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queryTables/queryTable1.xml" ContentType="application/vnd.openxmlformats-officedocument.spreadsheetml.queryTable+xml"/>
  <Override PartName="/xl/tables/table23.xml" ContentType="application/vnd.openxmlformats-officedocument.spreadsheetml.table+xml"/>
  <Override PartName="/xl/tables/table24.xml" ContentType="application/vnd.openxmlformats-officedocument.spreadsheetml.table+xml"/>
  <Override PartName="/xl/comments4.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5.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comments6.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mc:AlternateContent xmlns:mc="http://schemas.openxmlformats.org/markup-compatibility/2006">
    <mc:Choice Requires="x15">
      <x15ac:absPath xmlns:x15ac="http://schemas.microsoft.com/office/spreadsheetml/2010/11/ac" url="https://veoneer.sharepoint.com/sites/FCT-RVSSSourcingBO/Shared Documents/General/17. Procedures/08_VSM Updates/"/>
    </mc:Choice>
  </mc:AlternateContent>
  <xr:revisionPtr revIDLastSave="214" documentId="8_{FBF54B89-CCDA-45BF-9E40-4F83855353EE}" xr6:coauthVersionLast="47" xr6:coauthVersionMax="47" xr10:uidLastSave="{FBBA138E-200C-4FE4-ABDF-1A2902A751C6}"/>
  <workbookProtection lockStructure="1"/>
  <bookViews>
    <workbookView xWindow="-120" yWindow="-120" windowWidth="29040" windowHeight="15720" tabRatio="635" xr2:uid="{00000000-000D-0000-FFFF-FFFF00000000}"/>
  </bookViews>
  <sheets>
    <sheet name="1. SUPPLIER Input" sheetId="2" r:id="rId1"/>
    <sheet name="2. VEONEER Input" sheetId="13" state="hidden" r:id="rId2"/>
    <sheet name="3. EXTERNAL SCREENING Forms" sheetId="11" state="hidden" r:id="rId3"/>
    <sheet name="TPDD" sheetId="12" state="hidden" r:id="rId4"/>
    <sheet name="Tabels" sheetId="4" state="hidden" r:id="rId5"/>
    <sheet name="Movex" sheetId="5" state="hidden" r:id="rId6"/>
    <sheet name="Xeeva 1" sheetId="6" state="hidden" r:id="rId7"/>
    <sheet name="Xeeva" sheetId="7" state="hidden" r:id="rId8"/>
    <sheet name="Supplier Board" sheetId="10" state="hidden" r:id="rId9"/>
  </sheets>
  <definedNames>
    <definedName name="_xlnm._FilterDatabase" localSheetId="0" hidden="1">'1. SUPPLIER Input'!$A$5:$XCM$5</definedName>
    <definedName name="_xlnm._FilterDatabase" localSheetId="1" hidden="1">'2. VEONEER Input'!#REF!</definedName>
    <definedName name="_xlnm._FilterDatabase" localSheetId="4" hidden="1">Tabels!$CJ$6:$CM$159</definedName>
    <definedName name="Company_Type">TPDD!$B$3:$B$6</definedName>
    <definedName name="Country" localSheetId="1">'2. VEONEER Input'!#REF!</definedName>
    <definedName name="Country">'1. SUPPLIER Input'!#REF!</definedName>
    <definedName name="ExternalData_1" localSheetId="4" hidden="1">Tabels!$CB$6:$CB$10</definedName>
    <definedName name="France" localSheetId="1">'2. VEONEER Input'!#REF!</definedName>
    <definedName name="France">'1. SUPPLIER Input'!#REF!</definedName>
    <definedName name="Germany" localSheetId="1">'2. VEONEER Input'!#REF!</definedName>
    <definedName name="Germany">'1. SUPPLIER Input'!#REF!</definedName>
    <definedName name="Hungary" localSheetId="1">'2. VEONEER Input'!#REF!</definedName>
    <definedName name="Hungary">'1. SUPPLIER Input'!#REF!</definedName>
    <definedName name="Industry">TPDD!$E$3:$E$100</definedName>
    <definedName name="_xlnm.Print_Area" localSheetId="0">'1. SUPPLIER Input'!$A$1:$N$68</definedName>
    <definedName name="_xlnm.Print_Area" localSheetId="1">'2. VEONEER Input'!$A$4:$O$31</definedName>
    <definedName name="Romania" localSheetId="1">'2. VEONEER Input'!#REF!</definedName>
    <definedName name="Romania">'1. SUPPLIER Input'!#REF!</definedName>
    <definedName name="Z_255E8F80_FCDB_487E_9AAD_98D691C2F5D2_.wvu.Cols" localSheetId="0" hidden="1">'1. SUPPLIER Input'!$N:$XFD</definedName>
    <definedName name="Z_255E8F80_FCDB_487E_9AAD_98D691C2F5D2_.wvu.Cols" localSheetId="1" hidden="1">'2. VEONEER Input'!$O:$XFD</definedName>
    <definedName name="Z_255E8F80_FCDB_487E_9AAD_98D691C2F5D2_.wvu.FilterData" localSheetId="0" hidden="1">'1. SUPPLIER Input'!#REF!</definedName>
    <definedName name="Z_255E8F80_FCDB_487E_9AAD_98D691C2F5D2_.wvu.FilterData" localSheetId="1" hidden="1">'2. VEONEER Input'!#REF!</definedName>
    <definedName name="Z_255E8F80_FCDB_487E_9AAD_98D691C2F5D2_.wvu.Rows" localSheetId="0" hidden="1">'1. SUPPLIER Input'!$168:$1048576,'1. SUPPLIER Input'!$69:$165</definedName>
    <definedName name="Z_255E8F80_FCDB_487E_9AAD_98D691C2F5D2_.wvu.Rows" localSheetId="1" hidden="1">'2. VEONEER Input'!$32:$1048576,'2. VEONEER Input'!$26:$31</definedName>
    <definedName name="Z_DBAAD475_593A_49D3_AC58_0CB23228CF96_.wvu.Cols" localSheetId="0" hidden="1">'1. SUPPLIER Input'!$N:$XFD</definedName>
    <definedName name="Z_DBAAD475_593A_49D3_AC58_0CB23228CF96_.wvu.Cols" localSheetId="1" hidden="1">'2. VEONEER Input'!$O:$XFD</definedName>
    <definedName name="Z_DBAAD475_593A_49D3_AC58_0CB23228CF96_.wvu.FilterData" localSheetId="0" hidden="1">'1. SUPPLIER Input'!#REF!</definedName>
    <definedName name="Z_DBAAD475_593A_49D3_AC58_0CB23228CF96_.wvu.FilterData" localSheetId="1" hidden="1">'2. VEONEER Input'!#REF!</definedName>
    <definedName name="Z_DBAAD475_593A_49D3_AC58_0CB23228CF96_.wvu.PrintArea" localSheetId="0" hidden="1">'1. SUPPLIER Input'!$A$1:$M$68</definedName>
    <definedName name="Z_DBAAD475_593A_49D3_AC58_0CB23228CF96_.wvu.PrintArea" localSheetId="1" hidden="1">'2. VEONEER Input'!$A$4:$N$25</definedName>
    <definedName name="Z_DBAAD475_593A_49D3_AC58_0CB23228CF96_.wvu.Rows" localSheetId="0" hidden="1">'1. SUPPLIER Input'!$170:$1048576,'1. SUPPLIER Input'!$69:$166</definedName>
    <definedName name="Z_DBAAD475_593A_49D3_AC58_0CB23228CF96_.wvu.Rows" localSheetId="1" hidden="1">'2. VEONEER Input'!$32:$1048576,'2. VEONEER Input'!$26:$31</definedName>
  </definedNames>
  <calcPr calcId="191028"/>
  <customWorkbookViews>
    <customWorkbookView name="Liana Papuc - Personal View" guid="{255E8F80-FCDB-487E-9AAD-98D691C2F5D2}" mergeInterval="0" personalView="1" maximized="1" windowWidth="1436" windowHeight="675" activeSheetId="1"/>
    <customWorkbookView name="Alexandru Tudorache - Personal View" guid="{DBAAD475-593A-49D3-AC58-0CB23228CF96}" mergeInterval="0" personalView="1" maximized="1" windowWidth="1600" windowHeight="71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6" i="11" l="1"/>
  <c r="D26" i="11"/>
  <c r="G16" i="11"/>
  <c r="F16" i="11"/>
  <c r="E16" i="11"/>
  <c r="Z10" i="11"/>
  <c r="D16" i="11"/>
  <c r="C16" i="11"/>
  <c r="AD10" i="11"/>
  <c r="AC10" i="11"/>
  <c r="F10" i="11"/>
  <c r="I21" i="11"/>
  <c r="J21" i="11"/>
  <c r="H21" i="11"/>
  <c r="G21" i="11"/>
  <c r="F21" i="11"/>
  <c r="E21" i="11"/>
  <c r="D21" i="11"/>
  <c r="C21" i="11"/>
  <c r="K16" i="11"/>
  <c r="J16" i="11"/>
  <c r="J10" i="13"/>
  <c r="E10" i="13"/>
  <c r="O11" i="2"/>
  <c r="L29" i="13"/>
  <c r="O12" i="2"/>
  <c r="H66" i="2" l="1"/>
  <c r="H45" i="2" l="1"/>
  <c r="C66" i="2"/>
  <c r="AB10" i="11" l="1"/>
  <c r="AA10" i="11"/>
  <c r="T10" i="11"/>
  <c r="S10" i="11"/>
  <c r="Q10" i="11"/>
  <c r="R10" i="11"/>
  <c r="P10" i="11" a="1"/>
  <c r="P10" i="11" s="1"/>
  <c r="O10" i="11" a="1"/>
  <c r="O10" i="11" s="1"/>
  <c r="N10" i="11" a="1"/>
  <c r="N10" i="11" s="1"/>
  <c r="K10" i="11" a="1"/>
  <c r="K10" i="11" s="1"/>
  <c r="I10" i="11" a="1"/>
  <c r="I10" i="11" s="1"/>
  <c r="L10" i="11" a="1"/>
  <c r="L10" i="11" s="1"/>
  <c r="E10" i="11" a="1"/>
  <c r="E10" i="11" s="1"/>
  <c r="C10" i="11" a="1"/>
  <c r="C10" i="11" s="1"/>
  <c r="C58" i="2"/>
  <c r="C57" i="2"/>
  <c r="E19" i="10"/>
  <c r="E25" i="10"/>
  <c r="E12" i="10"/>
  <c r="E24" i="10"/>
  <c r="E23" i="10"/>
  <c r="E30" i="10"/>
  <c r="E28" i="10"/>
  <c r="E27" i="10"/>
  <c r="E26" i="10"/>
  <c r="E31" i="10"/>
  <c r="E32" i="10"/>
  <c r="E15" i="10"/>
  <c r="E21" i="10"/>
  <c r="E114" i="10"/>
  <c r="E113" i="10"/>
  <c r="E112" i="10"/>
  <c r="E111" i="10"/>
  <c r="E110" i="10"/>
  <c r="E109" i="10"/>
  <c r="E108" i="10"/>
  <c r="E107" i="10"/>
  <c r="EY15" i="5"/>
  <c r="K4" i="6" l="1"/>
  <c r="J4" i="6" l="1"/>
  <c r="A4" i="7" l="1"/>
  <c r="I4" i="7" s="1"/>
  <c r="G4" i="7" l="1"/>
  <c r="E106" i="10" l="1"/>
  <c r="E105" i="10"/>
  <c r="E104" i="10"/>
  <c r="E103" i="10"/>
  <c r="E102" i="10"/>
  <c r="E101" i="10"/>
  <c r="E100" i="10"/>
  <c r="C100" i="10"/>
  <c r="E99" i="10"/>
  <c r="E98" i="10"/>
  <c r="E97" i="10"/>
  <c r="E96" i="10"/>
  <c r="E95" i="10"/>
  <c r="E94" i="10"/>
  <c r="E93" i="10"/>
  <c r="C93" i="10"/>
  <c r="E92" i="10"/>
  <c r="E91" i="10"/>
  <c r="E90" i="10"/>
  <c r="E89" i="10"/>
  <c r="E88" i="10"/>
  <c r="E87" i="10"/>
  <c r="E86" i="10"/>
  <c r="C86" i="10"/>
  <c r="E85" i="10"/>
  <c r="E84" i="10"/>
  <c r="E83" i="10"/>
  <c r="E82" i="10"/>
  <c r="E81" i="10"/>
  <c r="E80" i="10"/>
  <c r="E79" i="10"/>
  <c r="C79" i="10"/>
  <c r="E78" i="10"/>
  <c r="E77" i="10"/>
  <c r="E76" i="10"/>
  <c r="E75" i="10"/>
  <c r="E74" i="10"/>
  <c r="E73" i="10"/>
  <c r="E72" i="10"/>
  <c r="C72" i="10"/>
  <c r="E71" i="10"/>
  <c r="E70" i="10"/>
  <c r="E69" i="10"/>
  <c r="E68" i="10"/>
  <c r="E67" i="10"/>
  <c r="E66" i="10"/>
  <c r="E65" i="10"/>
  <c r="C65" i="10"/>
  <c r="E57" i="10"/>
  <c r="E64" i="10"/>
  <c r="E63" i="10"/>
  <c r="E62" i="10"/>
  <c r="E61" i="10"/>
  <c r="E60" i="10"/>
  <c r="E59" i="10"/>
  <c r="E58" i="10"/>
  <c r="C58" i="10"/>
  <c r="C51" i="10"/>
  <c r="E56" i="10"/>
  <c r="E55" i="10"/>
  <c r="E54" i="10"/>
  <c r="E53" i="10"/>
  <c r="E52" i="10"/>
  <c r="E51" i="10"/>
  <c r="E48" i="10"/>
  <c r="E50" i="10"/>
  <c r="E49" i="10"/>
  <c r="E47" i="10"/>
  <c r="E46" i="10"/>
  <c r="E45" i="10"/>
  <c r="E44" i="10"/>
  <c r="E43" i="10"/>
  <c r="E42" i="10"/>
  <c r="E37" i="10"/>
  <c r="E38" i="10"/>
  <c r="E39" i="10"/>
  <c r="K15" i="5"/>
  <c r="E22" i="10"/>
  <c r="E5" i="10"/>
  <c r="E20" i="10"/>
  <c r="E41" i="10"/>
  <c r="E40" i="10"/>
  <c r="E18" i="10"/>
  <c r="E16" i="10"/>
  <c r="E13" i="10" s="1"/>
  <c r="E14" i="10"/>
  <c r="E9" i="10"/>
  <c r="E8" i="10"/>
  <c r="AM2" i="10"/>
  <c r="AN2" i="10"/>
  <c r="AO2" i="10"/>
  <c r="AP2" i="10"/>
  <c r="AQ2" i="10"/>
  <c r="AR2" i="10"/>
  <c r="AS2" i="10"/>
  <c r="AM5" i="10"/>
  <c r="AN5" i="10"/>
  <c r="AO5" i="10"/>
  <c r="AP5" i="10"/>
  <c r="AQ5" i="10"/>
  <c r="AR5" i="10"/>
  <c r="AS5" i="10"/>
  <c r="AM6" i="10"/>
  <c r="AN6" i="10"/>
  <c r="AO6" i="10"/>
  <c r="AP6" i="10"/>
  <c r="AQ6" i="10"/>
  <c r="AR6" i="10"/>
  <c r="AS6" i="10"/>
  <c r="AM7" i="10"/>
  <c r="AN7" i="10"/>
  <c r="AO7" i="10"/>
  <c r="AP7" i="10"/>
  <c r="AQ7" i="10"/>
  <c r="AR7" i="10"/>
  <c r="AS7" i="10"/>
  <c r="AS10" i="10"/>
  <c r="AR10" i="10"/>
  <c r="AQ10" i="10"/>
  <c r="AP10" i="10"/>
  <c r="AO10" i="10"/>
  <c r="AN10" i="10"/>
  <c r="AM10" i="10"/>
  <c r="AS9" i="10"/>
  <c r="AR9" i="10"/>
  <c r="AQ9" i="10"/>
  <c r="AP9" i="10"/>
  <c r="AO9" i="10"/>
  <c r="AN9" i="10"/>
  <c r="AM9" i="10"/>
  <c r="AS8" i="10"/>
  <c r="AR8" i="10"/>
  <c r="AQ8" i="10"/>
  <c r="AP8" i="10"/>
  <c r="AO8" i="10"/>
  <c r="AN8" i="10"/>
  <c r="AM8" i="10"/>
  <c r="S4" i="6" l="1"/>
  <c r="FH15" i="5"/>
  <c r="DU15" i="5"/>
  <c r="EE15" i="5" s="1"/>
  <c r="G15" i="5" l="1"/>
  <c r="R4" i="6"/>
  <c r="EW15" i="5"/>
  <c r="CM15" i="5" l="1"/>
  <c r="E33" i="10" l="1"/>
  <c r="E7" i="10"/>
  <c r="E34" i="10" s="1"/>
  <c r="BD15" i="5"/>
  <c r="E6" i="10"/>
  <c r="E36" i="10" s="1"/>
  <c r="C53" i="2"/>
  <c r="C55" i="2"/>
  <c r="C54" i="2"/>
  <c r="C56" i="2"/>
  <c r="C52" i="2"/>
  <c r="I4" i="6" l="1"/>
  <c r="E4" i="10"/>
  <c r="B15" i="5"/>
  <c r="BI15" i="5" l="1"/>
  <c r="BC15" i="5"/>
  <c r="CK39" i="4" l="1"/>
  <c r="AQ15" i="5"/>
  <c r="AD15" i="5"/>
  <c r="AC15" i="5" l="1"/>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7" i="4"/>
  <c r="DT4" i="5" l="1" a="1"/>
  <c r="DT4" i="5" s="1"/>
  <c r="DT15" i="5"/>
  <c r="EG15" i="5" s="1"/>
  <c r="DX15" i="5" l="1"/>
  <c r="DZ15" i="5"/>
  <c r="EB15" i="5"/>
  <c r="EF15" i="5"/>
  <c r="DV15" i="5"/>
  <c r="ED15" i="5"/>
  <c r="CK8" i="4" l="1"/>
  <c r="CK9" i="4"/>
  <c r="CK10" i="4"/>
  <c r="CK12" i="4"/>
  <c r="CK15" i="4"/>
  <c r="CK16" i="4"/>
  <c r="CK17" i="4"/>
  <c r="CK18" i="4"/>
  <c r="CK19" i="4"/>
  <c r="CK21" i="4"/>
  <c r="CK22" i="4"/>
  <c r="CK23" i="4"/>
  <c r="CK24" i="4"/>
  <c r="CK25" i="4"/>
  <c r="CK28" i="4"/>
  <c r="CK29" i="4"/>
  <c r="CK30" i="4"/>
  <c r="CK31" i="4"/>
  <c r="CK33" i="4"/>
  <c r="CK34" i="4"/>
  <c r="CK35" i="4"/>
  <c r="CK37" i="4"/>
  <c r="CK38" i="4"/>
  <c r="CK40" i="4"/>
  <c r="CK41" i="4"/>
  <c r="CK44" i="4"/>
  <c r="CK45" i="4"/>
  <c r="CK46" i="4"/>
  <c r="CK47" i="4"/>
  <c r="CK48" i="4"/>
  <c r="CK49" i="4"/>
  <c r="CK50" i="4"/>
  <c r="CK51" i="4"/>
  <c r="CK52" i="4"/>
  <c r="CK55" i="4"/>
  <c r="CK56" i="4"/>
  <c r="CK58" i="4"/>
  <c r="CK60" i="4"/>
  <c r="CK61" i="4"/>
  <c r="CK62" i="4"/>
  <c r="CK63" i="4"/>
  <c r="CK64" i="4"/>
  <c r="CK65" i="4"/>
  <c r="CK66" i="4"/>
  <c r="CK69" i="4"/>
  <c r="CK72" i="4"/>
  <c r="CK75" i="4"/>
  <c r="CK77" i="4"/>
  <c r="CK78" i="4"/>
  <c r="CK79" i="4"/>
  <c r="CK80" i="4"/>
  <c r="CK81" i="4"/>
  <c r="CK82" i="4"/>
  <c r="CK83" i="4"/>
  <c r="CK84" i="4"/>
  <c r="CK85" i="4"/>
  <c r="CK86" i="4"/>
  <c r="CK87" i="4"/>
  <c r="CK88" i="4"/>
  <c r="CK89" i="4"/>
  <c r="CK90" i="4"/>
  <c r="CK91" i="4"/>
  <c r="CK93" i="4"/>
  <c r="CK94" i="4"/>
  <c r="CK95" i="4"/>
  <c r="CK96" i="4"/>
  <c r="CK98" i="4"/>
  <c r="CK99" i="4"/>
  <c r="CK100" i="4"/>
  <c r="CK101" i="4"/>
  <c r="CK102" i="4"/>
  <c r="CK103" i="4"/>
  <c r="CK104" i="4"/>
  <c r="CK107" i="4"/>
  <c r="CK108" i="4"/>
  <c r="CK109" i="4"/>
  <c r="CK111" i="4"/>
  <c r="CK112" i="4"/>
  <c r="CK113" i="4"/>
  <c r="CK114" i="4"/>
  <c r="CK115" i="4"/>
  <c r="CK116" i="4"/>
  <c r="CK120" i="4"/>
  <c r="CK121" i="4"/>
  <c r="CK123" i="4"/>
  <c r="CK124" i="4"/>
  <c r="CK125" i="4"/>
  <c r="CK126" i="4"/>
  <c r="CK127" i="4"/>
  <c r="CK128" i="4"/>
  <c r="CK129" i="4"/>
  <c r="CK133" i="4"/>
  <c r="CK134" i="4"/>
  <c r="CK137" i="4"/>
  <c r="CK138" i="4"/>
  <c r="CK139" i="4"/>
  <c r="CK143" i="4"/>
  <c r="CK145" i="4"/>
  <c r="CK146" i="4"/>
  <c r="CK147" i="4"/>
  <c r="CK149" i="4"/>
  <c r="CK150" i="4"/>
  <c r="CK151" i="4"/>
  <c r="CK153" i="4"/>
  <c r="CK154" i="4"/>
  <c r="CK156" i="4"/>
  <c r="CK157" i="4"/>
  <c r="CK158" i="4"/>
  <c r="CK159" i="4"/>
  <c r="CK7" i="4"/>
  <c r="AB7" i="4" l="1"/>
  <c r="CK11" i="4" s="1"/>
  <c r="FP15" i="5" l="1"/>
  <c r="A15" i="5" l="1"/>
  <c r="BB15" i="5" l="1"/>
  <c r="AJ15" i="5"/>
  <c r="AK15" i="5"/>
  <c r="FI15" i="5" l="1"/>
  <c r="ED19" i="5"/>
  <c r="FL15" i="5" l="1"/>
  <c r="V4" i="6" l="1"/>
  <c r="F4" i="6"/>
  <c r="L4" i="6"/>
  <c r="N4" i="6"/>
  <c r="P4" i="6"/>
  <c r="U4" i="6"/>
  <c r="H4" i="7" l="1"/>
  <c r="E4" i="7"/>
  <c r="H4" i="6" l="1"/>
  <c r="A4" i="6"/>
  <c r="FB15" i="5" l="1"/>
  <c r="FA15" i="5"/>
  <c r="T4" i="6" l="1"/>
  <c r="Q4" i="6"/>
  <c r="O4" i="6"/>
  <c r="M4" i="6"/>
  <c r="Z4" i="6" l="1"/>
  <c r="AC4" i="6"/>
  <c r="H15" i="5" l="1"/>
  <c r="I15" i="5"/>
  <c r="L15" i="5"/>
  <c r="CR15" i="5"/>
  <c r="CL15" i="5"/>
  <c r="AA8" i="4" l="1"/>
  <c r="AA9" i="4"/>
  <c r="AA10" i="4"/>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88" i="4"/>
  <c r="AA89" i="4"/>
  <c r="AA90" i="4"/>
  <c r="AA91" i="4"/>
  <c r="AA92" i="4"/>
  <c r="AA93" i="4"/>
  <c r="AA94" i="4"/>
  <c r="AA95" i="4"/>
  <c r="AA96" i="4"/>
  <c r="AA97" i="4"/>
  <c r="AA98" i="4"/>
  <c r="AA99" i="4"/>
  <c r="AA100" i="4"/>
  <c r="AA101" i="4"/>
  <c r="AA102" i="4"/>
  <c r="AA103" i="4"/>
  <c r="AA104" i="4"/>
  <c r="AA105" i="4"/>
  <c r="AA106" i="4"/>
  <c r="AA107" i="4"/>
  <c r="AA108" i="4"/>
  <c r="AA109" i="4"/>
  <c r="AA110" i="4"/>
  <c r="AA111" i="4"/>
  <c r="AA112" i="4"/>
  <c r="AA113" i="4"/>
  <c r="AA114" i="4"/>
  <c r="AA115" i="4"/>
  <c r="AA116" i="4"/>
  <c r="AA117" i="4"/>
  <c r="AA118" i="4"/>
  <c r="AA119" i="4"/>
  <c r="AA120" i="4"/>
  <c r="AA121" i="4"/>
  <c r="AA122" i="4"/>
  <c r="AA123" i="4"/>
  <c r="AA124" i="4"/>
  <c r="AA125" i="4"/>
  <c r="AA126" i="4"/>
  <c r="AA127" i="4"/>
  <c r="AA128" i="4"/>
  <c r="AA129" i="4"/>
  <c r="AA130" i="4"/>
  <c r="AA131" i="4"/>
  <c r="AA132" i="4"/>
  <c r="AA133" i="4"/>
  <c r="AA134" i="4"/>
  <c r="AA135" i="4"/>
  <c r="AA136" i="4"/>
  <c r="AA137" i="4"/>
  <c r="AA138" i="4"/>
  <c r="AA139" i="4"/>
  <c r="AA140" i="4"/>
  <c r="AA141" i="4"/>
  <c r="AA142" i="4"/>
  <c r="AA143" i="4"/>
  <c r="AA144" i="4"/>
  <c r="AA145" i="4"/>
  <c r="AA146" i="4"/>
  <c r="AA147" i="4"/>
  <c r="AA148" i="4"/>
  <c r="AA149" i="4"/>
  <c r="AA150" i="4"/>
  <c r="AA151" i="4"/>
  <c r="AA152" i="4"/>
  <c r="AA153" i="4"/>
  <c r="AA154" i="4"/>
  <c r="AA155" i="4"/>
  <c r="AA156" i="4"/>
  <c r="AA157" i="4"/>
  <c r="AA158" i="4"/>
  <c r="AA159" i="4"/>
  <c r="AA160" i="4"/>
  <c r="AA161" i="4"/>
  <c r="AA162" i="4"/>
  <c r="AA163" i="4"/>
  <c r="AA164" i="4"/>
  <c r="AA165" i="4"/>
  <c r="AA166" i="4"/>
  <c r="AA167" i="4"/>
  <c r="AA168" i="4"/>
  <c r="AA169" i="4"/>
  <c r="AA170" i="4"/>
  <c r="AA171" i="4"/>
  <c r="AA172" i="4"/>
  <c r="AA173" i="4"/>
  <c r="AA174" i="4"/>
  <c r="AA175" i="4"/>
  <c r="AA176" i="4"/>
  <c r="AA177" i="4"/>
  <c r="AA178" i="4"/>
  <c r="AA179" i="4"/>
  <c r="AA180" i="4"/>
  <c r="AA181" i="4"/>
  <c r="AA182" i="4"/>
  <c r="AA183" i="4"/>
  <c r="AA184" i="4"/>
  <c r="AA185" i="4"/>
  <c r="AA186" i="4"/>
  <c r="AA187" i="4"/>
  <c r="AA188" i="4"/>
  <c r="AA189" i="4"/>
  <c r="AA190" i="4"/>
  <c r="AA191" i="4"/>
  <c r="AA192" i="4"/>
  <c r="AA193" i="4"/>
  <c r="AA194" i="4"/>
  <c r="AA195" i="4"/>
  <c r="AA196" i="4"/>
  <c r="AA197" i="4"/>
  <c r="AA198" i="4"/>
  <c r="AA199" i="4"/>
  <c r="AA200" i="4"/>
  <c r="AA201" i="4"/>
  <c r="AA202" i="4"/>
  <c r="AA203" i="4"/>
  <c r="AA204" i="4"/>
  <c r="AA205" i="4"/>
  <c r="AA206" i="4"/>
  <c r="AA207" i="4"/>
  <c r="AA208" i="4"/>
  <c r="AA209" i="4"/>
  <c r="AA210" i="4"/>
  <c r="AA211" i="4"/>
  <c r="AA212" i="4"/>
  <c r="AA213" i="4"/>
  <c r="AA214" i="4"/>
  <c r="AA215" i="4"/>
  <c r="AA216" i="4"/>
  <c r="AA217" i="4"/>
  <c r="AA218" i="4"/>
  <c r="AA219" i="4"/>
  <c r="AA220" i="4"/>
  <c r="AA221" i="4"/>
  <c r="AA222" i="4"/>
  <c r="AA223" i="4"/>
  <c r="AA224" i="4"/>
  <c r="AA225" i="4"/>
  <c r="AA226" i="4"/>
  <c r="AA227" i="4"/>
  <c r="AA228" i="4"/>
  <c r="AA229" i="4"/>
  <c r="AA230" i="4"/>
  <c r="AA231" i="4"/>
  <c r="AA232" i="4"/>
  <c r="AA233" i="4"/>
  <c r="AA234" i="4"/>
  <c r="AA235" i="4"/>
  <c r="AA236" i="4"/>
  <c r="AA237" i="4"/>
  <c r="AA238" i="4"/>
  <c r="AA239" i="4"/>
  <c r="AA240" i="4"/>
  <c r="AA241" i="4"/>
  <c r="AA242" i="4"/>
  <c r="AA243" i="4"/>
  <c r="AA244" i="4"/>
  <c r="AA245" i="4"/>
  <c r="AA246" i="4"/>
  <c r="AA247" i="4"/>
  <c r="AA248" i="4"/>
  <c r="AA249" i="4"/>
  <c r="AA250" i="4"/>
  <c r="AA251" i="4"/>
  <c r="AA252" i="4"/>
  <c r="AA253" i="4"/>
  <c r="AA254" i="4"/>
  <c r="AA255" i="4"/>
  <c r="AA256" i="4"/>
  <c r="AA257" i="4"/>
  <c r="AA258" i="4"/>
  <c r="AA7" i="4"/>
  <c r="EP15" i="5" l="1"/>
  <c r="EA15" i="5" l="1"/>
  <c r="EJ15" i="5"/>
  <c r="EC15" i="5"/>
  <c r="EH15" i="5"/>
  <c r="DY15" i="5" l="1"/>
  <c r="EK15" i="5"/>
  <c r="ES15" i="5"/>
  <c r="A3" i="5"/>
  <c r="DS15" i="5"/>
  <c r="DI15" i="5"/>
  <c r="CC15" i="5"/>
  <c r="BH15" i="5"/>
  <c r="BE15" i="5"/>
  <c r="BA15" i="5"/>
  <c r="AP15" i="5"/>
  <c r="AM15" i="5"/>
  <c r="AI15" i="5"/>
  <c r="AB15" i="5"/>
  <c r="CF15" i="5" l="1"/>
  <c r="BX15" i="5"/>
  <c r="BP15" i="5"/>
  <c r="DM15" i="5"/>
  <c r="AB8" i="4" l="1"/>
  <c r="CK13" i="4" s="1"/>
  <c r="AB9" i="4"/>
  <c r="CK14" i="4" s="1"/>
  <c r="AB10" i="4"/>
  <c r="CK20" i="4" s="1"/>
  <c r="AB11" i="4"/>
  <c r="CK26" i="4" s="1"/>
  <c r="AB12" i="4"/>
  <c r="CK27" i="4" s="1"/>
  <c r="AB13" i="4"/>
  <c r="CK32" i="4" s="1"/>
  <c r="AB14" i="4"/>
  <c r="CK36" i="4" s="1"/>
  <c r="AB15" i="4"/>
  <c r="AB17" i="4"/>
  <c r="CK42" i="4" s="1"/>
  <c r="AB18" i="4"/>
  <c r="CK43" i="4" s="1"/>
  <c r="AB19" i="4"/>
  <c r="CK53" i="4" s="1"/>
  <c r="AB20" i="4"/>
  <c r="CK54" i="4" s="1"/>
  <c r="AB21" i="4"/>
  <c r="CK57" i="4" s="1"/>
  <c r="AB22" i="4"/>
  <c r="CK59" i="4" s="1"/>
  <c r="AB23" i="4"/>
  <c r="CK67" i="4" s="1"/>
  <c r="AB24" i="4"/>
  <c r="CK68" i="4" s="1"/>
  <c r="AB25" i="4"/>
  <c r="CK70" i="4" s="1"/>
  <c r="AB26" i="4"/>
  <c r="CK71" i="4" s="1"/>
  <c r="AB27" i="4"/>
  <c r="AB28" i="4"/>
  <c r="CK73" i="4" s="1"/>
  <c r="AB29" i="4"/>
  <c r="CK74" i="4" s="1"/>
  <c r="AB30" i="4"/>
  <c r="AB32" i="4"/>
  <c r="CK92" i="4" s="1"/>
  <c r="AB33" i="4"/>
  <c r="CK97" i="4" s="1"/>
  <c r="AB34" i="4"/>
  <c r="CK105" i="4" s="1"/>
  <c r="AB35" i="4"/>
  <c r="CK106" i="4" s="1"/>
  <c r="AB36" i="4"/>
  <c r="CK110" i="4" s="1"/>
  <c r="AB37" i="4"/>
  <c r="CK117" i="4" s="1"/>
  <c r="AB38" i="4"/>
  <c r="CK118" i="4" s="1"/>
  <c r="AB39" i="4"/>
  <c r="CK119" i="4" s="1"/>
  <c r="AB40" i="4"/>
  <c r="CK122" i="4" s="1"/>
  <c r="AB42" i="4"/>
  <c r="CK130" i="4" s="1"/>
  <c r="AB43" i="4"/>
  <c r="CK131" i="4" s="1"/>
  <c r="AB44" i="4"/>
  <c r="CK132" i="4" s="1"/>
  <c r="AB45" i="4"/>
  <c r="CK135" i="4" s="1"/>
  <c r="AB46" i="4"/>
  <c r="CK136" i="4" s="1"/>
  <c r="AB47" i="4"/>
  <c r="CK140" i="4" s="1"/>
  <c r="AB48" i="4"/>
  <c r="CK141" i="4" s="1"/>
  <c r="AB49" i="4"/>
  <c r="CK142" i="4" s="1"/>
  <c r="AB50" i="4"/>
  <c r="CK144" i="4" s="1"/>
  <c r="AB51" i="4"/>
  <c r="CK148" i="4" s="1"/>
  <c r="AB52" i="4"/>
  <c r="CK152" i="4" s="1"/>
  <c r="AB54" i="4"/>
  <c r="AB55" i="4"/>
  <c r="CK155" i="4" s="1"/>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CK76" i="4" l="1"/>
  <c r="E15" i="5"/>
  <c r="F15" i="5" s="1"/>
  <c r="AL15" i="5"/>
  <c r="EZ15" i="5"/>
  <c r="FE15" i="5"/>
  <c r="D15" i="5" l="1"/>
  <c r="B10"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Arnaud Soret</author>
  </authors>
  <commentList>
    <comment ref="H18" authorId="0" shapeId="0" xr:uid="{462773E7-CBBD-4C9D-8BBB-F48D38F2CBA7}">
      <text>
        <r>
          <rPr>
            <i/>
            <sz val="10"/>
            <color indexed="56"/>
            <rFont val="Calibri"/>
            <family val="2"/>
            <scheme val="minor"/>
          </rPr>
          <t>The D-U-N-S® (Data Universal Numbering System) Number is a worldwide, coherent identification number that is assigned by Dun &amp; Bradstreet.
In case your company does not have yet a D-U-N-S® number, please indicate "N/A" in the cell.</t>
        </r>
      </text>
    </comment>
    <comment ref="H19" authorId="0" shapeId="0" xr:uid="{EE82ED1A-AB0E-4350-9E88-CE856993283C}">
      <text>
        <r>
          <rPr>
            <i/>
            <sz val="10"/>
            <color indexed="56"/>
            <rFont val="Calibri"/>
            <family val="2"/>
            <scheme val="minor"/>
          </rPr>
          <t>- VAT Number for European Countries
- EIN Number for United States
In case your company have neither VAT Number nor EIN Number, please indicate "N/A" in the cell.</t>
        </r>
      </text>
    </comment>
    <comment ref="C29" authorId="0" shapeId="0" xr:uid="{8BE1948F-6419-4747-8159-62E840F61116}">
      <text>
        <r>
          <rPr>
            <i/>
            <sz val="10"/>
            <color indexed="56"/>
            <rFont val="Calibri"/>
            <family val="2"/>
            <scheme val="minor"/>
          </rPr>
          <t xml:space="preserve">By default this person will be used as </t>
        </r>
        <r>
          <rPr>
            <b/>
            <i/>
            <sz val="10"/>
            <color indexed="56"/>
            <rFont val="Calibri"/>
            <family val="2"/>
            <scheme val="minor"/>
          </rPr>
          <t xml:space="preserve">Main Contact </t>
        </r>
        <r>
          <rPr>
            <i/>
            <sz val="10"/>
            <color indexed="56"/>
            <rFont val="Calibri"/>
            <family val="2"/>
            <scheme val="minor"/>
          </rPr>
          <t xml:space="preserve">for Veoneer.
</t>
        </r>
      </text>
    </comment>
    <comment ref="C30" authorId="0" shapeId="0" xr:uid="{424D5B6C-9408-40FD-9D29-3253CC24C1AE}">
      <text>
        <r>
          <rPr>
            <i/>
            <sz val="10"/>
            <color indexed="56"/>
            <rFont val="Calibri"/>
            <family val="2"/>
            <scheme val="minor"/>
          </rPr>
          <t xml:space="preserve">Contact person that can be reached 24h/day, 7d/week, in case of real EMERGENCY.
This person should be able to take himself decisions or reach immediately the Top Management.
</t>
        </r>
      </text>
    </comment>
    <comment ref="C31" authorId="0" shapeId="0" xr:uid="{3E48C77D-0FA9-4269-9020-6430E4E061F7}">
      <text>
        <r>
          <rPr>
            <i/>
            <sz val="10"/>
            <color indexed="56"/>
            <rFont val="Calibri"/>
            <family val="2"/>
            <scheme val="minor"/>
          </rPr>
          <t>This contact might be used for finance related topics or also bank account confirmation.</t>
        </r>
      </text>
    </comment>
    <comment ref="C32" authorId="0" shapeId="0" xr:uid="{511B63A7-862B-481D-B171-2DA1DFCCF796}">
      <text>
        <r>
          <rPr>
            <i/>
            <sz val="10"/>
            <color indexed="56"/>
            <rFont val="Calibri"/>
            <family val="2"/>
            <scheme val="minor"/>
          </rPr>
          <t xml:space="preserve">This e-mail address will receive the Request For Quotation (RFQ).
It can be a group e-mail like "sales@yourcompany.com".
</t>
        </r>
      </text>
    </comment>
    <comment ref="C33" authorId="0" shapeId="0" xr:uid="{A8C5FC54-5ABE-4B77-B9E9-14EF257B49CB}">
      <text>
        <r>
          <rPr>
            <i/>
            <sz val="10"/>
            <color indexed="56"/>
            <rFont val="Calibri"/>
            <family val="2"/>
            <scheme val="minor"/>
          </rPr>
          <t>This e-mail address will receive the Purchase Orders (PO) from Veoneer.
It can be a group e-mail like "PurchaseOrders@yourcompany.com".</t>
        </r>
      </text>
    </comment>
    <comment ref="C34" authorId="0" shapeId="0" xr:uid="{CBED6EFB-70A7-41F7-A517-6D9F5A18D00F}">
      <text>
        <r>
          <rPr>
            <i/>
            <sz val="10"/>
            <color indexed="56"/>
            <rFont val="Calibri"/>
            <family val="2"/>
            <scheme val="minor"/>
          </rPr>
          <t>You can select other contacts types if needed by selecting in the drop-down list.
It is also possible to create several contacts from the same department and indicate their title in the last column.
For instance :
 - Quality Dept. - Quality Manager
...</t>
        </r>
      </text>
    </comment>
    <comment ref="C46" authorId="0" shapeId="0" xr:uid="{A837D9E5-9814-4AB4-8AFD-45E40D512568}">
      <text>
        <r>
          <rPr>
            <i/>
            <sz val="10"/>
            <color indexed="56"/>
            <rFont val="Calibri"/>
            <family val="2"/>
            <scheme val="minor"/>
          </rPr>
          <t>Components that are entering into the Bill of Material of Veoneer products</t>
        </r>
      </text>
    </comment>
    <comment ref="H46" authorId="0" shapeId="0" xr:uid="{EAC5505A-B686-440E-941E-248A67A5E7BF}">
      <text>
        <r>
          <rPr>
            <i/>
            <sz val="10"/>
            <color indexed="56"/>
            <rFont val="Calibri"/>
            <family val="2"/>
            <scheme val="minor"/>
          </rPr>
          <t>Goods or Services that are not entering into the Bill of Material of Veoneer produtcs</t>
        </r>
      </text>
    </comment>
    <comment ref="F48" authorId="0" shapeId="0" xr:uid="{F01D6839-2C6F-424F-9AA0-0D39994F1BEE}">
      <text>
        <r>
          <rPr>
            <i/>
            <sz val="10"/>
            <color indexed="56"/>
            <rFont val="Calibri"/>
            <family val="2"/>
            <scheme val="minor"/>
          </rPr>
          <t>Indicate ONLY the Veoneer entity which will be your main customer</t>
        </r>
      </text>
    </comment>
    <comment ref="G48" authorId="0" shapeId="0" xr:uid="{BCAD887D-BE03-41C6-A1A6-CEBABDAD5948}">
      <text>
        <r>
          <rPr>
            <i/>
            <sz val="10"/>
            <color indexed="56"/>
            <rFont val="Calibri"/>
            <family val="2"/>
            <scheme val="minor"/>
          </rPr>
          <t xml:space="preserve">Delivery conditions based on INCOTERMS 2010.
Preferred ones are :
- FCA
- DAP
- DDP
Initial quote is required in FCA and DAP.
</t>
        </r>
      </text>
    </comment>
    <comment ref="I48" authorId="0" shapeId="0" xr:uid="{7FB35A59-C3AB-4D4F-B3A3-6854F89874D4}">
      <text>
        <r>
          <rPr>
            <i/>
            <sz val="10"/>
            <color indexed="56"/>
            <rFont val="Calibri"/>
            <family val="2"/>
            <scheme val="minor"/>
          </rPr>
          <t xml:space="preserve">Select your most reasonable proposal.
In case your proposal is less than 90 credit days, it might be rejected.
Veoneer is suggesting 90 days, End of Month.
</t>
        </r>
      </text>
    </comment>
    <comment ref="C61" authorId="0" shapeId="0" xr:uid="{C7F02BCA-F106-4246-B23E-8EDA29E3631E}">
      <text>
        <r>
          <rPr>
            <i/>
            <sz val="10"/>
            <color indexed="56"/>
            <rFont val="Calibri"/>
            <family val="2"/>
            <scheme val="minor"/>
          </rPr>
          <t>Please also provide an official document to certify your bank details are correct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Arnaud Soret</author>
    <author>Author</author>
  </authors>
  <commentList>
    <comment ref="J21" authorId="0" shapeId="0" xr:uid="{D1D74CCA-DAAA-458E-8E25-02892AEE5A61}">
      <text>
        <r>
          <rPr>
            <i/>
            <sz val="10"/>
            <color indexed="17"/>
            <rFont val="Calibri"/>
            <family val="2"/>
            <scheme val="minor"/>
          </rPr>
          <t>If you are not sure, please ask your finance colleagues to help you to fill in this field</t>
        </r>
      </text>
    </comment>
    <comment ref="E22" authorId="1" shapeId="0" xr:uid="{CC9CF638-5E9E-4E72-9349-8F9DCAC31532}">
      <text>
        <r>
          <rPr>
            <i/>
            <sz val="10"/>
            <color indexed="17"/>
            <rFont val="Calibri"/>
            <family val="2"/>
            <scheme val="minor"/>
          </rPr>
          <t>Only for Intercompany.
This information should be provided by the person handeling the Intercompany Reconciliation (Finance department accouts payable or controlling)</t>
        </r>
      </text>
    </comment>
    <comment ref="E23" authorId="0" shapeId="0" xr:uid="{6FACAE6B-E539-429E-A64E-B473738DCFB3}">
      <text>
        <r>
          <rPr>
            <i/>
            <sz val="10"/>
            <color indexed="17"/>
            <rFont val="Calibri"/>
            <family val="2"/>
            <scheme val="minor"/>
          </rPr>
          <t>Only if the Supplier is also a Customer of Veoneer</t>
        </r>
      </text>
    </comment>
    <comment ref="E24" authorId="0" shapeId="0" xr:uid="{4D24B9E1-5053-4708-BD04-AA0D8AE77C15}">
      <text>
        <r>
          <rPr>
            <i/>
            <sz val="10"/>
            <color indexed="17"/>
            <rFont val="Calibri"/>
            <family val="2"/>
            <scheme val="minor"/>
          </rPr>
          <t>A self-billing invoice is an arrangement between the supplier and the buyer, wherein the customer prepares the invoice for the supplier and sends them a copy along with the payment. 
For this arrangement to be made, both parties have to be VAT registered and a VAT number is generated.</t>
        </r>
      </text>
    </comment>
    <comment ref="E25" authorId="0" shapeId="0" xr:uid="{65DFBE58-7883-4218-8330-68C098B60725}">
      <text>
        <r>
          <rPr>
            <i/>
            <sz val="10"/>
            <color indexed="17"/>
            <rFont val="Calibri"/>
            <family val="2"/>
            <scheme val="minor"/>
          </rPr>
          <t>Enter the Supplier# of the Payee to connect the new supplier to an existing Payee</t>
        </r>
      </text>
    </comment>
    <comment ref="E26" authorId="0" shapeId="0" xr:uid="{0FDCC4D3-769A-44EC-9B3C-66DED0849DAA}">
      <text>
        <r>
          <rPr>
            <i/>
            <sz val="10"/>
            <color indexed="17"/>
            <rFont val="Calibri"/>
            <family val="2"/>
            <scheme val="minor"/>
          </rPr>
          <t>Only if the Supplier was already existing in the local ERP and not yet created in Supplier Board.</t>
        </r>
      </text>
    </comment>
    <comment ref="E27" authorId="0" shapeId="0" xr:uid="{1DC9E8EC-78E6-4A38-BDDA-AD1C7FF395F5}">
      <text>
        <r>
          <rPr>
            <i/>
            <sz val="10"/>
            <color indexed="17"/>
            <rFont val="Calibri"/>
            <family val="2"/>
            <scheme val="minor"/>
          </rPr>
          <t>Only if the Supplier is part of an existing Group in Supplier Board</t>
        </r>
      </text>
    </comment>
    <comment ref="E29" authorId="0" shapeId="0" xr:uid="{770730CD-B3EA-4F0F-9746-56A776CBC8E2}">
      <text>
        <r>
          <rPr>
            <i/>
            <sz val="10"/>
            <color indexed="17"/>
            <rFont val="Calibri"/>
            <family val="2"/>
            <scheme val="minor"/>
          </rPr>
          <t>Will be added by the Supplier Admin, after the supplier has been created in Supplier Board.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Arnaud Soret</author>
  </authors>
  <commentList>
    <comment ref="D20" authorId="0" shapeId="0" xr:uid="{61234199-8828-42F0-A355-4F08593DF865}">
      <text>
        <r>
          <rPr>
            <b/>
            <sz val="9"/>
            <color indexed="81"/>
            <rFont val="Tahoma"/>
            <family val="2"/>
          </rPr>
          <t>DUNS Number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Ana-Maria Militaru</author>
    <author>tc={3F24135C-CCF3-4752-8067-16EAE82FB9ED}</author>
    <author>tc={86179169-A31D-4A3E-A3D0-DD35DBC38940}</author>
    <author>tc={19C7E0FC-6A64-4D87-AB9E-CDE52570E9EC}</author>
    <author>tc={DC3E84D9-CDBD-4A3C-B16C-3809EDC98D1F}</author>
    <author>tc={90D06389-AD0E-4E12-923A-EBA1CBAEBCCD}</author>
    <author>tc={070BED81-F9B4-4DC6-A406-3423CF1984CE}</author>
  </authors>
  <commentList>
    <comment ref="AG5" authorId="0" shapeId="0" xr:uid="{505066F0-A5B7-4A9F-950D-57BB1308D062}">
      <text>
        <r>
          <rPr>
            <b/>
            <sz val="9"/>
            <color indexed="81"/>
            <rFont val="Tahoma"/>
            <family val="2"/>
          </rPr>
          <t>Ana-Maria Militaru:</t>
        </r>
        <r>
          <rPr>
            <sz val="9"/>
            <color indexed="81"/>
            <rFont val="Tahoma"/>
            <family val="2"/>
          </rPr>
          <t xml:space="preserve">source
https://state.1keydata.com/state-abbreviations.php
</t>
        </r>
      </text>
    </comment>
    <comment ref="BU5" authorId="0" shapeId="0" xr:uid="{8E07DAAE-0775-4010-A68F-F349C45B865D}">
      <text>
        <r>
          <rPr>
            <b/>
            <sz val="9"/>
            <color indexed="81"/>
            <rFont val="Tahoma"/>
            <family val="2"/>
          </rPr>
          <t>Ana-Maria Militaru:</t>
        </r>
        <r>
          <rPr>
            <sz val="9"/>
            <color indexed="81"/>
            <rFont val="Tahoma"/>
            <family val="2"/>
          </rPr>
          <t xml:space="preserve">
marked in red are Xeeva payment terms that are not mathching 100% to M3 Payment terms</t>
        </r>
      </text>
    </comment>
    <comment ref="CJ5" authorId="0" shapeId="0" xr:uid="{D71B002E-AB6D-4FEE-BE23-B18A79CC7907}">
      <text>
        <r>
          <rPr>
            <b/>
            <sz val="9"/>
            <color indexed="81"/>
            <rFont val="Tahoma"/>
            <family val="2"/>
          </rPr>
          <t>AMM extract from Supplier board for Postal code settings @07.10.2020</t>
        </r>
        <r>
          <rPr>
            <sz val="9"/>
            <color indexed="81"/>
            <rFont val="Tahoma"/>
            <family val="2"/>
          </rPr>
          <t xml:space="preserve">
</t>
        </r>
      </text>
    </comment>
    <comment ref="CL5" authorId="0" shapeId="0" xr:uid="{7BB663F7-A809-4FA4-A425-E43DE901EF36}">
      <text>
        <r>
          <rPr>
            <b/>
            <sz val="9"/>
            <color indexed="81"/>
            <rFont val="Tahoma"/>
            <family val="2"/>
          </rPr>
          <t>AMM extract from Supplier board for Postal code settings @07.10.2020</t>
        </r>
        <r>
          <rPr>
            <sz val="9"/>
            <color indexed="81"/>
            <rFont val="Tahoma"/>
            <family val="2"/>
          </rPr>
          <t xml:space="preserve">
</t>
        </r>
      </text>
    </comment>
    <comment ref="CM5" authorId="0" shapeId="0" xr:uid="{F1F1DE9B-1166-40EB-84FE-86BCDF13AA1A}">
      <text>
        <r>
          <rPr>
            <b/>
            <sz val="9"/>
            <color indexed="81"/>
            <rFont val="Tahoma"/>
            <family val="2"/>
          </rPr>
          <t>AMM extract from Supplier board for Postal code settings @07.10.2020</t>
        </r>
        <r>
          <rPr>
            <sz val="9"/>
            <color indexed="81"/>
            <rFont val="Tahoma"/>
            <family val="2"/>
          </rPr>
          <t xml:space="preserve">
</t>
        </r>
      </text>
    </comment>
    <comment ref="R6" authorId="0" shapeId="0" xr:uid="{1074546C-EF8F-4244-8858-311C7A48D0A4}">
      <text>
        <r>
          <rPr>
            <b/>
            <sz val="9"/>
            <color indexed="81"/>
            <rFont val="Tahoma"/>
            <family val="2"/>
          </rPr>
          <t>AMM</t>
        </r>
        <r>
          <rPr>
            <sz val="9"/>
            <color indexed="81"/>
            <rFont val="Tahoma"/>
            <family val="2"/>
          </rPr>
          <t xml:space="preserve">
</t>
        </r>
        <r>
          <rPr>
            <b/>
            <sz val="9"/>
            <color indexed="81"/>
            <rFont val="Tahoma"/>
            <family val="2"/>
          </rPr>
          <t>https://veoneer.sharepoint.com/sites/VeoneerFinancialManual/SupportDocuments/VNR_HFM%20Structures_Nov%202019.xlsx?web=1</t>
        </r>
      </text>
    </comment>
    <comment ref="BT8" authorId="1" shapeId="0" xr:uid="{3F24135C-CCF3-4752-8067-16EAE82FB9ED}">
      <text>
        <t>[Threaded comment]
Your version of Excel allows you to read this threaded comment; however, any edits to it will get removed if the file is opened in a newer version of Excel. Learn more: https://go.microsoft.com/fwlink/?linkid=870924
Comment:
    wrong calculation method between M3 and Basware</t>
      </text>
    </comment>
    <comment ref="BT10" authorId="2" shapeId="0" xr:uid="{86179169-A31D-4A3E-A3D0-DD35DBC38940}">
      <text>
        <t>[Threaded comment]
Your version of Excel allows you to read this threaded comment; however, any edits to it will get removed if the file is opened in a newer version of Excel. Learn more: https://go.microsoft.com/fwlink/?linkid=870924
Comment:
    payment term in M3 is  70 days after month end. A new Payment term needs to be created in M3</t>
      </text>
    </comment>
    <comment ref="BT13" authorId="3" shapeId="0" xr:uid="{19C7E0FC-6A64-4D87-AB9E-CDE52570E9EC}">
      <text>
        <t>[Threaded comment]
Your version of Excel allows you to read this threaded comment; however, any edits to it will get removed if the file is opened in a newer version of Excel. Learn more: https://go.microsoft.com/fwlink/?linkid=870924
Comment:
    wrong calculation method between M3 and Basware</t>
      </text>
    </comment>
    <comment ref="BT15" authorId="4" shapeId="0" xr:uid="{DC3E84D9-CDBD-4A3C-B16C-3809EDC98D1F}">
      <text>
        <t>[Threaded comment]
Your version of Excel allows you to read this threaded comment; however, any edits to it will get removed if the file is opened in a newer version of Excel. Learn more: https://go.microsoft.com/fwlink/?linkid=870924
Comment:
    wrong calculation method between M3 and Basware</t>
      </text>
    </comment>
    <comment ref="BT20" authorId="5" shapeId="0" xr:uid="{90D06389-AD0E-4E12-923A-EBA1CBAEBCCD}">
      <text>
        <t>[Threaded comment]
Your version of Excel allows you to read this threaded comment; however, any edits to it will get removed if the file is opened in a newer version of Excel. Learn more: https://go.microsoft.com/fwlink/?linkid=870924
Comment:
    wrong calculation method between M3 and Basware</t>
      </text>
    </comment>
    <comment ref="BT21" authorId="6" shapeId="0" xr:uid="{070BED81-F9B4-4DC6-A406-3423CF1984CE}">
      <text>
        <t>[Threaded comment]
Your version of Excel allows you to read this threaded comment; however, any edits to it will get removed if the file is opened in a newer version of Excel. Learn more: https://go.microsoft.com/fwlink/?linkid=870924
Comment:
    payment term in M3 is  70 days after month end. A new Payment term needs to be created in M3</t>
      </text>
    </comment>
    <comment ref="Z125" authorId="0" shapeId="0" xr:uid="{31DFAD5A-7F28-4928-A6BD-BF112A8C7E06}">
      <text>
        <r>
          <rPr>
            <b/>
            <sz val="9"/>
            <color indexed="81"/>
            <rFont val="Tahoma"/>
            <family val="2"/>
          </rPr>
          <t>North Korea</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tc={0D1E98BF-4A51-4F32-A668-09392CE2C996}</author>
    <author>tc={71243A27-ABA1-4628-B2B2-14F8A958CDCF}</author>
    <author>tc={6C0B6A65-041D-4CB8-95B3-C6035191437B}</author>
    <author>Ana-Maria Militaru</author>
    <author>tc={8DA08D1D-E446-4F78-ADC8-8CE8D88164D1}</author>
    <author>tc={7A6EC46E-F4A8-40C2-9068-12281C3BC65D}</author>
  </authors>
  <commentList>
    <comment ref="DM14" authorId="0" shapeId="0" xr:uid="{0D1E98BF-4A51-4F32-A668-09392CE2C996}">
      <text>
        <t>[Threaded comment]
Your version of Excel allows you to read this threaded comment; however, any edits to it will get removed if the file is opened in a newer version of Excel. Learn more: https://go.microsoft.com/fwlink/?linkid=870924
Comment:
    09.07.2020 for Company code 200 the trade code  101 does not exists. Until now for France this field was left empty</t>
      </text>
    </comment>
    <comment ref="DP14" authorId="1" shapeId="0" xr:uid="{71243A27-ABA1-4628-B2B2-14F8A958CDCF}">
      <text>
        <t>[Threaded comment]
Your version of Excel allows you to read this threaded comment; however, any edits to it will get removed if the file is opened in a newer version of Excel. Learn more: https://go.microsoft.com/fwlink/?linkid=870924
Comment:
    09.07.2020 header added as the RPA needs a header, but in M3 the field has no name</t>
      </text>
    </comment>
    <comment ref="DQ14" authorId="2" shapeId="0" xr:uid="{6C0B6A65-041D-4CB8-95B3-C6035191437B}">
      <text>
        <t>[Threaded comment]
Your version of Excel allows you to read this threaded comment; however, any edits to it will get removed if the file is opened in a newer version of Excel. Learn more: https://go.microsoft.com/fwlink/?linkid=870924
Comment:
    09.07.2020 header added as the RPA needs a header, but in M3 the field has no name</t>
      </text>
    </comment>
    <comment ref="F15" authorId="3" shapeId="0" xr:uid="{B6FBFE80-3A39-487A-942C-796AF4D94004}">
      <text>
        <r>
          <rPr>
            <sz val="9"/>
            <color indexed="81"/>
            <rFont val="Tahoma"/>
            <family val="2"/>
          </rPr>
          <t xml:space="preserve">formula to be change in case we will use the State in M3 for US suppliers
</t>
        </r>
      </text>
    </comment>
    <comment ref="T15" authorId="3" shapeId="0" xr:uid="{3A22668C-B7FC-4F6E-BFC3-556EE08D33C0}">
      <text>
        <r>
          <rPr>
            <b/>
            <sz val="9"/>
            <color indexed="81"/>
            <rFont val="Tahoma"/>
            <family val="2"/>
          </rPr>
          <t>Ana-Maria Militaru:</t>
        </r>
        <r>
          <rPr>
            <sz val="9"/>
            <color indexed="81"/>
            <rFont val="Tahoma"/>
            <family val="2"/>
          </rPr>
          <t xml:space="preserve">
1 Paper profile
31 EDI/Papaer copy
41 E-Mail (PDF)/pa
</t>
        </r>
      </text>
    </comment>
    <comment ref="W15" authorId="3" shapeId="0" xr:uid="{49007BE5-7650-4910-9075-242609DD6B61}">
      <text>
        <r>
          <rPr>
            <b/>
            <sz val="9"/>
            <color indexed="81"/>
            <rFont val="Tahoma"/>
            <family val="2"/>
          </rPr>
          <t>Ana-Maria Militaru:</t>
        </r>
        <r>
          <rPr>
            <sz val="9"/>
            <color indexed="81"/>
            <rFont val="Tahoma"/>
            <family val="2"/>
          </rPr>
          <t xml:space="preserve">
0-No autonatic printout
10 yes</t>
        </r>
      </text>
    </comment>
    <comment ref="AJ15" authorId="3" shapeId="0" xr:uid="{18CF5EDF-5A83-41AE-8B2A-22DB18EF47DE}">
      <text>
        <r>
          <rPr>
            <b/>
            <sz val="9"/>
            <color indexed="81"/>
            <rFont val="Tahoma"/>
            <family val="2"/>
          </rPr>
          <t>Ana-Maria Militaru:</t>
        </r>
        <r>
          <rPr>
            <sz val="9"/>
            <color indexed="81"/>
            <rFont val="Tahoma"/>
            <family val="2"/>
          </rPr>
          <t xml:space="preserve">
added on 01.08.2020. Input from Sarah that this are needed in case letters are sent to suppliers the Postal code, city and country will not be added</t>
        </r>
      </text>
    </comment>
    <comment ref="AK15" authorId="3" shapeId="0" xr:uid="{8C5632AD-882F-4F0D-B782-C9B64C7BF704}">
      <text>
        <r>
          <rPr>
            <b/>
            <sz val="9"/>
            <color indexed="81"/>
            <rFont val="Tahoma"/>
            <family val="2"/>
          </rPr>
          <t>Ana-Maria Militaru:</t>
        </r>
        <r>
          <rPr>
            <sz val="9"/>
            <color indexed="81"/>
            <rFont val="Tahoma"/>
            <family val="2"/>
          </rPr>
          <t xml:space="preserve">
added on 01.08.2020. Input from Sarah that this are needed in case letters are sent to suppliers the Postal code, city and country will not be added</t>
        </r>
      </text>
    </comment>
    <comment ref="AL15" authorId="3" shapeId="0" xr:uid="{766BEAF3-9C2F-4C79-9AF9-DA8C1A3FF728}">
      <text>
        <r>
          <rPr>
            <b/>
            <sz val="9"/>
            <color indexed="81"/>
            <rFont val="Tahoma"/>
            <family val="2"/>
          </rPr>
          <t>Ana-Maria Militaru:</t>
        </r>
        <r>
          <rPr>
            <sz val="9"/>
            <color indexed="81"/>
            <rFont val="Tahoma"/>
            <family val="2"/>
          </rPr>
          <t xml:space="preserve">
added on 01.08.2020. Input from Sarah that this are needed in case letters are sent to suppliers the Postal code, city and country will not be added</t>
        </r>
      </text>
    </comment>
    <comment ref="BB15" authorId="3" shapeId="0" xr:uid="{ACEC158B-60E5-47A5-9BD2-F272786B42B1}">
      <text>
        <r>
          <rPr>
            <b/>
            <sz val="9"/>
            <color indexed="81"/>
            <rFont val="Tahoma"/>
            <family val="2"/>
          </rPr>
          <t>Ana-Maria Militaru:</t>
        </r>
        <r>
          <rPr>
            <sz val="9"/>
            <color indexed="81"/>
            <rFont val="Tahoma"/>
            <family val="2"/>
          </rPr>
          <t xml:space="preserve">
added on 01.08.2020. Input from Sarah that this are needed in case letters are sent to suppliers the Postal code, city and country will not be added</t>
        </r>
      </text>
    </comment>
    <comment ref="BC15" authorId="3" shapeId="0" xr:uid="{CD3BBC59-ACA3-4567-AC68-7ADA4E569DBB}">
      <text>
        <r>
          <rPr>
            <b/>
            <sz val="9"/>
            <color indexed="81"/>
            <rFont val="Tahoma"/>
            <family val="2"/>
          </rPr>
          <t>Ana-Maria Militaru:</t>
        </r>
        <r>
          <rPr>
            <sz val="9"/>
            <color indexed="81"/>
            <rFont val="Tahoma"/>
            <family val="2"/>
          </rPr>
          <t xml:space="preserve">
added on 01.08.2020. Input from Sarah that this are needed in case letters are sent to suppliers the Postal code, city and country will not be added</t>
        </r>
      </text>
    </comment>
    <comment ref="BD15" authorId="3" shapeId="0" xr:uid="{AB16FC2F-5215-4415-98BB-E478FD1DF309}">
      <text>
        <r>
          <rPr>
            <b/>
            <sz val="9"/>
            <color indexed="81"/>
            <rFont val="Tahoma"/>
            <family val="2"/>
          </rPr>
          <t>Ana-Maria Militaru:</t>
        </r>
        <r>
          <rPr>
            <sz val="9"/>
            <color indexed="81"/>
            <rFont val="Tahoma"/>
            <family val="2"/>
          </rPr>
          <t xml:space="preserve">
added on 01.08.2020. Input from Sarah that this are needed in case letters are sent to suppliers the Postal code, city and country will not be added</t>
        </r>
      </text>
    </comment>
    <comment ref="BP15" authorId="3" shapeId="0" xr:uid="{C64BC1A9-0881-4BB7-93E8-F4F6136B238A}">
      <text>
        <r>
          <rPr>
            <b/>
            <sz val="9"/>
            <color indexed="81"/>
            <rFont val="Tahoma"/>
            <family val="2"/>
          </rPr>
          <t>Ana-Maria Militaru:</t>
        </r>
        <r>
          <rPr>
            <sz val="9"/>
            <color indexed="81"/>
            <rFont val="Tahoma"/>
            <family val="2"/>
          </rPr>
          <t xml:space="preserve">
updated on 01.08.2020,
If suuplier is direct than the code is DIR, if not is IND
updated on07.09.2020 to Company code 200  F50 - if the supplier is direct than  1, if the supplier is indirect then 2</t>
        </r>
      </text>
    </comment>
    <comment ref="BX15" authorId="4" shapeId="0" xr:uid="{8DA08D1D-E446-4F78-ADC8-8CE8D88164D1}">
      <text>
        <t>[Threaded comment]
Your version of Excel allows you to read this threaded comment; however, any edits to it will get removed if the file is opened in a newer version of Excel. Learn more: https://go.microsoft.com/fwlink/?linkid=870924
Comment:
    09.07.2020 changed the Order type: for France the oredr type PUS does not exist. For france applyes: XEE for iNdirect suppliers and FRM for Direct suppliers
Reply:
    changed the Order type: for EH0 the order type PUS does not exist. For Head office applyes only IND</t>
      </text>
    </comment>
    <comment ref="CF15" authorId="5" shapeId="0" xr:uid="{7A6EC46E-F4A8-40C2-9068-12281C3BC65D}">
      <text>
        <t>[Threaded comment]
Your version of Excel allows you to read this threaded comment; however, any edits to it will get removed if the file is opened in a newer version of Excel. Learn more: https://go.microsoft.com/fwlink/?linkid=870924
Comment:
    08.09.2020 added a formula as for F50 the 99 does not exists for FR is only PAL or empty</t>
      </text>
    </comment>
    <comment ref="CX15" authorId="3" shapeId="0" xr:uid="{0E2C717F-3C10-416E-903D-595579CBA91C}">
      <text>
        <r>
          <rPr>
            <b/>
            <sz val="9"/>
            <color indexed="81"/>
            <rFont val="Tahoma"/>
            <family val="2"/>
          </rPr>
          <t>AMM: local exception</t>
        </r>
        <r>
          <rPr>
            <sz val="9"/>
            <color indexed="81"/>
            <rFont val="Tahoma"/>
            <family val="2"/>
          </rPr>
          <t xml:space="preserve">
</t>
        </r>
      </text>
    </comment>
    <comment ref="CY15" authorId="3" shapeId="0" xr:uid="{184E66D7-36F4-4592-B4A5-24FF69E356D6}">
      <text>
        <r>
          <rPr>
            <b/>
            <sz val="9"/>
            <color indexed="81"/>
            <rFont val="Tahoma"/>
            <family val="2"/>
          </rPr>
          <t>Ana-Maria Militaru:</t>
        </r>
        <r>
          <rPr>
            <sz val="9"/>
            <color indexed="81"/>
            <rFont val="Tahoma"/>
            <family val="2"/>
          </rPr>
          <t xml:space="preserve">
changed on 29.07.2020, because in production we add 98 - see local exception, not the Payment method from the form
</t>
        </r>
      </text>
    </comment>
    <comment ref="DX15" authorId="3" shapeId="0" xr:uid="{F3943909-E150-4F69-ABAF-55096CB69C96}">
      <text>
        <r>
          <rPr>
            <b/>
            <sz val="9"/>
            <color indexed="81"/>
            <rFont val="Tahoma"/>
            <family val="2"/>
          </rPr>
          <t>Ana-Maria Militaru:</t>
        </r>
        <r>
          <rPr>
            <sz val="9"/>
            <color indexed="81"/>
            <rFont val="Tahoma"/>
            <family val="2"/>
          </rPr>
          <t xml:space="preserve">
27.08.2020 updated formula: replace "-" from BGS (only for Swedish suppliers BankGiro) cell D48 from Supplier registration Form sheet
09.10.2020 Change the formula, by adding a substitute in case that the IBAN is entered with spaces or "-"
04.12.2020 Changed the formula in case if Girobank is entered with: "_";":";"-"; "Bankgiro"; " "
08.12.2020 Substitute "ROL" for the IBAN Code</t>
        </r>
      </text>
    </comment>
    <comment ref="EA15" authorId="3" shapeId="0" xr:uid="{EFAFE90F-61AD-4D8E-9C3E-6A2ED66D4007}">
      <text>
        <r>
          <rPr>
            <b/>
            <sz val="9"/>
            <color indexed="81"/>
            <rFont val="Tahoma"/>
            <family val="2"/>
          </rPr>
          <t>Ana-Maria Militaru:</t>
        </r>
        <r>
          <rPr>
            <sz val="9"/>
            <color indexed="81"/>
            <rFont val="Tahoma"/>
            <family val="2"/>
          </rPr>
          <t xml:space="preserve">
if the bank number is not created in M3 than M3 will issue an error mesage.
</t>
        </r>
        <r>
          <rPr>
            <b/>
            <sz val="9"/>
            <color indexed="81"/>
            <rFont val="Tahoma"/>
            <family val="2"/>
          </rPr>
          <t>The robot should send an message that the "bank number does not exist", but continue the bank account process and leave blank the bank number</t>
        </r>
        <r>
          <rPr>
            <sz val="9"/>
            <color indexed="81"/>
            <rFont val="Tahoma"/>
            <family val="2"/>
          </rPr>
          <t xml:space="preserve"> - !!! And update the request number again (because it disapear when the error message is transmited by M3</t>
        </r>
      </text>
    </comment>
    <comment ref="EE15" authorId="3" shapeId="0" xr:uid="{20E5F4DA-40FF-4A4A-9DF8-3D6848E2E77C}">
      <text>
        <r>
          <rPr>
            <b/>
            <sz val="9"/>
            <color indexed="81"/>
            <rFont val="Tahoma"/>
            <family val="2"/>
          </rPr>
          <t xml:space="preserve">Ana-Maria Militaru:
11.12.2020 </t>
        </r>
        <r>
          <rPr>
            <sz val="9"/>
            <color indexed="81"/>
            <rFont val="Tahoma"/>
            <family val="2"/>
          </rPr>
          <t>updated formula
If is ABAN the field does not exist
if is NET thatn the payment method idoes not exist
if is Bank giro than the payment method is 01
if is IBAN than payment method is 0
(not implemented but just to know: if is employee than payment method is 03)
Update 2021_04_13 Removed BankGiro</t>
        </r>
      </text>
    </comment>
    <comment ref="EW15" authorId="3" shapeId="0" xr:uid="{223D0D98-9386-474E-A984-8A03995D7F32}">
      <text>
        <r>
          <rPr>
            <sz val="9"/>
            <color indexed="81"/>
            <rFont val="Tahoma"/>
            <family val="2"/>
          </rPr>
          <t>AMM:
09.10.2020 Change the formula, by adding a substitute in case that the IBAN is entered with spaces
11.12.2020 if we have bank giro and in the template is also provided a IBAN then we will create the Bank giro and IBAN should not be added on this field</t>
        </r>
      </text>
    </comment>
    <comment ref="FH15" authorId="3" shapeId="0" xr:uid="{123404A8-DEF5-4036-9AD8-91BA594F2AE9}">
      <text>
        <r>
          <rPr>
            <b/>
            <sz val="9"/>
            <color indexed="81"/>
            <rFont val="Tahoma"/>
            <family val="2"/>
          </rPr>
          <t>Ana-Maria Militaru:</t>
        </r>
        <r>
          <rPr>
            <sz val="9"/>
            <color indexed="81"/>
            <rFont val="Tahoma"/>
            <family val="2"/>
          </rPr>
          <t xml:space="preserve">
updated 05.08.2020 based on Sarahs Email.
For Sweden: internal payments with Giro/ BGSbank are BAS (does not mater if there is an IBAN provided, Giro is preferable)
Only if no Giro/BGD is provided then it will be used the IBAN account and it will be BAU
For Sweden: external payment Iban must be provided: BAU
For the rest of the country are only 2 payment:  internal   and external</t>
        </r>
      </text>
    </comment>
    <comment ref="FI15" authorId="3" shapeId="0" xr:uid="{BDEAE76D-7465-4CEE-A99F-0687FDB205A8}">
      <text>
        <r>
          <rPr>
            <b/>
            <sz val="9"/>
            <color indexed="81"/>
            <rFont val="Tahoma"/>
            <family val="2"/>
          </rPr>
          <t>Ana-Maria Militaru:</t>
        </r>
        <r>
          <rPr>
            <sz val="9"/>
            <color indexed="81"/>
            <rFont val="Tahoma"/>
            <family val="2"/>
          </rPr>
          <t xml:space="preserve">
update the formulas for payment temr as M3 needs only the code</t>
        </r>
      </text>
    </comment>
    <comment ref="EW17" authorId="3" shapeId="0" xr:uid="{34591D07-4764-4449-A0A0-61B572B20750}">
      <text>
        <r>
          <rPr>
            <b/>
            <sz val="9"/>
            <color indexed="81"/>
            <rFont val="Tahoma"/>
            <family val="2"/>
          </rPr>
          <t>Ana-Maria Militaru:</t>
        </r>
        <r>
          <rPr>
            <sz val="9"/>
            <color indexed="81"/>
            <rFont val="Tahoma"/>
            <family val="2"/>
          </rPr>
          <t xml:space="preserve">
basically the account is in this step created on the division level - so the Robot has to be loged in the respective division.
The rogot starts the same steps from the CRS692 /B only that he has to enter only the Ind (indicator)</t>
        </r>
      </text>
    </comment>
    <comment ref="DT20" authorId="3" shapeId="0" xr:uid="{B5F6F349-AF0D-4CBC-A082-476C35BE1262}">
      <text>
        <r>
          <rPr>
            <b/>
            <sz val="9"/>
            <color indexed="81"/>
            <rFont val="Tahoma"/>
            <family val="2"/>
          </rPr>
          <t>for Veoneer suppliers that are in Netting - we set the Accnt field: 
BU02 if the payment is in EURO
BU04 if the payment is in USD
BU01 for Sek / RON
BU05 for Asia curency</t>
        </r>
      </text>
    </comment>
    <comment ref="DT23" authorId="3" shapeId="0" xr:uid="{A858B98F-4032-48C9-824D-20E04C140396}">
      <text>
        <r>
          <rPr>
            <b/>
            <sz val="9"/>
            <color indexed="81"/>
            <rFont val="Tahoma"/>
            <family val="2"/>
          </rPr>
          <t>for Veoneer suppliers that are in Netting - we set the Accnt field: 
BU02 if the payment is in EURO
BU04 if the payment is in USD
BU01 for Sek / RON
BU05 for Asia curency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tc={23EC47FB-E6B4-42A4-BE5C-92CCF5C13B2B}</author>
  </authors>
  <commentList>
    <comment ref="J4" authorId="0" shapeId="0" xr:uid="{23EC47FB-E6B4-42A4-BE5C-92CCF5C13B2B}">
      <text>
        <t>[Threaded comment]
Your version of Excel allows you to read this threaded comment; however, any edits to it will get removed if the file is opened in a newer version of Excel. Learn more: https://go.microsoft.com/fwlink/?linkid=870924
Comment:
    updated formula to leave blank if email address is not provided at all</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Ana-Maria Militaru</author>
    <author>Arnaud Soret</author>
  </authors>
  <commentList>
    <comment ref="D5" authorId="0" shapeId="0" xr:uid="{830F779F-4442-4795-8526-B644706D283B}">
      <text>
        <r>
          <rPr>
            <sz val="9"/>
            <color indexed="81"/>
            <rFont val="Tahoma"/>
            <family val="2"/>
          </rPr>
          <t xml:space="preserve">If yes than please add the tick / check in Supplier Board
</t>
        </r>
      </text>
    </comment>
    <comment ref="D7" authorId="0" shapeId="0" xr:uid="{684202EB-8CE1-4AE3-8303-7EE8EB5FCBB5}">
      <text>
        <r>
          <rPr>
            <b/>
            <sz val="9"/>
            <color indexed="81"/>
            <rFont val="Tahoma"/>
            <family val="2"/>
          </rPr>
          <t>Ana-Maria Militaru:</t>
        </r>
        <r>
          <rPr>
            <sz val="9"/>
            <color indexed="81"/>
            <rFont val="Tahoma"/>
            <family val="2"/>
          </rPr>
          <t xml:space="preserve">
Supplier board will be needed to be updated with Tick for XEEVA</t>
        </r>
      </text>
    </comment>
    <comment ref="D10" authorId="0" shapeId="0" xr:uid="{C46EC412-E547-42FB-88E7-371F74D88535}">
      <text>
        <r>
          <rPr>
            <sz val="9"/>
            <color indexed="81"/>
            <rFont val="Tahoma"/>
            <family val="2"/>
          </rPr>
          <t xml:space="preserve">If yes than please add the tick / check in Supplier Board
</t>
        </r>
      </text>
    </comment>
    <comment ref="D11" authorId="0" shapeId="0" xr:uid="{4C8CF534-1A95-47A4-BDBB-38B1DB34BAB5}">
      <text>
        <r>
          <rPr>
            <sz val="9"/>
            <color indexed="81"/>
            <rFont val="Tahoma"/>
            <family val="2"/>
          </rPr>
          <t xml:space="preserve">To be selected by the robot in supplier board from Drop down list
</t>
        </r>
      </text>
    </comment>
    <comment ref="D17" authorId="0" shapeId="0" xr:uid="{F945E016-A4B7-40C4-BB58-C6CD3889E7FE}">
      <text>
        <r>
          <rPr>
            <sz val="9"/>
            <color indexed="81"/>
            <rFont val="Tahoma"/>
            <family val="2"/>
          </rPr>
          <t xml:space="preserve">To be selected by the robot in supplier board from Drop down list
</t>
        </r>
      </text>
    </comment>
    <comment ref="E35" authorId="1" shapeId="0" xr:uid="{3978D65F-9C2E-421C-B40A-BEC1E08B3099}">
      <text>
        <r>
          <rPr>
            <sz val="9"/>
            <color indexed="81"/>
            <rFont val="Tahoma"/>
            <family val="2"/>
          </rPr>
          <t>Robot will add here the Number of the MDTool request (this info will be taken from the Name of the  Registration File name)</t>
        </r>
      </text>
    </comment>
    <comment ref="C72" authorId="1" shapeId="0" xr:uid="{773B1212-3550-48B4-BF16-44A6DCA5EE5F}">
      <text>
        <r>
          <rPr>
            <sz val="9"/>
            <color indexed="81"/>
            <rFont val="Tahoma"/>
            <family val="2"/>
          </rPr>
          <t xml:space="preserve">WARNING:
This field is not static, it is a selectable choice in drop-down list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242030C-2F40-402C-B29A-F8696E72E6AB}" keepAlive="1" name="Query - Supplier_Classification (2)" description="Connection to the 'Supplier_Classification (2)' query in the workbook." type="5" refreshedVersion="6" background="1" saveData="1">
    <dbPr connection="Provider=Microsoft.Mashup.OleDb.1;Data Source=$Workbook$;Location=&quot;Supplier_Classification (2)&quot;;Extended Properties=&quot;&quot;" command="SELECT * FROM [Supplier_Classification (2)]"/>
  </connection>
  <connection id="2" xr16:uid="{A0BC0580-4F55-497D-B1EB-534A3C5322F2}" keepAlive="1" name="Query - Supplier_Classification(1)" description="Connection to the 'Supplier_Classification' query in the workbook." type="5" refreshedVersion="6" background="1" saveData="1">
    <dbPr connection="Provider=Microsoft.Mashup.OleDb.1;Data Source=$Workbook$;Location=Supplier_Classification;Extended Properties=&quot;&quot;" command="SELECT * FROM [Supplier_Classification]"/>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<sst xmlns="http://schemas.openxmlformats.org/spreadsheetml/2006/main" count="4172" uniqueCount="2578">
  <si>
    <t>Supplier</t>
  </si>
  <si>
    <t>General Information</t>
  </si>
  <si>
    <t>Xeeva</t>
  </si>
  <si>
    <t>Yes</t>
  </si>
  <si>
    <t>Supplier Name</t>
  </si>
  <si>
    <t>CRS620/E</t>
  </si>
  <si>
    <t>Name</t>
  </si>
  <si>
    <t>Supplier Name:</t>
  </si>
  <si>
    <t>Comments:</t>
  </si>
  <si>
    <t>No</t>
  </si>
  <si>
    <t>12</t>
  </si>
  <si>
    <t>Invoicing Address</t>
  </si>
  <si>
    <t>Address Type</t>
  </si>
  <si>
    <t>Address 2</t>
  </si>
  <si>
    <t>Zip Code</t>
  </si>
  <si>
    <t>City/Municipality</t>
  </si>
  <si>
    <t>City:</t>
  </si>
  <si>
    <t>Germany</t>
  </si>
  <si>
    <t>Country</t>
  </si>
  <si>
    <t>Country:</t>
  </si>
  <si>
    <t>Ship Point:</t>
  </si>
  <si>
    <t>United States</t>
  </si>
  <si>
    <t>Phone</t>
  </si>
  <si>
    <t>Fax</t>
  </si>
  <si>
    <t>Email</t>
  </si>
  <si>
    <t>Internet Home Page</t>
  </si>
  <si>
    <t>Duns</t>
  </si>
  <si>
    <t>Duns Number:</t>
  </si>
  <si>
    <t>VAT-EIN Code</t>
  </si>
  <si>
    <t>Tax ID:</t>
  </si>
  <si>
    <t>EUR</t>
  </si>
  <si>
    <t>DAP Delivered at Place</t>
  </si>
  <si>
    <t>90 90 days net</t>
  </si>
  <si>
    <t>Mobile Phone</t>
  </si>
  <si>
    <t>Title</t>
  </si>
  <si>
    <t>Language</t>
  </si>
  <si>
    <t>Contact Person:</t>
  </si>
  <si>
    <t>Indirect-RFQ or PO Alternative Address(All)</t>
  </si>
  <si>
    <t>Contact Information</t>
  </si>
  <si>
    <t>Engineering(Purchase)</t>
  </si>
  <si>
    <t>Attached</t>
  </si>
  <si>
    <t>In Progress</t>
  </si>
  <si>
    <t>N/A</t>
  </si>
  <si>
    <t>Date format</t>
  </si>
  <si>
    <t>YMD-Year month day</t>
  </si>
  <si>
    <t>Buyer</t>
  </si>
  <si>
    <t>Supplier Code:</t>
  </si>
  <si>
    <t>Group</t>
  </si>
  <si>
    <t>Location</t>
  </si>
  <si>
    <t>Is Internal</t>
  </si>
  <si>
    <t>Supplier Type</t>
  </si>
  <si>
    <t>Direct</t>
  </si>
  <si>
    <t>Indirect</t>
  </si>
  <si>
    <t>Supplier Strategy</t>
  </si>
  <si>
    <t>Payee</t>
  </si>
  <si>
    <t>Activity code (only for Veoneer France suppliers)</t>
  </si>
  <si>
    <t>Honoraires DAS2</t>
  </si>
  <si>
    <t>Goods</t>
  </si>
  <si>
    <t>Payment method</t>
  </si>
  <si>
    <t>France</t>
  </si>
  <si>
    <t>Hungary</t>
  </si>
  <si>
    <t>Romania</t>
  </si>
  <si>
    <t>Y</t>
  </si>
  <si>
    <t>Supplier Registration Form</t>
  </si>
  <si>
    <t>SUPPLIER INPUT</t>
  </si>
  <si>
    <t>Please fill at least all the :</t>
  </si>
  <si>
    <r>
      <t>Supplier Name</t>
    </r>
    <r>
      <rPr>
        <b/>
        <sz val="16"/>
        <color rgb="FFFF0000"/>
        <rFont val="Barlow"/>
      </rPr>
      <t>*</t>
    </r>
  </si>
  <si>
    <t>ADRESSES</t>
  </si>
  <si>
    <r>
      <t>Address</t>
    </r>
    <r>
      <rPr>
        <sz val="10"/>
        <color rgb="FFFF0000"/>
        <rFont val="Barlow"/>
      </rPr>
      <t>*</t>
    </r>
  </si>
  <si>
    <r>
      <t>Country</t>
    </r>
    <r>
      <rPr>
        <sz val="10"/>
        <color rgb="FFFF0000"/>
        <rFont val="Barlow"/>
      </rPr>
      <t>*</t>
    </r>
  </si>
  <si>
    <r>
      <t>Zip/Postal Code</t>
    </r>
    <r>
      <rPr>
        <sz val="10"/>
        <color rgb="FFFF0000"/>
        <rFont val="Barlow"/>
      </rPr>
      <t>*</t>
    </r>
  </si>
  <si>
    <r>
      <t>City</t>
    </r>
    <r>
      <rPr>
        <sz val="10"/>
        <color rgb="FFFF0000"/>
        <rFont val="Barlow"/>
      </rPr>
      <t>*</t>
    </r>
  </si>
  <si>
    <r>
      <t>Main Phone</t>
    </r>
    <r>
      <rPr>
        <sz val="10"/>
        <color rgb="FFFF0000"/>
        <rFont val="Barlow"/>
      </rPr>
      <t>*</t>
    </r>
  </si>
  <si>
    <r>
      <t>E-Mail</t>
    </r>
    <r>
      <rPr>
        <sz val="10"/>
        <color rgb="FFFF0000"/>
        <rFont val="Barlow"/>
      </rPr>
      <t>*</t>
    </r>
  </si>
  <si>
    <r>
      <t>D-U-N-S® Number</t>
    </r>
    <r>
      <rPr>
        <sz val="10"/>
        <color rgb="FFFF0000"/>
        <rFont val="Barlow"/>
      </rPr>
      <t>*</t>
    </r>
  </si>
  <si>
    <r>
      <t>VAT Number or EIN Number</t>
    </r>
    <r>
      <rPr>
        <sz val="10"/>
        <color rgb="FFFF0000"/>
        <rFont val="Barlow"/>
      </rPr>
      <t>*</t>
    </r>
  </si>
  <si>
    <t>BANK REFERENCES</t>
  </si>
  <si>
    <r>
      <t>Name of bank</t>
    </r>
    <r>
      <rPr>
        <sz val="10"/>
        <color rgb="FFFF0000"/>
        <rFont val="Barlow"/>
      </rPr>
      <t>*</t>
    </r>
  </si>
  <si>
    <r>
      <t>Address of bank</t>
    </r>
    <r>
      <rPr>
        <sz val="10"/>
        <color rgb="FFFF0000"/>
        <rFont val="Barlow"/>
      </rPr>
      <t>*</t>
    </r>
  </si>
  <si>
    <r>
      <t>SWIFT/BIC code</t>
    </r>
    <r>
      <rPr>
        <sz val="10"/>
        <color rgb="FFFF0000"/>
        <rFont val="Barlow"/>
      </rPr>
      <t>*</t>
    </r>
  </si>
  <si>
    <r>
      <t>IBAN Code</t>
    </r>
    <r>
      <rPr>
        <sz val="10"/>
        <color rgb="FFFF0000"/>
        <rFont val="Barlow"/>
      </rPr>
      <t>*</t>
    </r>
  </si>
  <si>
    <t>Account Number</t>
  </si>
  <si>
    <r>
      <t>Incoterms</t>
    </r>
    <r>
      <rPr>
        <sz val="10"/>
        <color rgb="FFFF0000"/>
        <rFont val="Arial"/>
        <family val="2"/>
      </rPr>
      <t>*</t>
    </r>
  </si>
  <si>
    <r>
      <t>Payment Terms</t>
    </r>
    <r>
      <rPr>
        <sz val="10"/>
        <color rgb="FFFF0000"/>
        <rFont val="Arial"/>
        <family val="2"/>
      </rPr>
      <t>*</t>
    </r>
  </si>
  <si>
    <t>CONTACTS</t>
  </si>
  <si>
    <t>Functions / Dept.</t>
  </si>
  <si>
    <t>First Name</t>
  </si>
  <si>
    <t>Last name</t>
  </si>
  <si>
    <t>Comment / Language</t>
  </si>
  <si>
    <r>
      <t>24/7 - Emergency</t>
    </r>
    <r>
      <rPr>
        <b/>
        <sz val="10"/>
        <color rgb="FFFF0000"/>
        <rFont val="Barlow"/>
      </rPr>
      <t>*</t>
    </r>
  </si>
  <si>
    <r>
      <t>RFQ - Receiver</t>
    </r>
    <r>
      <rPr>
        <b/>
        <sz val="10"/>
        <color rgb="FFFF0000"/>
        <rFont val="Barlow"/>
      </rPr>
      <t>*</t>
    </r>
  </si>
  <si>
    <r>
      <t>PO - Receiver</t>
    </r>
    <r>
      <rPr>
        <b/>
        <sz val="10"/>
        <color rgb="FFFF0000"/>
        <rFont val="Barlow"/>
      </rPr>
      <t>*</t>
    </r>
  </si>
  <si>
    <t>Accounting Dept.</t>
  </si>
  <si>
    <t>Quality Dept.</t>
  </si>
  <si>
    <t>Engineering Dept.</t>
  </si>
  <si>
    <t>Logistic Dept.</t>
  </si>
  <si>
    <t xml:space="preserve">BUSINESS WITH VEONEER </t>
  </si>
  <si>
    <t>Main Customer</t>
  </si>
  <si>
    <r>
      <t>Veoneer France</t>
    </r>
    <r>
      <rPr>
        <sz val="10"/>
        <color rgb="FFFF0000"/>
        <rFont val="Barlow"/>
      </rPr>
      <t>*</t>
    </r>
  </si>
  <si>
    <r>
      <t>Veoneer Canada</t>
    </r>
    <r>
      <rPr>
        <sz val="10"/>
        <color rgb="FFFF0000"/>
        <rFont val="Barlow"/>
      </rPr>
      <t>*</t>
    </r>
  </si>
  <si>
    <r>
      <t>Veoneer China</t>
    </r>
    <r>
      <rPr>
        <sz val="10"/>
        <color rgb="FFFF0000"/>
        <rFont val="Barlow"/>
      </rPr>
      <t>*</t>
    </r>
  </si>
  <si>
    <t>VEONEER INPUT</t>
  </si>
  <si>
    <t>This portion must be filled by Veoneer employees</t>
  </si>
  <si>
    <t>Lead Buyer</t>
  </si>
  <si>
    <t>Supplier Classification</t>
  </si>
  <si>
    <t>Main Commodity Segment</t>
  </si>
  <si>
    <t>Category Group</t>
  </si>
  <si>
    <t>Segment Leader</t>
  </si>
  <si>
    <t>Category Manager</t>
  </si>
  <si>
    <t>Commodity Supplier Quality</t>
  </si>
  <si>
    <t>Logistic Provider</t>
  </si>
  <si>
    <t>One Time Vendor</t>
  </si>
  <si>
    <t>Specific for Europe</t>
  </si>
  <si>
    <t>VNE Entity Code</t>
  </si>
  <si>
    <t>VAT Code         (M3:CRS 030)</t>
  </si>
  <si>
    <t>Activity Code     (France only)</t>
  </si>
  <si>
    <t>ICP Code</t>
  </si>
  <si>
    <t>VNE Customer Number</t>
  </si>
  <si>
    <t>Self-Billing Invoice (SBI)</t>
  </si>
  <si>
    <t>Specific for China</t>
  </si>
  <si>
    <t>Supplier Code of the Payee</t>
  </si>
  <si>
    <t>VAT Rates        (China only)</t>
  </si>
  <si>
    <t>Supplier Code in ERP System</t>
  </si>
  <si>
    <t>Master ID from the Group</t>
  </si>
  <si>
    <t>SELECT CTSTKY,CTTX40</t>
  </si>
  <si>
    <t>add the states list from Sven email</t>
  </si>
  <si>
    <t>Protection Password :</t>
  </si>
  <si>
    <t>FROM CSYTAB</t>
  </si>
  <si>
    <t xml:space="preserve">WHERE CTCONO=100 AND CTSTCO='CSCD' </t>
  </si>
  <si>
    <t>Movex /Xeeva</t>
  </si>
  <si>
    <t>MovexSupplierTypeCRS620 Pannel E</t>
  </si>
  <si>
    <t xml:space="preserve">Supplier Info </t>
  </si>
  <si>
    <t>Default Currency</t>
  </si>
  <si>
    <t>Supplier Board</t>
  </si>
  <si>
    <t xml:space="preserve">Movex </t>
  </si>
  <si>
    <t>Movex</t>
  </si>
  <si>
    <t>Xeeva Table</t>
  </si>
  <si>
    <t>Translation to Supplier board</t>
  </si>
  <si>
    <t>For VAT Field Mandatory</t>
  </si>
  <si>
    <t xml:space="preserve">Movex CRS624 </t>
  </si>
  <si>
    <t>MovexCRS692</t>
  </si>
  <si>
    <t>CRS030 VAT Code</t>
  </si>
  <si>
    <t>Movex MFS620/E</t>
  </si>
  <si>
    <t>Movex MFS620</t>
  </si>
  <si>
    <t>Xeeva Payment terms</t>
  </si>
  <si>
    <t>Vat codes for Local Exception</t>
  </si>
  <si>
    <t>MFS620/E - Cash disc - supplier form D55 Discount for early payment</t>
  </si>
  <si>
    <t>Movex Country</t>
  </si>
  <si>
    <t>Yes/No</t>
  </si>
  <si>
    <t>Division Name</t>
  </si>
  <si>
    <t>Division Code</t>
  </si>
  <si>
    <t>Supplier Type 
(Movex details)</t>
  </si>
  <si>
    <t>CRS620 Data format</t>
  </si>
  <si>
    <t>ICP Codes</t>
  </si>
  <si>
    <t>ICP Codes3</t>
  </si>
  <si>
    <t>ICP Codes2</t>
  </si>
  <si>
    <t>Incoterm</t>
  </si>
  <si>
    <t>COUNTRY_NAME</t>
  </si>
  <si>
    <t>ACTIVE</t>
  </si>
  <si>
    <t>COUNTRY_CODE</t>
  </si>
  <si>
    <t>Country Code</t>
  </si>
  <si>
    <t>Country from Supplier Board</t>
  </si>
  <si>
    <t>Country Code Supplier Board</t>
  </si>
  <si>
    <t>Index Phone</t>
  </si>
  <si>
    <t>State</t>
  </si>
  <si>
    <t>Categories</t>
  </si>
  <si>
    <t>Purchase Documents to be provided</t>
  </si>
  <si>
    <t>VAT number apply for all EU countries</t>
  </si>
  <si>
    <t>Function (supplier Board)</t>
  </si>
  <si>
    <t>As shown in Supplier Board (to be modified)</t>
  </si>
  <si>
    <t>Account Type</t>
  </si>
  <si>
    <t>Indicator</t>
  </si>
  <si>
    <t>Vcd</t>
  </si>
  <si>
    <t>Div</t>
  </si>
  <si>
    <t>Description</t>
  </si>
  <si>
    <t>Mtd</t>
  </si>
  <si>
    <t>Dtp</t>
  </si>
  <si>
    <t>Day</t>
  </si>
  <si>
    <t>Cor</t>
  </si>
  <si>
    <t>Sat</t>
  </si>
  <si>
    <t>VAT override</t>
  </si>
  <si>
    <t>Vrt</t>
  </si>
  <si>
    <t>VAT g</t>
  </si>
  <si>
    <t>Column1</t>
  </si>
  <si>
    <t>Column2</t>
  </si>
  <si>
    <t>Payment Mtd AP</t>
  </si>
  <si>
    <t>Paymet Terms</t>
  </si>
  <si>
    <t>Movex MFS620Payment term</t>
  </si>
  <si>
    <t>Xeeva2</t>
  </si>
  <si>
    <t>Goods/Services</t>
  </si>
  <si>
    <t>MFS620/E Vat Codes for Local exception</t>
  </si>
  <si>
    <t>Trm</t>
  </si>
  <si>
    <t>Lng</t>
  </si>
  <si>
    <t>Terms text</t>
  </si>
  <si>
    <t>Country in M3</t>
  </si>
  <si>
    <t>Regexp</t>
  </si>
  <si>
    <t>Format Description</t>
  </si>
  <si>
    <t>VAT Rates only for China</t>
  </si>
  <si>
    <t>Veoneer Canada</t>
  </si>
  <si>
    <t>1. Supplier</t>
  </si>
  <si>
    <t>0-Supplier</t>
  </si>
  <si>
    <t>Corporation</t>
  </si>
  <si>
    <t>ACE_AE</t>
  </si>
  <si>
    <t>Veoneer (China) Active Engineering-obsolete</t>
  </si>
  <si>
    <t>FCA Free Carrier</t>
  </si>
  <si>
    <t>AFGHANISTAN</t>
  </si>
  <si>
    <t>AFG</t>
  </si>
  <si>
    <t xml:space="preserve">AF        </t>
  </si>
  <si>
    <t>Argentina</t>
  </si>
  <si>
    <t>AR</t>
  </si>
  <si>
    <t>Alabama</t>
  </si>
  <si>
    <t>AL</t>
  </si>
  <si>
    <t>Data converters</t>
  </si>
  <si>
    <t>General Consumables &amp; Supplies</t>
  </si>
  <si>
    <t>TBD</t>
  </si>
  <si>
    <t>Austria</t>
  </si>
  <si>
    <t xml:space="preserve">CEO, General Manager </t>
  </si>
  <si>
    <t>CEO(Purchase)</t>
  </si>
  <si>
    <t>BA01 - for Swedesch Bank giro</t>
  </si>
  <si>
    <t>VAT full rate AP domestic</t>
  </si>
  <si>
    <t>Bank Transfer from Sweden to Sweden</t>
  </si>
  <si>
    <t>Bank Transfer SE</t>
  </si>
  <si>
    <t>BAS</t>
  </si>
  <si>
    <t>120 days net</t>
  </si>
  <si>
    <t>120</t>
  </si>
  <si>
    <t>Preferred</t>
  </si>
  <si>
    <t>00 No VAT</t>
  </si>
  <si>
    <t>30A</t>
  </si>
  <si>
    <t>30 days 2%</t>
  </si>
  <si>
    <t>Afghanistan</t>
  </si>
  <si>
    <t>[0-9A-Z]{1,10}</t>
  </si>
  <si>
    <t>XXXXXXXXXX</t>
  </si>
  <si>
    <t>Veoneer China</t>
  </si>
  <si>
    <t>2. Agent</t>
  </si>
  <si>
    <t>1-Agent</t>
  </si>
  <si>
    <t>Foreign</t>
  </si>
  <si>
    <t>USD</t>
  </si>
  <si>
    <t>DMY-Day month year</t>
  </si>
  <si>
    <t>ACE_T</t>
  </si>
  <si>
    <t>Veoneer (China) Total</t>
  </si>
  <si>
    <t>DDP Delivered Duty Paid</t>
  </si>
  <si>
    <t>ALBANIA</t>
  </si>
  <si>
    <t>ALB</t>
  </si>
  <si>
    <t xml:space="preserve">AX        </t>
  </si>
  <si>
    <t>ÅLAND ISLANDS</t>
  </si>
  <si>
    <t>Australia</t>
  </si>
  <si>
    <t>AU</t>
  </si>
  <si>
    <t>Alaska</t>
  </si>
  <si>
    <t>AK</t>
  </si>
  <si>
    <t>Die Casting</t>
  </si>
  <si>
    <t>Information Technology  &amp; Telecom</t>
  </si>
  <si>
    <t>Belgium</t>
  </si>
  <si>
    <t>24/7 - Emergency</t>
  </si>
  <si>
    <t>24-Hr-Emergency-No(Purchase)</t>
  </si>
  <si>
    <t>BU02 - for IBAn Pa</t>
  </si>
  <si>
    <t>VAT reduced rate AP domestic</t>
  </si>
  <si>
    <t>Bank Transfer from Sweden to Foreign Country</t>
  </si>
  <si>
    <t>Bank Transfer SE Foreign</t>
  </si>
  <si>
    <t>BAU</t>
  </si>
  <si>
    <t>90 days, End of month</t>
  </si>
  <si>
    <t xml:space="preserve">90B       </t>
  </si>
  <si>
    <r>
      <t>90</t>
    </r>
    <r>
      <rPr>
        <b/>
        <sz val="11"/>
        <color theme="1"/>
        <rFont val="Calibri"/>
        <family val="2"/>
        <scheme val="minor"/>
      </rPr>
      <t>B</t>
    </r>
  </si>
  <si>
    <t>90.a.del. month</t>
  </si>
  <si>
    <t>Services</t>
  </si>
  <si>
    <t>Approved</t>
  </si>
  <si>
    <t>01 VAT full rate AP domestic</t>
  </si>
  <si>
    <t>Albania</t>
  </si>
  <si>
    <t>Veoneer France</t>
  </si>
  <si>
    <t>3. Payee</t>
  </si>
  <si>
    <t>2-Only payee</t>
  </si>
  <si>
    <t>Gov't Agency</t>
  </si>
  <si>
    <t>SEK</t>
  </si>
  <si>
    <t>MDY-Month Day year</t>
  </si>
  <si>
    <t>AEF_AE</t>
  </si>
  <si>
    <t>Veoneer France Active Engineering-obsolete</t>
  </si>
  <si>
    <t>ALGERIA</t>
  </si>
  <si>
    <t>DZA</t>
  </si>
  <si>
    <t xml:space="preserve">AL        </t>
  </si>
  <si>
    <t>AT</t>
  </si>
  <si>
    <t>Arizona</t>
  </si>
  <si>
    <t>AZ</t>
  </si>
  <si>
    <t>Discrete Actives Components</t>
  </si>
  <si>
    <t>Institutional Expenses</t>
  </si>
  <si>
    <t>Bulgaria</t>
  </si>
  <si>
    <t>RFQ - Receiver</t>
  </si>
  <si>
    <t>BU04 - for oversee for USD  dolars</t>
  </si>
  <si>
    <t>VAT hyper reduced rate AP domestic</t>
  </si>
  <si>
    <t>Bank Transfer from Germany to Germany</t>
  </si>
  <si>
    <t>Bank Transfer DE</t>
  </si>
  <si>
    <t>DEL</t>
  </si>
  <si>
    <t>90 days, Net</t>
  </si>
  <si>
    <t>90</t>
  </si>
  <si>
    <t>90 days net</t>
  </si>
  <si>
    <t>Both</t>
  </si>
  <si>
    <t>Under Evaluation</t>
  </si>
  <si>
    <t>11 EU full rate incoming goods  AP</t>
  </si>
  <si>
    <t>Algeria</t>
  </si>
  <si>
    <t>[0-9]{5}</t>
  </si>
  <si>
    <t>NNNNN</t>
  </si>
  <si>
    <t>Veoneer Germany</t>
  </si>
  <si>
    <t>4. Intercompany</t>
  </si>
  <si>
    <t>3-Supplier group</t>
  </si>
  <si>
    <t>Non-Corporate (LLC)</t>
  </si>
  <si>
    <t>JPY</t>
  </si>
  <si>
    <t>YWD-Year week day</t>
  </si>
  <si>
    <t>AEF_T</t>
  </si>
  <si>
    <t>Veoneer France Total</t>
  </si>
  <si>
    <t>- - - - - - - - - - - - - - - - - - - - -</t>
  </si>
  <si>
    <t>AMERICAN SAMOA</t>
  </si>
  <si>
    <t>ASM</t>
  </si>
  <si>
    <t xml:space="preserve">DZ        </t>
  </si>
  <si>
    <t>BE</t>
  </si>
  <si>
    <t>Arkansas</t>
  </si>
  <si>
    <t>Discrete Passives Components</t>
  </si>
  <si>
    <t>Line Components &amp; Production Consumables</t>
  </si>
  <si>
    <t>Cyprus</t>
  </si>
  <si>
    <t>PO - Receiver</t>
  </si>
  <si>
    <t>Purchase Order Receiver(Purchase)</t>
  </si>
  <si>
    <t>ABA1 - for Oban payments</t>
  </si>
  <si>
    <t>AP no rate Goods domestic</t>
  </si>
  <si>
    <t>Bank Transfer from Germany to Foreign Country</t>
  </si>
  <si>
    <t>Bank Transfer DE Foreign</t>
  </si>
  <si>
    <t>DEF</t>
  </si>
  <si>
    <t>75 days, End of month</t>
  </si>
  <si>
    <t>75Q</t>
  </si>
  <si>
    <t>Phase out</t>
  </si>
  <si>
    <t>13 EU full rate services AP</t>
  </si>
  <si>
    <t>Angola</t>
  </si>
  <si>
    <t>Individual</t>
  </si>
  <si>
    <t>RON</t>
  </si>
  <si>
    <t>CHC</t>
  </si>
  <si>
    <t>Arriver China</t>
  </si>
  <si>
    <t>CFR Costs and freight</t>
  </si>
  <si>
    <t>ANDORRA</t>
  </si>
  <si>
    <t>AND</t>
  </si>
  <si>
    <t xml:space="preserve">AS        </t>
  </si>
  <si>
    <t>Brazil</t>
  </si>
  <si>
    <t>BR</t>
  </si>
  <si>
    <t>California</t>
  </si>
  <si>
    <t>CA</t>
  </si>
  <si>
    <t>Electricals</t>
  </si>
  <si>
    <t>Logistic &amp; Packaging</t>
  </si>
  <si>
    <t>Czech Republic</t>
  </si>
  <si>
    <t>Sales Dept.</t>
  </si>
  <si>
    <t>Sales(Purchase)</t>
  </si>
  <si>
    <t>VAT semi-deductible AP domestic</t>
  </si>
  <si>
    <t>Bank Transfer from Romania to Romania</t>
  </si>
  <si>
    <t>Bank Transfer RO</t>
  </si>
  <si>
    <t>ROL</t>
  </si>
  <si>
    <t>25 3rd country AP Services</t>
  </si>
  <si>
    <t>[0-9]{4}(-[0-9]{3})?</t>
  </si>
  <si>
    <t>NNNN or NNNN-NNN</t>
  </si>
  <si>
    <t>Veoneer Inc</t>
  </si>
  <si>
    <t>EI0</t>
  </si>
  <si>
    <t>Non-Profit</t>
  </si>
  <si>
    <t>CNY</t>
  </si>
  <si>
    <t>EGO_O</t>
  </si>
  <si>
    <t>Veoneer Germany Operations</t>
  </si>
  <si>
    <t>CIF Costs, insurance &amp; freight</t>
  </si>
  <si>
    <t>ANGOLA</t>
  </si>
  <si>
    <t>AGO</t>
  </si>
  <si>
    <t xml:space="preserve">AD        </t>
  </si>
  <si>
    <t>BG</t>
  </si>
  <si>
    <t>Colorado</t>
  </si>
  <si>
    <t>CO</t>
  </si>
  <si>
    <t>Embedded Software</t>
  </si>
  <si>
    <t>Plant Engineering</t>
  </si>
  <si>
    <t>Accounting(Purchase)</t>
  </si>
  <si>
    <t>VAT semi reduced rate AP domestic</t>
  </si>
  <si>
    <t>Bank Transfer from Romania to Foreign Country</t>
  </si>
  <si>
    <t>Bank Transfer RO Foreign</t>
  </si>
  <si>
    <t>ROF</t>
  </si>
  <si>
    <t>75 days, Net</t>
  </si>
  <si>
    <t>75</t>
  </si>
  <si>
    <t>75 days net</t>
  </si>
  <si>
    <t>26 3rd country AP Zero Rate Goods</t>
  </si>
  <si>
    <t>Armenia</t>
  </si>
  <si>
    <t>Veoneer India</t>
  </si>
  <si>
    <t>GBP</t>
  </si>
  <si>
    <t>EIO_AE</t>
  </si>
  <si>
    <t>Veoneer India Active Engineering-obsolete</t>
  </si>
  <si>
    <t>CIP Carriage and insurance paid to</t>
  </si>
  <si>
    <t>ANGUILLA</t>
  </si>
  <si>
    <t>AIA</t>
  </si>
  <si>
    <t xml:space="preserve">AO        </t>
  </si>
  <si>
    <t>Canada</t>
  </si>
  <si>
    <t>Connecticut</t>
  </si>
  <si>
    <t>CT</t>
  </si>
  <si>
    <t>FPGA</t>
  </si>
  <si>
    <t>Production Machinery &amp; Production Tooling</t>
  </si>
  <si>
    <t>Denmark</t>
  </si>
  <si>
    <t>Quality(Quality)</t>
  </si>
  <si>
    <t>VAT full rate on fixed assets domesticAP</t>
  </si>
  <si>
    <t>Bank Transfer from France to France</t>
  </si>
  <si>
    <t>Bank Transfer FR</t>
  </si>
  <si>
    <t>FRL</t>
  </si>
  <si>
    <t>60 days, End of month</t>
  </si>
  <si>
    <t>60Q</t>
  </si>
  <si>
    <t>60 days e.o.mon</t>
  </si>
  <si>
    <t>[0-9]{4}</t>
  </si>
  <si>
    <t>NNNN</t>
  </si>
  <si>
    <t>Veoneer Japan</t>
  </si>
  <si>
    <t>KRW</t>
  </si>
  <si>
    <t>EIO_O</t>
  </si>
  <si>
    <t>Veoneer India Operations</t>
  </si>
  <si>
    <t>CPT Carriage paid to</t>
  </si>
  <si>
    <t>ANTARCTICA</t>
  </si>
  <si>
    <t>ATA</t>
  </si>
  <si>
    <t xml:space="preserve">AI        </t>
  </si>
  <si>
    <t>China</t>
  </si>
  <si>
    <t>CN</t>
  </si>
  <si>
    <t>Delaware</t>
  </si>
  <si>
    <t>DE</t>
  </si>
  <si>
    <t>Interconnect</t>
  </si>
  <si>
    <t>Professional Services </t>
  </si>
  <si>
    <t>Estonia</t>
  </si>
  <si>
    <t>Hyper reduced Deferred</t>
  </si>
  <si>
    <t>Bank Transfer from France to Foreign Country</t>
  </si>
  <si>
    <t>Bank Transfer FR Foreign</t>
  </si>
  <si>
    <t>FRF</t>
  </si>
  <si>
    <t>60 days, Net</t>
  </si>
  <si>
    <t>60</t>
  </si>
  <si>
    <t>60 days net</t>
  </si>
  <si>
    <t>NNNN-NNN</t>
  </si>
  <si>
    <t>Veoneer Korea</t>
  </si>
  <si>
    <t>CAD</t>
  </si>
  <si>
    <t>EJO_AE</t>
  </si>
  <si>
    <t>Veoneer Japan Active Engineering-obsolete</t>
  </si>
  <si>
    <t>DAF Delivered at frontier</t>
  </si>
  <si>
    <t>ANTIGUA AND BARBUDA</t>
  </si>
  <si>
    <t>ATG</t>
  </si>
  <si>
    <t xml:space="preserve">AQ        </t>
  </si>
  <si>
    <t>Colombia</t>
  </si>
  <si>
    <t>Florida</t>
  </si>
  <si>
    <t>FL</t>
  </si>
  <si>
    <t>Memories</t>
  </si>
  <si>
    <t>Prototypes &amp; Tooling for Production Components</t>
  </si>
  <si>
    <t>Greece</t>
  </si>
  <si>
    <t>Logistic(Purchase)</t>
  </si>
  <si>
    <t>Reduced rate Deferred</t>
  </si>
  <si>
    <t>Netting</t>
  </si>
  <si>
    <t>NET</t>
  </si>
  <si>
    <t>45 days, End of month</t>
  </si>
  <si>
    <t>45A</t>
  </si>
  <si>
    <t>45 D EDMONTH</t>
  </si>
  <si>
    <t>Azerbaijan</t>
  </si>
  <si>
    <t>Veoneer Romania</t>
  </si>
  <si>
    <t>INR</t>
  </si>
  <si>
    <t>EJO_O</t>
  </si>
  <si>
    <t>Veoneer Japan Operations</t>
  </si>
  <si>
    <t>DAT Delivered at Terminal</t>
  </si>
  <si>
    <t>ARGENTINA</t>
  </si>
  <si>
    <t>ARG</t>
  </si>
  <si>
    <t xml:space="preserve">AG        </t>
  </si>
  <si>
    <t>CROATIA (Hrvatska)</t>
  </si>
  <si>
    <t>Croatia</t>
  </si>
  <si>
    <t>HR</t>
  </si>
  <si>
    <t>Georgia</t>
  </si>
  <si>
    <t>GA</t>
  </si>
  <si>
    <t>MEMS/Sensors</t>
  </si>
  <si>
    <t>Tests and Labs</t>
  </si>
  <si>
    <t>Spain</t>
  </si>
  <si>
    <t>Commercial</t>
  </si>
  <si>
    <t>Commercial(All)</t>
  </si>
  <si>
    <t>Full rate Deferred</t>
  </si>
  <si>
    <t>Manual payments</t>
  </si>
  <si>
    <t>MAN</t>
  </si>
  <si>
    <t>45 days, Net</t>
  </si>
  <si>
    <t>45</t>
  </si>
  <si>
    <t>45 days net</t>
  </si>
  <si>
    <t>Bahrain</t>
  </si>
  <si>
    <t>Veoneer Sweden AB</t>
  </si>
  <si>
    <t>CHF</t>
  </si>
  <si>
    <t>EKO_AE</t>
  </si>
  <si>
    <t>Veoneer Korea Active Engineering-obsolete</t>
  </si>
  <si>
    <t>DDU Delivered Duty Unpaid</t>
  </si>
  <si>
    <t>ARMENIA</t>
  </si>
  <si>
    <t>ARM</t>
  </si>
  <si>
    <t xml:space="preserve">AR        </t>
  </si>
  <si>
    <t>CZ</t>
  </si>
  <si>
    <t>Hawaii</t>
  </si>
  <si>
    <t>HI</t>
  </si>
  <si>
    <t>Metals &amp; Stamping</t>
  </si>
  <si>
    <t>Travels</t>
  </si>
  <si>
    <t>Finland</t>
  </si>
  <si>
    <t>Director</t>
  </si>
  <si>
    <t>Director(All)</t>
  </si>
  <si>
    <t>EU full rate incoming goods  AP</t>
  </si>
  <si>
    <t>30 days, End of month</t>
  </si>
  <si>
    <t>30Q</t>
  </si>
  <si>
    <t>Bangladesh</t>
  </si>
  <si>
    <t>Veoneer UK Branch</t>
  </si>
  <si>
    <t>EUK</t>
  </si>
  <si>
    <t>EKO_O</t>
  </si>
  <si>
    <t>Veoneer Korea Operations</t>
  </si>
  <si>
    <t>DEQ Delivered ex quay (duty paid)</t>
  </si>
  <si>
    <t>ARUBA</t>
  </si>
  <si>
    <t>ABW</t>
  </si>
  <si>
    <t xml:space="preserve">AM        </t>
  </si>
  <si>
    <t>DK</t>
  </si>
  <si>
    <t>Idaho</t>
  </si>
  <si>
    <t>ID</t>
  </si>
  <si>
    <t>MMIC</t>
  </si>
  <si>
    <t>Utilities-Energy</t>
  </si>
  <si>
    <t>Indirect (MRO)(Purchase)</t>
  </si>
  <si>
    <t>EU reduce rate incoming goods andserviAP</t>
  </si>
  <si>
    <t>30 days, Net</t>
  </si>
  <si>
    <t>30</t>
  </si>
  <si>
    <t>30 days net</t>
  </si>
  <si>
    <t>Barbados</t>
  </si>
  <si>
    <t>Veoneer US</t>
  </si>
  <si>
    <t>ROT_T</t>
  </si>
  <si>
    <t>Veoneer Romania Active Engineering-obsolete</t>
  </si>
  <si>
    <t>DES Delivered ex ship</t>
  </si>
  <si>
    <t>AUSTRALIA</t>
  </si>
  <si>
    <t>AUS</t>
  </si>
  <si>
    <t xml:space="preserve">AW        </t>
  </si>
  <si>
    <t>FI</t>
  </si>
  <si>
    <t>Illinois</t>
  </si>
  <si>
    <t>IL</t>
  </si>
  <si>
    <t>Packaging &amp; Labels</t>
  </si>
  <si>
    <t>Great Britain</t>
  </si>
  <si>
    <t>Indirect-RFQ Main Address(All)</t>
  </si>
  <si>
    <t>EU full rate services AP</t>
  </si>
  <si>
    <t>15 days, End of month</t>
  </si>
  <si>
    <t>15Q</t>
  </si>
  <si>
    <t>Belarus</t>
  </si>
  <si>
    <t>ROT_O</t>
  </si>
  <si>
    <t>Veoneer Romania Operations</t>
  </si>
  <si>
    <t>EXW Ex Works</t>
  </si>
  <si>
    <t>AUSTRIA</t>
  </si>
  <si>
    <t>AUT</t>
  </si>
  <si>
    <t xml:space="preserve">AU        </t>
  </si>
  <si>
    <t>FR</t>
  </si>
  <si>
    <t>Indiana</t>
  </si>
  <si>
    <t>IN</t>
  </si>
  <si>
    <t>Plastics</t>
  </si>
  <si>
    <t>Indirect Sales</t>
  </si>
  <si>
    <t>Indirect-Sales(MRO)</t>
  </si>
  <si>
    <t>EU zero Rate Goods AP</t>
  </si>
  <si>
    <t>Payment At the order (Due terms)</t>
  </si>
  <si>
    <t xml:space="preserve">00B       </t>
  </si>
  <si>
    <t>00B</t>
  </si>
  <si>
    <t>paym. on order</t>
  </si>
  <si>
    <t>ESO_E</t>
  </si>
  <si>
    <t>Veoneer Sweden Active Engineering-obsolete</t>
  </si>
  <si>
    <t>FAS Free Alongside Ship</t>
  </si>
  <si>
    <t>AZERBAIJAN</t>
  </si>
  <si>
    <t>AZE</t>
  </si>
  <si>
    <t xml:space="preserve">AT        </t>
  </si>
  <si>
    <t>Iowa</t>
  </si>
  <si>
    <t>IA</t>
  </si>
  <si>
    <t>Printed Circuit Board</t>
  </si>
  <si>
    <t>Product Safety Officer(Quality)</t>
  </si>
  <si>
    <t>EU zero Rate Services AP</t>
  </si>
  <si>
    <t>30 days, Net / 14 days 2% discount</t>
  </si>
  <si>
    <t>D30</t>
  </si>
  <si>
    <t>Belize</t>
  </si>
  <si>
    <t>ESO_O</t>
  </si>
  <si>
    <t>Veoneer Sweden Active Operations</t>
  </si>
  <si>
    <t>FOB Free on board</t>
  </si>
  <si>
    <t>BAHAMAS</t>
  </si>
  <si>
    <t>BHS</t>
  </si>
  <si>
    <t xml:space="preserve">AZ        </t>
  </si>
  <si>
    <t>GR</t>
  </si>
  <si>
    <t>Kansas</t>
  </si>
  <si>
    <t>KS</t>
  </si>
  <si>
    <t>Processors</t>
  </si>
  <si>
    <t>Ireland</t>
  </si>
  <si>
    <t>Project Manager</t>
  </si>
  <si>
    <t>Project Manager(All)</t>
  </si>
  <si>
    <t>Vat  non deductable rented premesis</t>
  </si>
  <si>
    <t>93A 93 days + Dely month</t>
  </si>
  <si>
    <t>93A</t>
  </si>
  <si>
    <t>91</t>
  </si>
  <si>
    <t>90 adm + 10 day</t>
  </si>
  <si>
    <t>Benin</t>
  </si>
  <si>
    <t>ETO_E</t>
  </si>
  <si>
    <t>Italy Turin Veoneer</t>
  </si>
  <si>
    <t>BAHRAIN</t>
  </si>
  <si>
    <t>BHR</t>
  </si>
  <si>
    <t xml:space="preserve">BS        </t>
  </si>
  <si>
    <t>Hong Kong</t>
  </si>
  <si>
    <t>HK</t>
  </si>
  <si>
    <t>Kentucky</t>
  </si>
  <si>
    <t>KY</t>
  </si>
  <si>
    <t>Restraint Control Custom Silicon</t>
  </si>
  <si>
    <t>Italy</t>
  </si>
  <si>
    <t>Quality Manager</t>
  </si>
  <si>
    <t>Quality Manager(Quality)</t>
  </si>
  <si>
    <t>VAT full rate on fixed assets EU AP</t>
  </si>
  <si>
    <t>90A 90th after delivery month</t>
  </si>
  <si>
    <t>90A</t>
  </si>
  <si>
    <t>102</t>
  </si>
  <si>
    <t>Bhutan</t>
  </si>
  <si>
    <t>Veoneer AB UK Branch</t>
  </si>
  <si>
    <t>BANGLADESH</t>
  </si>
  <si>
    <t>BGD</t>
  </si>
  <si>
    <t xml:space="preserve">BH        </t>
  </si>
  <si>
    <t>HU</t>
  </si>
  <si>
    <t>Louisiana</t>
  </si>
  <si>
    <t>LA</t>
  </si>
  <si>
    <t>SOCs</t>
  </si>
  <si>
    <t>Lithuania</t>
  </si>
  <si>
    <t>Customer Quality</t>
  </si>
  <si>
    <t>Customer Quality Manager(Quality)</t>
  </si>
  <si>
    <t>VAT 20 percentage</t>
  </si>
  <si>
    <t>Bolivia</t>
  </si>
  <si>
    <t>EUL_E</t>
  </si>
  <si>
    <t>Veoneer Radar (Lowell) Engineering</t>
  </si>
  <si>
    <t>BARBADOS</t>
  </si>
  <si>
    <t>BRB</t>
  </si>
  <si>
    <t xml:space="preserve">BD        </t>
  </si>
  <si>
    <t>India</t>
  </si>
  <si>
    <t>Maine</t>
  </si>
  <si>
    <t>ME</t>
  </si>
  <si>
    <t>Vision Technology</t>
  </si>
  <si>
    <t>Luxembourg</t>
  </si>
  <si>
    <t>PPAP-Contact(Quality)</t>
  </si>
  <si>
    <t>Input VAT reversed charge VAT</t>
  </si>
  <si>
    <t>75 75 days net</t>
  </si>
  <si>
    <t>Botswana</t>
  </si>
  <si>
    <t>EUL_O</t>
  </si>
  <si>
    <t>Veoneer Radar (Lowell) Operations</t>
  </si>
  <si>
    <t>BELARUS</t>
  </si>
  <si>
    <t>BLR</t>
  </si>
  <si>
    <t xml:space="preserve">BB        </t>
  </si>
  <si>
    <t>Indonesia</t>
  </si>
  <si>
    <t>Maryland</t>
  </si>
  <si>
    <t>MD</t>
  </si>
  <si>
    <t>Latvia</t>
  </si>
  <si>
    <t>Engineer</t>
  </si>
  <si>
    <t>ENGINEER(All)</t>
  </si>
  <si>
    <t>3rd country AP Services</t>
  </si>
  <si>
    <t>70B 70 days, baseline end of month</t>
  </si>
  <si>
    <t>70B</t>
  </si>
  <si>
    <t>[0-9]{5}-[0-9]{3}</t>
  </si>
  <si>
    <t>NNNNN-NNN</t>
  </si>
  <si>
    <t>EUO_AE</t>
  </si>
  <si>
    <t>Veoneer America Active Engingeering</t>
  </si>
  <si>
    <t>BELGIUM</t>
  </si>
  <si>
    <t>BEL</t>
  </si>
  <si>
    <t xml:space="preserve">BY        </t>
  </si>
  <si>
    <t>IE</t>
  </si>
  <si>
    <t>Massachusetts</t>
  </si>
  <si>
    <t>MA</t>
  </si>
  <si>
    <t>Malta</t>
  </si>
  <si>
    <t>Technical Manager</t>
  </si>
  <si>
    <t>Technical Manager(All)</t>
  </si>
  <si>
    <t>3rd country AP Zero Rate Goods</t>
  </si>
  <si>
    <t>67 67 days net</t>
  </si>
  <si>
    <t>67</t>
  </si>
  <si>
    <t>67 days net</t>
  </si>
  <si>
    <t>EUO_B</t>
  </si>
  <si>
    <t>Veoneer Brake Control</t>
  </si>
  <si>
    <t>BELIZE</t>
  </si>
  <si>
    <t>BLZ</t>
  </si>
  <si>
    <t xml:space="preserve">BE        </t>
  </si>
  <si>
    <t>Israel</t>
  </si>
  <si>
    <t>Michigan</t>
  </si>
  <si>
    <t>MI</t>
  </si>
  <si>
    <t>Netherlands</t>
  </si>
  <si>
    <t>VAT full rate AR domestic goods and sce</t>
  </si>
  <si>
    <t>63 63 days net</t>
  </si>
  <si>
    <t>63</t>
  </si>
  <si>
    <t>63 days net</t>
  </si>
  <si>
    <t>Burkina Faso</t>
  </si>
  <si>
    <t>EUO_K</t>
  </si>
  <si>
    <t>US IC Resale Entity</t>
  </si>
  <si>
    <t>BENIN</t>
  </si>
  <si>
    <t>BEN</t>
  </si>
  <si>
    <t xml:space="preserve">BZ        </t>
  </si>
  <si>
    <t>IT</t>
  </si>
  <si>
    <t>Minnesota</t>
  </si>
  <si>
    <t>MN</t>
  </si>
  <si>
    <t>Poland</t>
  </si>
  <si>
    <t>VAT reduced rate AR domestic goods sce</t>
  </si>
  <si>
    <t>60Q 60 DAYS END OF MONTH</t>
  </si>
  <si>
    <t>Burundi</t>
  </si>
  <si>
    <t>EUO_ME</t>
  </si>
  <si>
    <t>Veoneer Automated Driving Systems</t>
  </si>
  <si>
    <t>BERMUDA</t>
  </si>
  <si>
    <t>BMU</t>
  </si>
  <si>
    <t xml:space="preserve">BJ        </t>
  </si>
  <si>
    <t>Japan</t>
  </si>
  <si>
    <t>JP</t>
  </si>
  <si>
    <t>Mississippi</t>
  </si>
  <si>
    <t>MS</t>
  </si>
  <si>
    <t>Portugal</t>
  </si>
  <si>
    <t>VAT hyper reduc rate AR dom good sce</t>
  </si>
  <si>
    <t>60A 60th after delivery month</t>
  </si>
  <si>
    <t>60A</t>
  </si>
  <si>
    <t>Cambodia</t>
  </si>
  <si>
    <t>EUO_O</t>
  </si>
  <si>
    <t>Veoneer America Operations</t>
  </si>
  <si>
    <t>BHUTAN</t>
  </si>
  <si>
    <t>BTN</t>
  </si>
  <si>
    <t xml:space="preserve">BM        </t>
  </si>
  <si>
    <t>KOREA (REPUBLIC OF)</t>
  </si>
  <si>
    <t>Korea, South</t>
  </si>
  <si>
    <t>KR</t>
  </si>
  <si>
    <t>Missouri</t>
  </si>
  <si>
    <t>MO</t>
  </si>
  <si>
    <t>VAT full rate AR domesticother operation</t>
  </si>
  <si>
    <t>60 60 days net</t>
  </si>
  <si>
    <t>Cameroon</t>
  </si>
  <si>
    <t>EUO_PE</t>
  </si>
  <si>
    <t>Veoneer America Passive Engineering</t>
  </si>
  <si>
    <t>BOLIVIA, PLURINATIONAL STATE OF</t>
  </si>
  <si>
    <t>BOL</t>
  </si>
  <si>
    <t xml:space="preserve">BT        </t>
  </si>
  <si>
    <t>Malaysia</t>
  </si>
  <si>
    <t>MY</t>
  </si>
  <si>
    <t>Montana</t>
  </si>
  <si>
    <t>MT</t>
  </si>
  <si>
    <t>Sweden</t>
  </si>
  <si>
    <t>VAT no rate AR domestic</t>
  </si>
  <si>
    <t>56 56 days (8 weeks)</t>
  </si>
  <si>
    <t>56</t>
  </si>
  <si>
    <t>56 net days</t>
  </si>
  <si>
    <t>[A-Z][0-9][A-Z] [0-9][A-Z][0-9]</t>
  </si>
  <si>
    <t>ANA NAN</t>
  </si>
  <si>
    <t>EUV_E</t>
  </si>
  <si>
    <t>Veoneer Night Vision Engineering</t>
  </si>
  <si>
    <t>BONAIRE, SINT EUSTATIUS AND SABA</t>
  </si>
  <si>
    <t>BES</t>
  </si>
  <si>
    <t xml:space="preserve">BO        </t>
  </si>
  <si>
    <t>BOLIVIA</t>
  </si>
  <si>
    <t>Mexico</t>
  </si>
  <si>
    <t>MX</t>
  </si>
  <si>
    <t>Nebraska</t>
  </si>
  <si>
    <t>NE</t>
  </si>
  <si>
    <t>Slovenia</t>
  </si>
  <si>
    <t>VAT full Rate domestic Services</t>
  </si>
  <si>
    <t>50 50 days net</t>
  </si>
  <si>
    <t>50</t>
  </si>
  <si>
    <t>50 days net</t>
  </si>
  <si>
    <t>Cape Verde</t>
  </si>
  <si>
    <t>EUV_O</t>
  </si>
  <si>
    <t>Veoneer Night Vision Operations</t>
  </si>
  <si>
    <t>BOSNIA AND HERZEGOVINA</t>
  </si>
  <si>
    <t>BIH</t>
  </si>
  <si>
    <t xml:space="preserve">BQ        </t>
  </si>
  <si>
    <t>NL</t>
  </si>
  <si>
    <t>Nevada</t>
  </si>
  <si>
    <t>NV</t>
  </si>
  <si>
    <t>Slovakia</t>
  </si>
  <si>
    <t>VAT full rate on fixed assets domesticAR</t>
  </si>
  <si>
    <t>47 47 days net</t>
  </si>
  <si>
    <t>47</t>
  </si>
  <si>
    <t>47 days net</t>
  </si>
  <si>
    <t>Chad</t>
  </si>
  <si>
    <t>GMC</t>
  </si>
  <si>
    <t>Arriver Germany</t>
  </si>
  <si>
    <t>BOTSWANA</t>
  </si>
  <si>
    <t>BWA</t>
  </si>
  <si>
    <t xml:space="preserve">BA        </t>
  </si>
  <si>
    <t>Bosnia-Hercegovina</t>
  </si>
  <si>
    <t>New Zealand</t>
  </si>
  <si>
    <t>NZ</t>
  </si>
  <si>
    <t>New Hampshire</t>
  </si>
  <si>
    <t>NH</t>
  </si>
  <si>
    <t>VAT EU no rate outcoming goods and sces</t>
  </si>
  <si>
    <t>45Z 45 days, before 30th of the month</t>
  </si>
  <si>
    <t>45Z</t>
  </si>
  <si>
    <t>45B</t>
  </si>
  <si>
    <t>Chile</t>
  </si>
  <si>
    <t>[0-9A-Z]{1,7}</t>
  </si>
  <si>
    <t>XXXXXXX</t>
  </si>
  <si>
    <t>GMV</t>
  </si>
  <si>
    <t>Veoneer System Software Germany-obsolete</t>
  </si>
  <si>
    <t>BOUVET ISLAND</t>
  </si>
  <si>
    <t>BVT</t>
  </si>
  <si>
    <t xml:space="preserve">BW        </t>
  </si>
  <si>
    <t>Norway</t>
  </si>
  <si>
    <t>NO</t>
  </si>
  <si>
    <t>New Jersey</t>
  </si>
  <si>
    <t>NJ</t>
  </si>
  <si>
    <t>EU no rate services AR</t>
  </si>
  <si>
    <t>45B 45 days end of month</t>
  </si>
  <si>
    <t>[0-9]{6}</t>
  </si>
  <si>
    <t>NNNNNN</t>
  </si>
  <si>
    <t>KHE_O</t>
  </si>
  <si>
    <t>Korea Hwasung Electronics Operations</t>
  </si>
  <si>
    <t>BRAZIL</t>
  </si>
  <si>
    <t>BRA</t>
  </si>
  <si>
    <t xml:space="preserve">BV        </t>
  </si>
  <si>
    <t>Philippines</t>
  </si>
  <si>
    <t>PH</t>
  </si>
  <si>
    <t>New Mexico</t>
  </si>
  <si>
    <t>NM</t>
  </si>
  <si>
    <t>VAT EU full rate on fixed assets AR</t>
  </si>
  <si>
    <t>45A 45 days end of months</t>
  </si>
  <si>
    <t>Comoros</t>
  </si>
  <si>
    <t>KRE_E</t>
  </si>
  <si>
    <t>Korea Electronics Engineering</t>
  </si>
  <si>
    <t>BRITISH INDIAN OCEAN TERRITORY</t>
  </si>
  <si>
    <t>IOT</t>
  </si>
  <si>
    <t xml:space="preserve">BR        </t>
  </si>
  <si>
    <t>PL</t>
  </si>
  <si>
    <t>New York</t>
  </si>
  <si>
    <t>NY</t>
  </si>
  <si>
    <t>Third country AR Goods</t>
  </si>
  <si>
    <t>45 45 days net</t>
  </si>
  <si>
    <t>Costa Rica</t>
  </si>
  <si>
    <t>KRE_O</t>
  </si>
  <si>
    <t>Korea Electronics Operations</t>
  </si>
  <si>
    <t>BRUNEI DARUSSALAM</t>
  </si>
  <si>
    <t>BRN</t>
  </si>
  <si>
    <t xml:space="preserve">IO        </t>
  </si>
  <si>
    <t>PT</t>
  </si>
  <si>
    <t>North Carolina</t>
  </si>
  <si>
    <t>NC</t>
  </si>
  <si>
    <t>Third country AR Services</t>
  </si>
  <si>
    <t>40Z 45 days, before 30th of the month</t>
  </si>
  <si>
    <t>40Z</t>
  </si>
  <si>
    <t>40</t>
  </si>
  <si>
    <t>40 days net</t>
  </si>
  <si>
    <t>NAM_E</t>
  </si>
  <si>
    <t>North America Management</t>
  </si>
  <si>
    <t>BULGARIA</t>
  </si>
  <si>
    <t>BGR</t>
  </si>
  <si>
    <t xml:space="preserve">BN        </t>
  </si>
  <si>
    <t>RO</t>
  </si>
  <si>
    <t>North Dakota</t>
  </si>
  <si>
    <t>ND</t>
  </si>
  <si>
    <t>VAT full rate on payment goods and sces</t>
  </si>
  <si>
    <t>40B 40 days, baseline end of month</t>
  </si>
  <si>
    <t>40B</t>
  </si>
  <si>
    <t>Cuba</t>
  </si>
  <si>
    <t>RTC</t>
  </si>
  <si>
    <t>Arriver Romania</t>
  </si>
  <si>
    <t>BURKINA FASO</t>
  </si>
  <si>
    <t>BFA</t>
  </si>
  <si>
    <t xml:space="preserve">BG        </t>
  </si>
  <si>
    <t>RUSSIAN FEDERATION</t>
  </si>
  <si>
    <t>Russia</t>
  </si>
  <si>
    <t>RU</t>
  </si>
  <si>
    <t>Ohio</t>
  </si>
  <si>
    <t>OH</t>
  </si>
  <si>
    <t>VAT full rate on payment fixed assets</t>
  </si>
  <si>
    <t>40 40 days net</t>
  </si>
  <si>
    <t>SLC</t>
  </si>
  <si>
    <t>Arriver Sweden</t>
  </si>
  <si>
    <t>BURUNDI</t>
  </si>
  <si>
    <t>BDI</t>
  </si>
  <si>
    <t xml:space="preserve">BF        </t>
  </si>
  <si>
    <t>Singapore</t>
  </si>
  <si>
    <t>SG</t>
  </si>
  <si>
    <t>Oklahoma</t>
  </si>
  <si>
    <t>OK</t>
  </si>
  <si>
    <t>35 35 days net</t>
  </si>
  <si>
    <t>35</t>
  </si>
  <si>
    <t>35 days net</t>
  </si>
  <si>
    <t>[0-9]{3} [0-9]{2}</t>
  </si>
  <si>
    <t>NNN NN</t>
  </si>
  <si>
    <t>SSE</t>
  </si>
  <si>
    <t>Veoneer Sverige LiDAR AB</t>
  </si>
  <si>
    <t>CAMBODIA</t>
  </si>
  <si>
    <t>KHM</t>
  </si>
  <si>
    <t xml:space="preserve">BI        </t>
  </si>
  <si>
    <t>SK</t>
  </si>
  <si>
    <t>Oregon</t>
  </si>
  <si>
    <t>OR</t>
  </si>
  <si>
    <t>30Q 30 DAYS END OF MONTH</t>
  </si>
  <si>
    <t>30 DAYS EM</t>
  </si>
  <si>
    <t>THP</t>
  </si>
  <si>
    <t>Thailand Chonburi Electronics Passive</t>
  </si>
  <si>
    <t>CAMEROON</t>
  </si>
  <si>
    <t>CMR</t>
  </si>
  <si>
    <t xml:space="preserve">KH        </t>
  </si>
  <si>
    <t>SI</t>
  </si>
  <si>
    <t>Pennsylvania</t>
  </si>
  <si>
    <t>PA</t>
  </si>
  <si>
    <t>30C 30th after delivery month + 60 days</t>
  </si>
  <si>
    <t>30C</t>
  </si>
  <si>
    <t>Djibouti</t>
  </si>
  <si>
    <t>ULM_E</t>
  </si>
  <si>
    <t>Veoneer Roadscape Automotive Engineering</t>
  </si>
  <si>
    <t>CANADA</t>
  </si>
  <si>
    <t>CAN</t>
  </si>
  <si>
    <t xml:space="preserve">CM        </t>
  </si>
  <si>
    <t>South Africa</t>
  </si>
  <si>
    <t>ZA</t>
  </si>
  <si>
    <t>Rhode Island</t>
  </si>
  <si>
    <t>RI</t>
  </si>
  <si>
    <t>30B 30th after delivery month + 30 days</t>
  </si>
  <si>
    <t>30B</t>
  </si>
  <si>
    <t>Dominica</t>
  </si>
  <si>
    <t>ULM_O</t>
  </si>
  <si>
    <t>Veoneer Roadscape Automotive Operations</t>
  </si>
  <si>
    <t>CAPE VERDE</t>
  </si>
  <si>
    <t>CPV</t>
  </si>
  <si>
    <t xml:space="preserve">CA        </t>
  </si>
  <si>
    <t>ES</t>
  </si>
  <si>
    <t>South Carolina</t>
  </si>
  <si>
    <t>SC</t>
  </si>
  <si>
    <t>30A 30th after delivery month</t>
  </si>
  <si>
    <t>Ecuador</t>
  </si>
  <si>
    <t>UNC</t>
  </si>
  <si>
    <t>Arriver US</t>
  </si>
  <si>
    <t>CAYMAN ISLANDS</t>
  </si>
  <si>
    <t>CYM</t>
  </si>
  <si>
    <t xml:space="preserve">CV        </t>
  </si>
  <si>
    <t>SE</t>
  </si>
  <si>
    <t>South Dakota</t>
  </si>
  <si>
    <t>SD</t>
  </si>
  <si>
    <t>30 30 days net</t>
  </si>
  <si>
    <t>Egypt</t>
  </si>
  <si>
    <t>USV</t>
  </si>
  <si>
    <t>Zenuity US-obsolete</t>
  </si>
  <si>
    <t>CENTRAL AFRICAN REPUBLIC</t>
  </si>
  <si>
    <t>CAF</t>
  </si>
  <si>
    <t xml:space="preserve">KY        </t>
  </si>
  <si>
    <t>Switzerland</t>
  </si>
  <si>
    <t>CH</t>
  </si>
  <si>
    <t>Tennessee</t>
  </si>
  <si>
    <t>TN</t>
  </si>
  <si>
    <t>27 27 Days net</t>
  </si>
  <si>
    <t>27</t>
  </si>
  <si>
    <t>27 Days net</t>
  </si>
  <si>
    <t>El Salvador</t>
  </si>
  <si>
    <t>UME</t>
  </si>
  <si>
    <t>Automated Driving Systems</t>
  </si>
  <si>
    <t>CHAD</t>
  </si>
  <si>
    <t>TCD</t>
  </si>
  <si>
    <t xml:space="preserve">CF        </t>
  </si>
  <si>
    <t>Taiwan</t>
  </si>
  <si>
    <t>TW</t>
  </si>
  <si>
    <t>Texas</t>
  </si>
  <si>
    <t>TX</t>
  </si>
  <si>
    <t>25C 25th after delivery month + 60 days</t>
  </si>
  <si>
    <t>25C</t>
  </si>
  <si>
    <t>Eritrea</t>
  </si>
  <si>
    <t>Arriver AB</t>
  </si>
  <si>
    <t>SSO</t>
  </si>
  <si>
    <t>CHILE</t>
  </si>
  <si>
    <t>CHL</t>
  </si>
  <si>
    <t xml:space="preserve">TD        </t>
  </si>
  <si>
    <t>Thailand</t>
  </si>
  <si>
    <t>TH</t>
  </si>
  <si>
    <t>Utah</t>
  </si>
  <si>
    <t>UT</t>
  </si>
  <si>
    <t>25B 25th after delivery month + 30 days</t>
  </si>
  <si>
    <t>25B</t>
  </si>
  <si>
    <t>25.a.del. m.+30</t>
  </si>
  <si>
    <t>Arriver US Inc </t>
  </si>
  <si>
    <t>UNO</t>
  </si>
  <si>
    <t>CHINA</t>
  </si>
  <si>
    <t>CHN</t>
  </si>
  <si>
    <t xml:space="preserve">CL        </t>
  </si>
  <si>
    <t>Turkey</t>
  </si>
  <si>
    <t>TR</t>
  </si>
  <si>
    <t>Vermont</t>
  </si>
  <si>
    <t>VT</t>
  </si>
  <si>
    <t>25A 25th after delivery month</t>
  </si>
  <si>
    <t>25A</t>
  </si>
  <si>
    <t>V008</t>
  </si>
  <si>
    <t>until 25. of the month after delivery</t>
  </si>
  <si>
    <t>Ethiopia</t>
  </si>
  <si>
    <t>Veoneer Holdco LLC</t>
  </si>
  <si>
    <t>UMO</t>
  </si>
  <si>
    <t>CHRISTMAS ISLAND</t>
  </si>
  <si>
    <t>CXR</t>
  </si>
  <si>
    <t xml:space="preserve">CN        </t>
  </si>
  <si>
    <t>Ukraine</t>
  </si>
  <si>
    <t>UA</t>
  </si>
  <si>
    <t>Virginia</t>
  </si>
  <si>
    <t>VA</t>
  </si>
  <si>
    <t>25 25 days net</t>
  </si>
  <si>
    <t>25</t>
  </si>
  <si>
    <t>25 days net</t>
  </si>
  <si>
    <t>Fiji</t>
  </si>
  <si>
    <t>Veoneer US Holdco LLC</t>
  </si>
  <si>
    <t>USO</t>
  </si>
  <si>
    <t>COCOS (KEELING) ISLANDS</t>
  </si>
  <si>
    <t>CCK</t>
  </si>
  <si>
    <t xml:space="preserve">CX        </t>
  </si>
  <si>
    <t>United Kingdom</t>
  </si>
  <si>
    <t>GB</t>
  </si>
  <si>
    <t>Washington</t>
  </si>
  <si>
    <t>WA</t>
  </si>
  <si>
    <t>21 21 days net</t>
  </si>
  <si>
    <t>21</t>
  </si>
  <si>
    <t>21 days net</t>
  </si>
  <si>
    <t>Veoneer Foreign Holdco AB</t>
  </si>
  <si>
    <t>SSD</t>
  </si>
  <si>
    <t>COLOMBIA</t>
  </si>
  <si>
    <t>COL</t>
  </si>
  <si>
    <t xml:space="preserve">CC        </t>
  </si>
  <si>
    <t>US</t>
  </si>
  <si>
    <t>West Virginia</t>
  </si>
  <si>
    <t>WV</t>
  </si>
  <si>
    <t>20 20 days net</t>
  </si>
  <si>
    <t>20</t>
  </si>
  <si>
    <t>20 days net</t>
  </si>
  <si>
    <t>Qualcomm Japan GK</t>
  </si>
  <si>
    <t>QCJ</t>
  </si>
  <si>
    <t>COMOROS</t>
  </si>
  <si>
    <t>COM</t>
  </si>
  <si>
    <t xml:space="preserve">CO        </t>
  </si>
  <si>
    <t>Venezuela</t>
  </si>
  <si>
    <t>VE</t>
  </si>
  <si>
    <t>Wisconsin</t>
  </si>
  <si>
    <t>WI</t>
  </si>
  <si>
    <t>15A 15th after delivery month</t>
  </si>
  <si>
    <t>15A</t>
  </si>
  <si>
    <t>Gabon</t>
  </si>
  <si>
    <t>Qualcomm Korea YH</t>
  </si>
  <si>
    <t>QKL</t>
  </si>
  <si>
    <t>CONGO</t>
  </si>
  <si>
    <t>COG</t>
  </si>
  <si>
    <t xml:space="preserve">KM        </t>
  </si>
  <si>
    <t>…. Other, Please Contact your Buyer to create</t>
  </si>
  <si>
    <t>150 150 days End of month</t>
  </si>
  <si>
    <t>Qualcomm Europe, Inc. Italy branch office</t>
  </si>
  <si>
    <t>ITALY</t>
  </si>
  <si>
    <t>CONGO, THE DEMOCRATIC REPUBLIC OF THE</t>
  </si>
  <si>
    <t>COD</t>
  </si>
  <si>
    <t xml:space="preserve">CG        </t>
  </si>
  <si>
    <t>15 15 days net</t>
  </si>
  <si>
    <t>15</t>
  </si>
  <si>
    <t>15 days net</t>
  </si>
  <si>
    <t>Qualcomm France SARL </t>
  </si>
  <si>
    <t>QCTFR</t>
  </si>
  <si>
    <t>COOK ISLANDS</t>
  </si>
  <si>
    <t>COK</t>
  </si>
  <si>
    <t xml:space="preserve">CK        </t>
  </si>
  <si>
    <t>14 14 days net</t>
  </si>
  <si>
    <t>14</t>
  </si>
  <si>
    <t>14 days net</t>
  </si>
  <si>
    <t>Ghana</t>
  </si>
  <si>
    <t>Qualcomm CDMA Technologies, Y.K.</t>
  </si>
  <si>
    <t>QCTYK</t>
  </si>
  <si>
    <t>COSTA RICA</t>
  </si>
  <si>
    <t>CRI</t>
  </si>
  <si>
    <t xml:space="preserve">CR        </t>
  </si>
  <si>
    <t>120 120 days net</t>
  </si>
  <si>
    <t>Qualcomm CDMA Technologies Korea YH</t>
  </si>
  <si>
    <t>QCTK</t>
  </si>
  <si>
    <t>CROATIA</t>
  </si>
  <si>
    <t>HRV</t>
  </si>
  <si>
    <t xml:space="preserve">CI        </t>
  </si>
  <si>
    <t>CÔTE D'IVOIRE</t>
  </si>
  <si>
    <t>12 12 days net</t>
  </si>
  <si>
    <t>12 days net</t>
  </si>
  <si>
    <t>Greenland</t>
  </si>
  <si>
    <t>Qualcomm Technologies, Inc. </t>
  </si>
  <si>
    <t>QTI</t>
  </si>
  <si>
    <t>CUBA</t>
  </si>
  <si>
    <t>CUB</t>
  </si>
  <si>
    <t xml:space="preserve">HR        </t>
  </si>
  <si>
    <t>10D 10th after delivery month + 90 days</t>
  </si>
  <si>
    <t>10D</t>
  </si>
  <si>
    <t>10. adm +90d</t>
  </si>
  <si>
    <t>Grenada</t>
  </si>
  <si>
    <t>QUALCOMM Incorporated</t>
  </si>
  <si>
    <t>QCI</t>
  </si>
  <si>
    <t>CURAÇAO</t>
  </si>
  <si>
    <t>CUW</t>
  </si>
  <si>
    <t xml:space="preserve">CU        </t>
  </si>
  <si>
    <t>100 100 days, baseline end of month</t>
  </si>
  <si>
    <t>100</t>
  </si>
  <si>
    <t>100a.del. month</t>
  </si>
  <si>
    <t>Guatemala</t>
  </si>
  <si>
    <t>CYPRUS</t>
  </si>
  <si>
    <t>CYP</t>
  </si>
  <si>
    <t xml:space="preserve">CW        </t>
  </si>
  <si>
    <t>10 10 days net</t>
  </si>
  <si>
    <t>10</t>
  </si>
  <si>
    <t>10 days net</t>
  </si>
  <si>
    <t>Guinea</t>
  </si>
  <si>
    <t>CZECH REPUBLIC</t>
  </si>
  <si>
    <t>CZE</t>
  </si>
  <si>
    <t xml:space="preserve">CY        </t>
  </si>
  <si>
    <t>08 8 days net</t>
  </si>
  <si>
    <t>08</t>
  </si>
  <si>
    <t>8</t>
  </si>
  <si>
    <t>8 days net</t>
  </si>
  <si>
    <t>Guyana</t>
  </si>
  <si>
    <t>CIV</t>
  </si>
  <si>
    <t xml:space="preserve">CZ        </t>
  </si>
  <si>
    <t>07 7 days net</t>
  </si>
  <si>
    <t>07</t>
  </si>
  <si>
    <t>7</t>
  </si>
  <si>
    <t>7 days net</t>
  </si>
  <si>
    <t>Haiti</t>
  </si>
  <si>
    <t>DENMARK</t>
  </si>
  <si>
    <t>DNK</t>
  </si>
  <si>
    <t xml:space="preserve">CD        </t>
  </si>
  <si>
    <t>DEMOCRATIC REPUBLIC OF THE CONGO</t>
  </si>
  <si>
    <t>05 5 days net</t>
  </si>
  <si>
    <t>05</t>
  </si>
  <si>
    <t>5</t>
  </si>
  <si>
    <t>5 days net</t>
  </si>
  <si>
    <t>Honduras</t>
  </si>
  <si>
    <t>DJIBOUTI</t>
  </si>
  <si>
    <t>DJI</t>
  </si>
  <si>
    <t xml:space="preserve">DK        </t>
  </si>
  <si>
    <t>03 3 days net</t>
  </si>
  <si>
    <t>03</t>
  </si>
  <si>
    <t>3</t>
  </si>
  <si>
    <t>3 days net</t>
  </si>
  <si>
    <t>DOMINICA</t>
  </si>
  <si>
    <t>DMA</t>
  </si>
  <si>
    <t xml:space="preserve">DJ        </t>
  </si>
  <si>
    <t>02C 2nd after delivery month + 30 days</t>
  </si>
  <si>
    <t>02C</t>
  </si>
  <si>
    <t>10B</t>
  </si>
  <si>
    <t>10. adm +30d</t>
  </si>
  <si>
    <t>DOMINICAN REPUBLIC</t>
  </si>
  <si>
    <t>DOM</t>
  </si>
  <si>
    <t xml:space="preserve">DM        </t>
  </si>
  <si>
    <t>02B 2nd after delivery month + 60 days</t>
  </si>
  <si>
    <t>02B</t>
  </si>
  <si>
    <t>10C</t>
  </si>
  <si>
    <t>10. adm +60d</t>
  </si>
  <si>
    <t>Iceland</t>
  </si>
  <si>
    <t>[0-9]{3}</t>
  </si>
  <si>
    <t>NNN</t>
  </si>
  <si>
    <t>ECUADOR</t>
  </si>
  <si>
    <t>ECU</t>
  </si>
  <si>
    <t xml:space="preserve">DO        </t>
  </si>
  <si>
    <t>02 2 days net</t>
  </si>
  <si>
    <t>02</t>
  </si>
  <si>
    <t>2</t>
  </si>
  <si>
    <t>2 days net</t>
  </si>
  <si>
    <t>EGYPT</t>
  </si>
  <si>
    <t>EGY</t>
  </si>
  <si>
    <t xml:space="preserve">EC        </t>
  </si>
  <si>
    <t>01 1 days net</t>
  </si>
  <si>
    <t>01</t>
  </si>
  <si>
    <t>1</t>
  </si>
  <si>
    <t>1 days net</t>
  </si>
  <si>
    <t>EL SALVADOR</t>
  </si>
  <si>
    <t>SLV</t>
  </si>
  <si>
    <t xml:space="preserve">EG        </t>
  </si>
  <si>
    <t>00C payment on receiption</t>
  </si>
  <si>
    <t>00C</t>
  </si>
  <si>
    <t>paym on receipt</t>
  </si>
  <si>
    <t>Iraq</t>
  </si>
  <si>
    <t>EQUATORIAL GUINEA</t>
  </si>
  <si>
    <t>GNQ</t>
  </si>
  <si>
    <t xml:space="preserve">SV        </t>
  </si>
  <si>
    <t>00B payment on order</t>
  </si>
  <si>
    <t>ERITREA</t>
  </si>
  <si>
    <t>ERI</t>
  </si>
  <si>
    <t xml:space="preserve">GQ        </t>
  </si>
  <si>
    <t>00A payment in advance</t>
  </si>
  <si>
    <t>00A</t>
  </si>
  <si>
    <t>payment in adva</t>
  </si>
  <si>
    <t>ESTONIA</t>
  </si>
  <si>
    <t>EST</t>
  </si>
  <si>
    <t xml:space="preserve">ER        </t>
  </si>
  <si>
    <t>Jamaica</t>
  </si>
  <si>
    <t>ETHIOPIA</t>
  </si>
  <si>
    <t>ETH</t>
  </si>
  <si>
    <t xml:space="preserve">EE        </t>
  </si>
  <si>
    <t>[0-9]{3}-[0-9]{4}</t>
  </si>
  <si>
    <t>NNN-NNNN</t>
  </si>
  <si>
    <t>FALKLAND ISLANDS (MALVINAS)</t>
  </si>
  <si>
    <t>FLK</t>
  </si>
  <si>
    <t xml:space="preserve">ET        </t>
  </si>
  <si>
    <t>Jordan</t>
  </si>
  <si>
    <t>FAROE ISLANDS</t>
  </si>
  <si>
    <t>FRO</t>
  </si>
  <si>
    <t xml:space="preserve">FK        </t>
  </si>
  <si>
    <t>Kazakhstan</t>
  </si>
  <si>
    <t>FIJI</t>
  </si>
  <si>
    <t>FJI</t>
  </si>
  <si>
    <t xml:space="preserve">FÖ        </t>
  </si>
  <si>
    <t>Kenya</t>
  </si>
  <si>
    <t>FINLAND</t>
  </si>
  <si>
    <t>FIN</t>
  </si>
  <si>
    <t xml:space="preserve">FJ        </t>
  </si>
  <si>
    <t>Kiribati</t>
  </si>
  <si>
    <t>FRANCE</t>
  </si>
  <si>
    <t>FRA</t>
  </si>
  <si>
    <t xml:space="preserve">FI        </t>
  </si>
  <si>
    <t>Kuwait</t>
  </si>
  <si>
    <t>FRENCH GUIANA</t>
  </si>
  <si>
    <t>GUF</t>
  </si>
  <si>
    <t xml:space="preserve">FR        </t>
  </si>
  <si>
    <t>Kyrgyzstan</t>
  </si>
  <si>
    <t>FRENCH POLYNESIA</t>
  </si>
  <si>
    <t>PYF</t>
  </si>
  <si>
    <t xml:space="preserve">GF        </t>
  </si>
  <si>
    <t>FRENCH SOUTHERN TERRITORIES</t>
  </si>
  <si>
    <t>ATF</t>
  </si>
  <si>
    <t xml:space="preserve">PF        </t>
  </si>
  <si>
    <t>Lebanon</t>
  </si>
  <si>
    <t>GABON</t>
  </si>
  <si>
    <t>GAB</t>
  </si>
  <si>
    <t xml:space="preserve">TF        </t>
  </si>
  <si>
    <t>Lesotho</t>
  </si>
  <si>
    <t>GAMBIA</t>
  </si>
  <si>
    <t>GMB</t>
  </si>
  <si>
    <t xml:space="preserve">GA        </t>
  </si>
  <si>
    <t>Liberia</t>
  </si>
  <si>
    <t>GEORGIA</t>
  </si>
  <si>
    <t>GEO</t>
  </si>
  <si>
    <t xml:space="preserve">GM        </t>
  </si>
  <si>
    <t>Liechtenstein</t>
  </si>
  <si>
    <t>GERMANY</t>
  </si>
  <si>
    <t>DEU</t>
  </si>
  <si>
    <t xml:space="preserve">GE        </t>
  </si>
  <si>
    <t>GHANA</t>
  </si>
  <si>
    <t>GHA</t>
  </si>
  <si>
    <t xml:space="preserve">DE        </t>
  </si>
  <si>
    <t>GIBRALTAR</t>
  </si>
  <si>
    <t>GIB</t>
  </si>
  <si>
    <t xml:space="preserve">GH        </t>
  </si>
  <si>
    <t>Madagascar</t>
  </si>
  <si>
    <t>GREECE</t>
  </si>
  <si>
    <t>GRC</t>
  </si>
  <si>
    <t xml:space="preserve">GI        </t>
  </si>
  <si>
    <t>Gibraltar</t>
  </si>
  <si>
    <t>Malawi</t>
  </si>
  <si>
    <t>GREENLAND</t>
  </si>
  <si>
    <t>GRL</t>
  </si>
  <si>
    <t xml:space="preserve">GB        </t>
  </si>
  <si>
    <t>GRENADA</t>
  </si>
  <si>
    <t>GRD</t>
  </si>
  <si>
    <t xml:space="preserve">GR        </t>
  </si>
  <si>
    <t>Maldives</t>
  </si>
  <si>
    <t>GUADELOUPE</t>
  </si>
  <si>
    <t>GLP</t>
  </si>
  <si>
    <t xml:space="preserve">GL        </t>
  </si>
  <si>
    <t>Mali</t>
  </si>
  <si>
    <t>GUAM</t>
  </si>
  <si>
    <t>GUM</t>
  </si>
  <si>
    <t xml:space="preserve">GD        </t>
  </si>
  <si>
    <t>GUATEMALA</t>
  </si>
  <si>
    <t>GTM</t>
  </si>
  <si>
    <t xml:space="preserve">GP        </t>
  </si>
  <si>
    <t>Mauritius</t>
  </si>
  <si>
    <t>GUERNSEY</t>
  </si>
  <si>
    <t>GGY</t>
  </si>
  <si>
    <t xml:space="preserve">GU        </t>
  </si>
  <si>
    <t>GUINEA</t>
  </si>
  <si>
    <t>GIN</t>
  </si>
  <si>
    <t xml:space="preserve">GT        </t>
  </si>
  <si>
    <t>Monaco</t>
  </si>
  <si>
    <t>GUINEA-BISSAU</t>
  </si>
  <si>
    <t>GNB</t>
  </si>
  <si>
    <t xml:space="preserve">GG        </t>
  </si>
  <si>
    <t>Mongolia</t>
  </si>
  <si>
    <t>GUYANA</t>
  </si>
  <si>
    <t>GUY</t>
  </si>
  <si>
    <t xml:space="preserve">GN        </t>
  </si>
  <si>
    <t>Morocco</t>
  </si>
  <si>
    <t>HAITI</t>
  </si>
  <si>
    <t>HTI</t>
  </si>
  <si>
    <t xml:space="preserve">GW        </t>
  </si>
  <si>
    <t>Mozambique</t>
  </si>
  <si>
    <t>HEARD ISLAND AND MCDONALD ISLANDS</t>
  </si>
  <si>
    <t>HMD</t>
  </si>
  <si>
    <t xml:space="preserve">GY        </t>
  </si>
  <si>
    <t>Namibia</t>
  </si>
  <si>
    <t>HOLY SEE (VATICAN CITY STATE)</t>
  </si>
  <si>
    <t>VAT</t>
  </si>
  <si>
    <t xml:space="preserve">HT        </t>
  </si>
  <si>
    <t>Nauru</t>
  </si>
  <si>
    <t>HONDURAS</t>
  </si>
  <si>
    <t>HND</t>
  </si>
  <si>
    <t xml:space="preserve">HM        </t>
  </si>
  <si>
    <t>Nepal</t>
  </si>
  <si>
    <t>HONG KONG</t>
  </si>
  <si>
    <t>HKG</t>
  </si>
  <si>
    <t xml:space="preserve">HN        </t>
  </si>
  <si>
    <t>[0-9]{4} [A-Z]{2}</t>
  </si>
  <si>
    <t>NNNN AA</t>
  </si>
  <si>
    <t>HUNGARY</t>
  </si>
  <si>
    <t>HUN</t>
  </si>
  <si>
    <t xml:space="preserve">HK        </t>
  </si>
  <si>
    <t>ICELAND</t>
  </si>
  <si>
    <t>ISL</t>
  </si>
  <si>
    <t xml:space="preserve">HU        </t>
  </si>
  <si>
    <t>Nicaragua</t>
  </si>
  <si>
    <t>INDIA</t>
  </si>
  <si>
    <t>IND</t>
  </si>
  <si>
    <t xml:space="preserve">IS        </t>
  </si>
  <si>
    <t>Niger</t>
  </si>
  <si>
    <t>INDONESIA</t>
  </si>
  <si>
    <t>IDN</t>
  </si>
  <si>
    <t xml:space="preserve">IN        </t>
  </si>
  <si>
    <t>Nigeria</t>
  </si>
  <si>
    <t>IRAN, ISLAMIC REPUBLIC OF</t>
  </si>
  <si>
    <t>IRN</t>
  </si>
  <si>
    <t xml:space="preserve">ID        </t>
  </si>
  <si>
    <t>IRAQ</t>
  </si>
  <si>
    <t>IRQ</t>
  </si>
  <si>
    <t xml:space="preserve">IR        </t>
  </si>
  <si>
    <t>Iran</t>
  </si>
  <si>
    <t>Oman</t>
  </si>
  <si>
    <t>IRELAND</t>
  </si>
  <si>
    <t>IRL</t>
  </si>
  <si>
    <t xml:space="preserve">IQ        </t>
  </si>
  <si>
    <t>Pakistan</t>
  </si>
  <si>
    <t>ISLE OF MAN</t>
  </si>
  <si>
    <t>IMN</t>
  </si>
  <si>
    <t xml:space="preserve">IE        </t>
  </si>
  <si>
    <t>Palau</t>
  </si>
  <si>
    <t>ISRAEL</t>
  </si>
  <si>
    <t>ISR</t>
  </si>
  <si>
    <t xml:space="preserve">IM        </t>
  </si>
  <si>
    <t>Panama</t>
  </si>
  <si>
    <t>ITA</t>
  </si>
  <si>
    <t xml:space="preserve">IL        </t>
  </si>
  <si>
    <t>Paraguay</t>
  </si>
  <si>
    <t>JAMAICA</t>
  </si>
  <si>
    <t>JAM</t>
  </si>
  <si>
    <t xml:space="preserve">IT        </t>
  </si>
  <si>
    <t>Peru</t>
  </si>
  <si>
    <t>JAPAN</t>
  </si>
  <si>
    <t>JPN</t>
  </si>
  <si>
    <t xml:space="preserve">JM        </t>
  </si>
  <si>
    <t>JERSEY</t>
  </si>
  <si>
    <t>JEY</t>
  </si>
  <si>
    <t xml:space="preserve">JP        </t>
  </si>
  <si>
    <t>[0-9]{2}-[0-9]{3}</t>
  </si>
  <si>
    <t>NN-NNN</t>
  </si>
  <si>
    <t>JORDAN</t>
  </si>
  <si>
    <t>JOR</t>
  </si>
  <si>
    <t xml:space="preserve">JE        </t>
  </si>
  <si>
    <t>KAZAKHSTAN</t>
  </si>
  <si>
    <t>KAZ</t>
  </si>
  <si>
    <t xml:space="preserve">JO        </t>
  </si>
  <si>
    <t>Puerto Rico</t>
  </si>
  <si>
    <t>KENYA</t>
  </si>
  <si>
    <t>KEN</t>
  </si>
  <si>
    <t xml:space="preserve">KZ        </t>
  </si>
  <si>
    <t>Qatar</t>
  </si>
  <si>
    <t>KIRIBATI</t>
  </si>
  <si>
    <t>KIR</t>
  </si>
  <si>
    <t xml:space="preserve">KE        </t>
  </si>
  <si>
    <t>KOREA, DEMOCRATIC PEOPLE'S REPUBLIC OF</t>
  </si>
  <si>
    <t>PRK</t>
  </si>
  <si>
    <t xml:space="preserve">KI        </t>
  </si>
  <si>
    <t>Rwanda</t>
  </si>
  <si>
    <t>KOREA, REPUBLIC OF</t>
  </si>
  <si>
    <t>KOR</t>
  </si>
  <si>
    <t xml:space="preserve">KO        </t>
  </si>
  <si>
    <t>Kongo</t>
  </si>
  <si>
    <t>Samoa</t>
  </si>
  <si>
    <t>KUWAIT</t>
  </si>
  <si>
    <t>KWT</t>
  </si>
  <si>
    <t xml:space="preserve">KP        </t>
  </si>
  <si>
    <t>KOREA (DEMOCRATIC PEOPLE'S REPUBLIC OF)</t>
  </si>
  <si>
    <t>San Marino</t>
  </si>
  <si>
    <t>KYRGYZSTAN</t>
  </si>
  <si>
    <t>KGZ</t>
  </si>
  <si>
    <t xml:space="preserve">KR        </t>
  </si>
  <si>
    <t>Saudi Arabia</t>
  </si>
  <si>
    <t>LAO PEOPLE'S DEMOCRATIC REPUBLIC</t>
  </si>
  <si>
    <t>LAO</t>
  </si>
  <si>
    <t xml:space="preserve">KW        </t>
  </si>
  <si>
    <t>Senegal</t>
  </si>
  <si>
    <t>LATVIA</t>
  </si>
  <si>
    <t>LVA</t>
  </si>
  <si>
    <t xml:space="preserve">KG        </t>
  </si>
  <si>
    <t>Seychelles</t>
  </si>
  <si>
    <t>LEBANON</t>
  </si>
  <si>
    <t>LBN</t>
  </si>
  <si>
    <t xml:space="preserve">LA        </t>
  </si>
  <si>
    <t>Sierra Leone</t>
  </si>
  <si>
    <t>LESOTHO</t>
  </si>
  <si>
    <t>LSO</t>
  </si>
  <si>
    <t xml:space="preserve">LV        </t>
  </si>
  <si>
    <t>LIBERIA</t>
  </si>
  <si>
    <t>LBR</t>
  </si>
  <si>
    <t xml:space="preserve">LB        </t>
  </si>
  <si>
    <t>LIBYA</t>
  </si>
  <si>
    <t>LBY</t>
  </si>
  <si>
    <t xml:space="preserve">LS        </t>
  </si>
  <si>
    <t>LIECHTENSTEIN</t>
  </si>
  <si>
    <t>LIE</t>
  </si>
  <si>
    <t xml:space="preserve">LR        </t>
  </si>
  <si>
    <t>Solomon Islands</t>
  </si>
  <si>
    <t>LITHUANIA</t>
  </si>
  <si>
    <t>LTU</t>
  </si>
  <si>
    <t xml:space="preserve">LY        </t>
  </si>
  <si>
    <t>Somalia</t>
  </si>
  <si>
    <t>LUXEMBOURG</t>
  </si>
  <si>
    <t>LUX</t>
  </si>
  <si>
    <t xml:space="preserve">LI        </t>
  </si>
  <si>
    <t>MACAO</t>
  </si>
  <si>
    <t>MAC</t>
  </si>
  <si>
    <t xml:space="preserve">LT        </t>
  </si>
  <si>
    <t>MACEDONIA, THE FORMER YUGOSLAV REPUBLIC OF</t>
  </si>
  <si>
    <t>MKD</t>
  </si>
  <si>
    <t xml:space="preserve">LU        </t>
  </si>
  <si>
    <t>Sudan</t>
  </si>
  <si>
    <t>MADAGASCAR</t>
  </si>
  <si>
    <t>MDG</t>
  </si>
  <si>
    <t xml:space="preserve">MO        </t>
  </si>
  <si>
    <t>Suriname</t>
  </si>
  <si>
    <t>MALAWI</t>
  </si>
  <si>
    <t>MWI</t>
  </si>
  <si>
    <t xml:space="preserve">MK        </t>
  </si>
  <si>
    <t>MACEDONIA</t>
  </si>
  <si>
    <t>Swaziland</t>
  </si>
  <si>
    <t>MALAYSIA</t>
  </si>
  <si>
    <t>MYS</t>
  </si>
  <si>
    <t xml:space="preserve">MG        </t>
  </si>
  <si>
    <t>MALDIVES</t>
  </si>
  <si>
    <t>MDV</t>
  </si>
  <si>
    <t xml:space="preserve">MW        </t>
  </si>
  <si>
    <t>MALI</t>
  </si>
  <si>
    <t>MLI</t>
  </si>
  <si>
    <t xml:space="preserve">MY        </t>
  </si>
  <si>
    <t>MALTA</t>
  </si>
  <si>
    <t>MLT</t>
  </si>
  <si>
    <t xml:space="preserve">MV        </t>
  </si>
  <si>
    <t>Tajikistan</t>
  </si>
  <si>
    <t>MARSHALL ISLANDS</t>
  </si>
  <si>
    <t>MHL</t>
  </si>
  <si>
    <t xml:space="preserve">ML        </t>
  </si>
  <si>
    <t>MARTINIQUE</t>
  </si>
  <si>
    <t>MTQ</t>
  </si>
  <si>
    <t xml:space="preserve">MT        </t>
  </si>
  <si>
    <t>Togo</t>
  </si>
  <si>
    <t>MAURITANIA</t>
  </si>
  <si>
    <t>MRT</t>
  </si>
  <si>
    <t xml:space="preserve">MA        </t>
  </si>
  <si>
    <t>Maroco</t>
  </si>
  <si>
    <t>Tonga</t>
  </si>
  <si>
    <t>MAURITIUS</t>
  </si>
  <si>
    <t>MUS</t>
  </si>
  <si>
    <t xml:space="preserve">MH        </t>
  </si>
  <si>
    <t>Tunisia</t>
  </si>
  <si>
    <t>MAYOTTE</t>
  </si>
  <si>
    <t>MYT</t>
  </si>
  <si>
    <t xml:space="preserve">MQ        </t>
  </si>
  <si>
    <t>MEXICO</t>
  </si>
  <si>
    <t>MEX</t>
  </si>
  <si>
    <t xml:space="preserve">MR        </t>
  </si>
  <si>
    <t>Turkmenistan</t>
  </si>
  <si>
    <t>MICRONESIA, FEDERATED STATES OF</t>
  </si>
  <si>
    <t>FSM</t>
  </si>
  <si>
    <t xml:space="preserve">MU        </t>
  </si>
  <si>
    <t>Tuvalu</t>
  </si>
  <si>
    <t>MOLDOVA, REPUBLIC OF</t>
  </si>
  <si>
    <t>MDA</t>
  </si>
  <si>
    <t xml:space="preserve">YT        </t>
  </si>
  <si>
    <t>Uganda</t>
  </si>
  <si>
    <t>MONACO</t>
  </si>
  <si>
    <t>MCO</t>
  </si>
  <si>
    <t xml:space="preserve">MX        </t>
  </si>
  <si>
    <t>MONGOLIA</t>
  </si>
  <si>
    <t>MNG</t>
  </si>
  <si>
    <t xml:space="preserve">FM        </t>
  </si>
  <si>
    <t>Uzbekistan</t>
  </si>
  <si>
    <t>MONTENEGRO</t>
  </si>
  <si>
    <t>MNE</t>
  </si>
  <si>
    <t xml:space="preserve">MD        </t>
  </si>
  <si>
    <t>MOLDOVA</t>
  </si>
  <si>
    <t>Vanuatu</t>
  </si>
  <si>
    <t>MONTSERRAT</t>
  </si>
  <si>
    <t>MSR</t>
  </si>
  <si>
    <t xml:space="preserve">MC        </t>
  </si>
  <si>
    <t>MOROCCO</t>
  </si>
  <si>
    <t>MAR</t>
  </si>
  <si>
    <t xml:space="preserve">MN        </t>
  </si>
  <si>
    <t>Vietnam</t>
  </si>
  <si>
    <t>MOZAMBIQUE</t>
  </si>
  <si>
    <t>MOZ</t>
  </si>
  <si>
    <t xml:space="preserve">ME        </t>
  </si>
  <si>
    <t>Yemen</t>
  </si>
  <si>
    <t>MYANMAR</t>
  </si>
  <si>
    <t>MMR</t>
  </si>
  <si>
    <t xml:space="preserve">MS        </t>
  </si>
  <si>
    <t>Zambia</t>
  </si>
  <si>
    <t>NAMIBIA</t>
  </si>
  <si>
    <t>NAM</t>
  </si>
  <si>
    <t xml:space="preserve">MZ        </t>
  </si>
  <si>
    <t>Zimbabwe</t>
  </si>
  <si>
    <t>NAURU</t>
  </si>
  <si>
    <t>NRU</t>
  </si>
  <si>
    <t xml:space="preserve">MM        </t>
  </si>
  <si>
    <t>NEPAL</t>
  </si>
  <si>
    <t>NPL</t>
  </si>
  <si>
    <t xml:space="preserve">NA        </t>
  </si>
  <si>
    <t>NETHERLANDS</t>
  </si>
  <si>
    <t>NLD</t>
  </si>
  <si>
    <t xml:space="preserve">NR        </t>
  </si>
  <si>
    <t>NEW CALEDONIA</t>
  </si>
  <si>
    <t>NCL</t>
  </si>
  <si>
    <t xml:space="preserve">NP        </t>
  </si>
  <si>
    <t>NEW ZEALAND</t>
  </si>
  <si>
    <t>NZL</t>
  </si>
  <si>
    <t xml:space="preserve">NL        </t>
  </si>
  <si>
    <t>NICARAGUA</t>
  </si>
  <si>
    <t>NIC</t>
  </si>
  <si>
    <t xml:space="preserve">NC        </t>
  </si>
  <si>
    <t>NIGER</t>
  </si>
  <si>
    <t>NER</t>
  </si>
  <si>
    <t xml:space="preserve">NZ        </t>
  </si>
  <si>
    <t>NIGERIA</t>
  </si>
  <si>
    <t>NGA</t>
  </si>
  <si>
    <t xml:space="preserve">NI        </t>
  </si>
  <si>
    <t>NIUE</t>
  </si>
  <si>
    <t>NIU</t>
  </si>
  <si>
    <t xml:space="preserve">NE        </t>
  </si>
  <si>
    <t>NORFOLK ISLAND</t>
  </si>
  <si>
    <t>NFK</t>
  </si>
  <si>
    <t xml:space="preserve">NG        </t>
  </si>
  <si>
    <t>NORTHERN MARIANA ISLANDS</t>
  </si>
  <si>
    <t>MNP</t>
  </si>
  <si>
    <t xml:space="preserve">NU        </t>
  </si>
  <si>
    <t>NORWAY</t>
  </si>
  <si>
    <t>NOR</t>
  </si>
  <si>
    <t xml:space="preserve">NF        </t>
  </si>
  <si>
    <t>OMAN</t>
  </si>
  <si>
    <t>OMN</t>
  </si>
  <si>
    <t xml:space="preserve">MP        </t>
  </si>
  <si>
    <t>PAKISTAN</t>
  </si>
  <si>
    <t>PAK</t>
  </si>
  <si>
    <t xml:space="preserve">NO        </t>
  </si>
  <si>
    <t>PALAU</t>
  </si>
  <si>
    <t>PLW</t>
  </si>
  <si>
    <t xml:space="preserve">OM        </t>
  </si>
  <si>
    <t>PALESTINIAN TERRITORY, OCCUPIED</t>
  </si>
  <si>
    <t>PSE</t>
  </si>
  <si>
    <t xml:space="preserve">PK        </t>
  </si>
  <si>
    <t>PANAMA</t>
  </si>
  <si>
    <t>PAN</t>
  </si>
  <si>
    <t xml:space="preserve">PW        </t>
  </si>
  <si>
    <t>PAPUA NEW GUINEA</t>
  </si>
  <si>
    <t>PNG</t>
  </si>
  <si>
    <t xml:space="preserve">PS        </t>
  </si>
  <si>
    <t>PALESTINIAN TERRITORIES</t>
  </si>
  <si>
    <t>PARAGUAY</t>
  </si>
  <si>
    <t>PRY</t>
  </si>
  <si>
    <t xml:space="preserve">PA        </t>
  </si>
  <si>
    <t>PERU</t>
  </si>
  <si>
    <t>PER</t>
  </si>
  <si>
    <t xml:space="preserve">PG        </t>
  </si>
  <si>
    <t>PHILIPPINES</t>
  </si>
  <si>
    <t>PHL</t>
  </si>
  <si>
    <t xml:space="preserve">PY        </t>
  </si>
  <si>
    <t>PITCAIRN</t>
  </si>
  <si>
    <t>PCN</t>
  </si>
  <si>
    <t xml:space="preserve">PE        </t>
  </si>
  <si>
    <t>POLAND</t>
  </si>
  <si>
    <t>POL</t>
  </si>
  <si>
    <t xml:space="preserve">PH        </t>
  </si>
  <si>
    <t>PORTUGAL</t>
  </si>
  <si>
    <t>PRT</t>
  </si>
  <si>
    <t xml:space="preserve">PN        </t>
  </si>
  <si>
    <t>PUERTO RICO</t>
  </si>
  <si>
    <t>PRI</t>
  </si>
  <si>
    <t xml:space="preserve">PL        </t>
  </si>
  <si>
    <t>QATAR</t>
  </si>
  <si>
    <t>QAT</t>
  </si>
  <si>
    <t xml:space="preserve">PT        </t>
  </si>
  <si>
    <t>ROMANIA</t>
  </si>
  <si>
    <t>ROU</t>
  </si>
  <si>
    <t xml:space="preserve">PR        </t>
  </si>
  <si>
    <t>RUS</t>
  </si>
  <si>
    <t xml:space="preserve">QA        </t>
  </si>
  <si>
    <t>RWANDA</t>
  </si>
  <si>
    <t>RWA</t>
  </si>
  <si>
    <t xml:space="preserve">QC        </t>
  </si>
  <si>
    <t>QUEBEC</t>
  </si>
  <si>
    <t>RÉUNION</t>
  </si>
  <si>
    <t>REU</t>
  </si>
  <si>
    <t xml:space="preserve">RE        </t>
  </si>
  <si>
    <t>SAINT BARTHÉLEMY</t>
  </si>
  <si>
    <t>BLM</t>
  </si>
  <si>
    <t xml:space="preserve">RO        </t>
  </si>
  <si>
    <t>SAINT HELENA, ASCENSION AND TRISTAN DA CUNHA</t>
  </si>
  <si>
    <t>SHN</t>
  </si>
  <si>
    <t xml:space="preserve">RU        </t>
  </si>
  <si>
    <t>SAINT KITTS AND NEVIS</t>
  </si>
  <si>
    <t>KNA</t>
  </si>
  <si>
    <t xml:space="preserve">RW        </t>
  </si>
  <si>
    <t>SAINT LUCIA</t>
  </si>
  <si>
    <t>LCA</t>
  </si>
  <si>
    <t xml:space="preserve">BL        </t>
  </si>
  <si>
    <t>SAINT MARTIN (FRENCH PART)</t>
  </si>
  <si>
    <t>MAF</t>
  </si>
  <si>
    <t xml:space="preserve">SH        </t>
  </si>
  <si>
    <t>SAINT HELENA, ASCENSION AND TRISTAN DA C</t>
  </si>
  <si>
    <t>SAINT PIERRE AND MIQUELON</t>
  </si>
  <si>
    <t>SPM</t>
  </si>
  <si>
    <t xml:space="preserve">KN        </t>
  </si>
  <si>
    <t>SAINT VINCENT AND THE GRENADINES</t>
  </si>
  <si>
    <t>VCT</t>
  </si>
  <si>
    <t xml:space="preserve">LC        </t>
  </si>
  <si>
    <t>SAMOA</t>
  </si>
  <si>
    <t>WSM</t>
  </si>
  <si>
    <t xml:space="preserve">MF        </t>
  </si>
  <si>
    <t>SAN MARINO</t>
  </si>
  <si>
    <t>SMR</t>
  </si>
  <si>
    <t xml:space="preserve">PM        </t>
  </si>
  <si>
    <t>SAO TOME AND PRINCIPE</t>
  </si>
  <si>
    <t>STP</t>
  </si>
  <si>
    <t xml:space="preserve">VC        </t>
  </si>
  <si>
    <t>SAUDI ARABIA</t>
  </si>
  <si>
    <t>SAU</t>
  </si>
  <si>
    <t xml:space="preserve">WS        </t>
  </si>
  <si>
    <t>SENEGAL</t>
  </si>
  <si>
    <t>SEN</t>
  </si>
  <si>
    <t xml:space="preserve">SM        </t>
  </si>
  <si>
    <t>SERBIA</t>
  </si>
  <si>
    <t>SRB</t>
  </si>
  <si>
    <t xml:space="preserve">ST        </t>
  </si>
  <si>
    <t>SEYCHELLES</t>
  </si>
  <si>
    <t>SYC</t>
  </si>
  <si>
    <t xml:space="preserve">SA        </t>
  </si>
  <si>
    <t>SIERRA LEONE</t>
  </si>
  <si>
    <t>SLE</t>
  </si>
  <si>
    <t xml:space="preserve">SN        </t>
  </si>
  <si>
    <t>SINGAPORE</t>
  </si>
  <si>
    <t>SGP</t>
  </si>
  <si>
    <t xml:space="preserve">CS        </t>
  </si>
  <si>
    <t>SERBIA AND MONTENEGRO</t>
  </si>
  <si>
    <t>SINT MAARTEN (DUTCH PART)</t>
  </si>
  <si>
    <t>SXM</t>
  </si>
  <si>
    <t xml:space="preserve">RS        </t>
  </si>
  <si>
    <t>Serbie</t>
  </si>
  <si>
    <t>SLOVAKIA</t>
  </si>
  <si>
    <t>SVK</t>
  </si>
  <si>
    <t xml:space="preserve">SC        </t>
  </si>
  <si>
    <t>SLOVENIA</t>
  </si>
  <si>
    <t>SVN</t>
  </si>
  <si>
    <t xml:space="preserve">SL        </t>
  </si>
  <si>
    <t>SOLOMON ISLANDS</t>
  </si>
  <si>
    <t>SLB</t>
  </si>
  <si>
    <t xml:space="preserve">SG        </t>
  </si>
  <si>
    <t>SOMALIA</t>
  </si>
  <si>
    <t>SOM</t>
  </si>
  <si>
    <t xml:space="preserve">SX        </t>
  </si>
  <si>
    <t>SOUTH AFRICA</t>
  </si>
  <si>
    <t>ZAF</t>
  </si>
  <si>
    <t xml:space="preserve">SK        </t>
  </si>
  <si>
    <t>SOUTH GEORGIA AND THE SOUTH SANDWICH ISLANDS</t>
  </si>
  <si>
    <t>SGS</t>
  </si>
  <si>
    <t xml:space="preserve">SI        </t>
  </si>
  <si>
    <t>SOUTH SUDAN</t>
  </si>
  <si>
    <t xml:space="preserve">SB        </t>
  </si>
  <si>
    <t>SPAIN</t>
  </si>
  <si>
    <t>ESP</t>
  </si>
  <si>
    <t xml:space="preserve">SO        </t>
  </si>
  <si>
    <t>SRI LANKA</t>
  </si>
  <si>
    <t>LKA</t>
  </si>
  <si>
    <t xml:space="preserve">ZA        </t>
  </si>
  <si>
    <t>SUDAN</t>
  </si>
  <si>
    <t>SDN</t>
  </si>
  <si>
    <t xml:space="preserve">GS        </t>
  </si>
  <si>
    <t>SOUTH GEORGIA AND THE SOUTH SANDWICH ISL</t>
  </si>
  <si>
    <t>SURINAME</t>
  </si>
  <si>
    <t>SUR</t>
  </si>
  <si>
    <t xml:space="preserve">SS        </t>
  </si>
  <si>
    <t>SVALBARD AND JAN MAYEN</t>
  </si>
  <si>
    <t>SJM</t>
  </si>
  <si>
    <t xml:space="preserve">ES        </t>
  </si>
  <si>
    <t>SWAZILAND</t>
  </si>
  <si>
    <t>SWZ</t>
  </si>
  <si>
    <t xml:space="preserve">LK        </t>
  </si>
  <si>
    <t>SWEDEN</t>
  </si>
  <si>
    <t>SWE</t>
  </si>
  <si>
    <t xml:space="preserve">SD        </t>
  </si>
  <si>
    <t>SWITZERLAND</t>
  </si>
  <si>
    <t>CHE</t>
  </si>
  <si>
    <t xml:space="preserve">SR        </t>
  </si>
  <si>
    <t>SYRIAN ARAB REPUBLIC</t>
  </si>
  <si>
    <t>SYR</t>
  </si>
  <si>
    <t xml:space="preserve">SJ        </t>
  </si>
  <si>
    <t>TAIWAN, PROVINCE OF CHINA</t>
  </si>
  <si>
    <t>TWN</t>
  </si>
  <si>
    <t xml:space="preserve">SZ        </t>
  </si>
  <si>
    <t>TAJIKISTAN</t>
  </si>
  <si>
    <t>TJK</t>
  </si>
  <si>
    <t xml:space="preserve">SE        </t>
  </si>
  <si>
    <t>TANZANIA, UNITED REPUBLIC OF</t>
  </si>
  <si>
    <t>TZA</t>
  </si>
  <si>
    <t xml:space="preserve">CH        </t>
  </si>
  <si>
    <t>THAILAND</t>
  </si>
  <si>
    <t>THA</t>
  </si>
  <si>
    <t xml:space="preserve">SY        </t>
  </si>
  <si>
    <t>SYRIA</t>
  </si>
  <si>
    <t>TIMOR-LESTE</t>
  </si>
  <si>
    <t>TLS</t>
  </si>
  <si>
    <t xml:space="preserve">TW        </t>
  </si>
  <si>
    <t>TOGO</t>
  </si>
  <si>
    <t>TGO</t>
  </si>
  <si>
    <t xml:space="preserve">TJ        </t>
  </si>
  <si>
    <t>TOKELAU</t>
  </si>
  <si>
    <t>TKL</t>
  </si>
  <si>
    <t xml:space="preserve">TZ        </t>
  </si>
  <si>
    <t>TANZANIA</t>
  </si>
  <si>
    <t>TONGA</t>
  </si>
  <si>
    <t>TON</t>
  </si>
  <si>
    <t xml:space="preserve">TH        </t>
  </si>
  <si>
    <t>TRINIDAD AND TOBAGO</t>
  </si>
  <si>
    <t>TTO</t>
  </si>
  <si>
    <t xml:space="preserve">TL        </t>
  </si>
  <si>
    <t>TUNISIA</t>
  </si>
  <si>
    <t>TUN</t>
  </si>
  <si>
    <t xml:space="preserve">TG        </t>
  </si>
  <si>
    <t>TURKEY</t>
  </si>
  <si>
    <t>TUR</t>
  </si>
  <si>
    <t xml:space="preserve">TK        </t>
  </si>
  <si>
    <t>TURKMENISTAN</t>
  </si>
  <si>
    <t>TKM</t>
  </si>
  <si>
    <t xml:space="preserve">TO        </t>
  </si>
  <si>
    <t>TURKS AND CAICOS ISLANDS</t>
  </si>
  <si>
    <t>TCA</t>
  </si>
  <si>
    <t xml:space="preserve">TT        </t>
  </si>
  <si>
    <t>TUVALU</t>
  </si>
  <si>
    <t>TUV</t>
  </si>
  <si>
    <t xml:space="preserve">TN        </t>
  </si>
  <si>
    <t>UGANDA</t>
  </si>
  <si>
    <t>UGA</t>
  </si>
  <si>
    <t xml:space="preserve">TR        </t>
  </si>
  <si>
    <t>UKRAINE</t>
  </si>
  <si>
    <t>UKR</t>
  </si>
  <si>
    <t xml:space="preserve">TM        </t>
  </si>
  <si>
    <t>UNITED ARAB EMIRATES</t>
  </si>
  <si>
    <t>ARE</t>
  </si>
  <si>
    <t xml:space="preserve">TC        </t>
  </si>
  <si>
    <t>UNITED KINGDOM</t>
  </si>
  <si>
    <t>GBR</t>
  </si>
  <si>
    <t xml:space="preserve">TV        </t>
  </si>
  <si>
    <t>UNITED STATES</t>
  </si>
  <si>
    <t>USA</t>
  </si>
  <si>
    <t xml:space="preserve">UG        </t>
  </si>
  <si>
    <t>UNITED STATES MINOR OUTLYING ISLANDS</t>
  </si>
  <si>
    <t>UMI</t>
  </si>
  <si>
    <t xml:space="preserve">UA        </t>
  </si>
  <si>
    <t>URUGUAY</t>
  </si>
  <si>
    <t>URY</t>
  </si>
  <si>
    <t xml:space="preserve">AE        </t>
  </si>
  <si>
    <t xml:space="preserve">US        </t>
  </si>
  <si>
    <t>UZBEKISTAN</t>
  </si>
  <si>
    <t>UZB</t>
  </si>
  <si>
    <t xml:space="preserve">UM        </t>
  </si>
  <si>
    <t>VANUATU</t>
  </si>
  <si>
    <t>VUT</t>
  </si>
  <si>
    <t xml:space="preserve">UY        </t>
  </si>
  <si>
    <t>VENEZUELA, BOLIVARIAN REPUBLIC OF</t>
  </si>
  <si>
    <t>VEN</t>
  </si>
  <si>
    <t xml:space="preserve">UZ        </t>
  </si>
  <si>
    <t>VIETNAM</t>
  </si>
  <si>
    <t>VNM</t>
  </si>
  <si>
    <t xml:space="preserve">VU        </t>
  </si>
  <si>
    <t>VIRGIN ISLANDS, BRITISH</t>
  </si>
  <si>
    <t>VGB</t>
  </si>
  <si>
    <t xml:space="preserve">VA        </t>
  </si>
  <si>
    <t>VATICAN CITY STATE</t>
  </si>
  <si>
    <t>VIRGIN ISLANDS, U.S.</t>
  </si>
  <si>
    <t>VIR</t>
  </si>
  <si>
    <t xml:space="preserve">VE        </t>
  </si>
  <si>
    <t>WALLIS AND FUTUNA</t>
  </si>
  <si>
    <t>WLF</t>
  </si>
  <si>
    <t xml:space="preserve">VN        </t>
  </si>
  <si>
    <t>WESTERN SAHARA</t>
  </si>
  <si>
    <t>ESH</t>
  </si>
  <si>
    <t xml:space="preserve">VG        </t>
  </si>
  <si>
    <t>YEMEN</t>
  </si>
  <si>
    <t>YEM</t>
  </si>
  <si>
    <t xml:space="preserve">VI        </t>
  </si>
  <si>
    <t>ZAMBIA</t>
  </si>
  <si>
    <t>ZMB</t>
  </si>
  <si>
    <t xml:space="preserve">WF        </t>
  </si>
  <si>
    <t>ZIMBABWE</t>
  </si>
  <si>
    <t>ZWE</t>
  </si>
  <si>
    <t xml:space="preserve">EH        </t>
  </si>
  <si>
    <t>ALA</t>
  </si>
  <si>
    <t xml:space="preserve">YE        </t>
  </si>
  <si>
    <t xml:space="preserve">ZM        </t>
  </si>
  <si>
    <t xml:space="preserve">ZW        </t>
  </si>
  <si>
    <t>1. Robot should take the Request number from MD tool / My Tasks and add the number into AE16 cell</t>
  </si>
  <si>
    <t>2. Robot should press CRL+R 
and enter CMP + Conpany code + Division (from A3)</t>
  </si>
  <si>
    <t>3. press CTRL+R  and add CRS620</t>
  </si>
  <si>
    <t>4. Robot copy the B9 cell into movex: Supplier field</t>
  </si>
  <si>
    <t>5. Robot press CTRL+1</t>
  </si>
  <si>
    <t>6. start to add the line 15 in the same field order; move through fields with TAB</t>
  </si>
  <si>
    <t>SELECT CTSTKY,CTLNCD,CTTX40,CTPARM</t>
  </si>
  <si>
    <t>Critical Field</t>
  </si>
  <si>
    <t>CRS620</t>
  </si>
  <si>
    <t>Panel Header</t>
  </si>
  <si>
    <t>WHERE CTCONO=100 AND CTSTCO='CFS4'</t>
  </si>
  <si>
    <t>WHERE CTCONO=100 AND CTSTCO='TEDL'</t>
  </si>
  <si>
    <t>In actual M3 production this field is used only for on supplier 917292</t>
  </si>
  <si>
    <t>In actual M3 production this field is not used</t>
  </si>
  <si>
    <t xml:space="preserve">10 suppliers </t>
  </si>
  <si>
    <t>all suppliers have 1</t>
  </si>
  <si>
    <t>IF($DU$15="&amp;BGS";"BA01";IF(Movex!$DU$15="ABAN";"ABA1";IF(AND('Supplier Registration Form'!$D$38="EUR";OR($DU$15="NET";$DU$15="&amp;BGS"));"BU02";IF(AND('Supplier Registration Form'!$D$38="USD";OR($DU$15="NET";$DU$15="&amp;BGU"));"BU04";IF(AND(OR('Supplier Registration Form'!$D$38="SEK";'Supplier Registration Form'!$D$38="RON";'Supplier Registration Form'!$D$38="GBP";'Supplier Registration Form'!$D$38="CHF");OR($DU$15="NET";$DU$15="&amp;BGU"));"BU01";"BU05")))))</t>
  </si>
  <si>
    <t>IF('Supplier Registration Form'!$D$97="Netting";"NET";IF($DT$15="BA01";"&amp;BGS";IF($DT$15="ABA1";"ABAN";"&amp;BGU")))</t>
  </si>
  <si>
    <t>CRS691</t>
  </si>
  <si>
    <t>robot  go back to CRS620 in the front screen</t>
  </si>
  <si>
    <t>local exception click on related options  - CTRL +18</t>
  </si>
  <si>
    <t>CRS046</t>
  </si>
  <si>
    <t>CRS183</t>
  </si>
  <si>
    <t>CRS184</t>
  </si>
  <si>
    <t>CRS185</t>
  </si>
  <si>
    <t>Will be set in Local exception</t>
  </si>
  <si>
    <t>second screen</t>
  </si>
  <si>
    <t>CRS030</t>
  </si>
  <si>
    <t>list from Sven</t>
  </si>
  <si>
    <t>CRS620/F</t>
  </si>
  <si>
    <t>CRS622</t>
  </si>
  <si>
    <t>CRS624/E</t>
  </si>
  <si>
    <t>CRS624/F</t>
  </si>
  <si>
    <t>CRS692</t>
  </si>
  <si>
    <t>CRS692/E</t>
  </si>
  <si>
    <t>CRS692/F</t>
  </si>
  <si>
    <t>MFS620</t>
  </si>
  <si>
    <t>MFS620/E</t>
  </si>
  <si>
    <t>CRS111</t>
  </si>
  <si>
    <t>We will use only 0-Supplier</t>
  </si>
  <si>
    <t xml:space="preserve">Do not use special Characters </t>
  </si>
  <si>
    <t>If the supplier is a Intercompany supplier "add the HFM Entity".
If not entered then the Serch Key will be automatichally filled in with the first 10 Charters</t>
  </si>
  <si>
    <t>Needs to by mapped with supplier Board Countries</t>
  </si>
  <si>
    <t xml:space="preserve">US States, need to be updated in M3 production, Sven will send a table to Joakim Andresson </t>
  </si>
  <si>
    <t>tax reg number</t>
  </si>
  <si>
    <t>Not used</t>
  </si>
  <si>
    <t>Fax Munber</t>
  </si>
  <si>
    <t>VAT for EU Countries /VAT(EU) or EIN(US) no.*</t>
  </si>
  <si>
    <t>The fiels indicates the supplier number that the company group uses for the supplier 
can be used for Direct supplier to group as in Supplier board</t>
  </si>
  <si>
    <t>Just for direct material supplier (and only for Sweden ) and is used to chose the language used for PO send out from Movex</t>
  </si>
  <si>
    <t xml:space="preserve">Standard Carrier Alpha Code - 4Letters code which identifies </t>
  </si>
  <si>
    <t>The field indicates the alternative supplier ID</t>
  </si>
  <si>
    <t xml:space="preserve">Used for supplier communication </t>
  </si>
  <si>
    <t>used for Date separator</t>
  </si>
  <si>
    <t xml:space="preserve">used  for sending reminders to the suppliers to send the ordered goods </t>
  </si>
  <si>
    <t xml:space="preserve">Print packing instructions on PO </t>
  </si>
  <si>
    <t>the place where you are reciving the goods</t>
  </si>
  <si>
    <t xml:space="preserve">Numerical fiels </t>
  </si>
  <si>
    <t>Used for Netting proposal</t>
  </si>
  <si>
    <t>Controlling the account payble account</t>
  </si>
  <si>
    <t>Address type</t>
  </si>
  <si>
    <t>Address No</t>
  </si>
  <si>
    <t>Valid from</t>
  </si>
  <si>
    <t>01-Postal Address - used to company address</t>
  </si>
  <si>
    <t>The supplier will take the name from CRS620/E</t>
  </si>
  <si>
    <t>5 Address type is the delivery address type</t>
  </si>
  <si>
    <t>Might be used by Purchasing to classify the suppliers</t>
  </si>
  <si>
    <t>It has to be a user in M3</t>
  </si>
  <si>
    <t>integration for Telefhones (used 20 years ago)</t>
  </si>
  <si>
    <t>Only for direct suppliers  for the connection with the Logistic / it is ok if we set the same for Indirect suppliers</t>
  </si>
  <si>
    <t xml:space="preserve">Discount </t>
  </si>
  <si>
    <t>used to consolidate the suppliers / used when placing orders to supplier</t>
  </si>
  <si>
    <t xml:space="preserve">second box </t>
  </si>
  <si>
    <t>if the supplier is also customer  (used to offset AP with AR)</t>
  </si>
  <si>
    <t>Our Customer number in the supplier system</t>
  </si>
  <si>
    <t>If we buy from 8 suppliers the same material number - can be used this supplier statistics</t>
  </si>
  <si>
    <t>???</t>
  </si>
  <si>
    <t>Leveling- used in convertion with PPS190 - if we do not use PPS190 -_&gt; than 0</t>
  </si>
  <si>
    <t>VAT Code</t>
  </si>
  <si>
    <t>it will be overwtiten by Local exception</t>
  </si>
  <si>
    <t>It maight be usefull for Intrastat declaration / and to tax authorities</t>
  </si>
  <si>
    <t>Self billing  it will be overwtiten by Local exception</t>
  </si>
  <si>
    <t xml:space="preserve">If we want to prioritise the payment to a supplier </t>
  </si>
  <si>
    <t>Invoices accounting template - we use Basware</t>
  </si>
  <si>
    <t>if we use the supplier statistics</t>
  </si>
  <si>
    <t>Indicates the nr of years accumulated supplier statistics to be saved</t>
  </si>
  <si>
    <t>nr of days an early delivery can be considered on time</t>
  </si>
  <si>
    <t>used for Direct suppliers / how we are going to report this - for the indirect suppliers we do not need it, only for direct</t>
  </si>
  <si>
    <t xml:space="preserve">used in France </t>
  </si>
  <si>
    <t>if we are going the tax withholding we need to have the correct parameter</t>
  </si>
  <si>
    <t>1 - you can not match the invoice without Goods Received</t>
  </si>
  <si>
    <t>Used for payments declaration to Tax authorities / local exception</t>
  </si>
  <si>
    <t>we do no use it, because we are not match the PO with Goods received</t>
  </si>
  <si>
    <t>Local exception / but not used it</t>
  </si>
  <si>
    <t>Local exception</t>
  </si>
  <si>
    <t>How to create a DN number (original inv no+DN001)</t>
  </si>
  <si>
    <t>Bat Bank account type</t>
  </si>
  <si>
    <t>indicator</t>
  </si>
  <si>
    <t>given by the system</t>
  </si>
  <si>
    <t>Bank Number  / If the bank number does not exists than Bank CRS690 / table CBAMA</t>
  </si>
  <si>
    <t>we pay our expenditure / the supplier will pay the bank fees</t>
  </si>
  <si>
    <t>SwiftCode</t>
  </si>
  <si>
    <t>standart payment with standard speed</t>
  </si>
  <si>
    <t>Select the division on which the supplier will be created</t>
  </si>
  <si>
    <t>the VAT codes are set in CRS030</t>
  </si>
  <si>
    <t>difined in Supplier agreements</t>
  </si>
  <si>
    <t>Pament terms is combined with Cash discounts</t>
  </si>
  <si>
    <t>Cash disc not used in Sweden</t>
  </si>
  <si>
    <t>used just in Sweeden: if the supplier is for S50  put  101</t>
  </si>
  <si>
    <t>Status</t>
  </si>
  <si>
    <t>Search Key</t>
  </si>
  <si>
    <t>Telephone no 1</t>
  </si>
  <si>
    <t>Org no 1</t>
  </si>
  <si>
    <t>Telephone no 2</t>
  </si>
  <si>
    <t>Org no 2</t>
  </si>
  <si>
    <t>Facsimile no</t>
  </si>
  <si>
    <t>VAT reg no</t>
  </si>
  <si>
    <t>Telex no</t>
  </si>
  <si>
    <t>Suppl no in grp</t>
  </si>
  <si>
    <t>Alt lang option</t>
  </si>
  <si>
    <t>SCAC</t>
  </si>
  <si>
    <t>Supplier alt ID</t>
  </si>
  <si>
    <t>Media profile</t>
  </si>
  <si>
    <t>Editing</t>
  </si>
  <si>
    <t>Postal lead time</t>
  </si>
  <si>
    <t>Prt Pack instr</t>
  </si>
  <si>
    <t>Harbor/airport</t>
  </si>
  <si>
    <t>Rail Station</t>
  </si>
  <si>
    <t>Free Field 1 …</t>
  </si>
  <si>
    <t>Free Field 2 …</t>
  </si>
  <si>
    <t>Netting code…</t>
  </si>
  <si>
    <t>I/C Code…...</t>
  </si>
  <si>
    <t>ALV/Ext/Emp…</t>
  </si>
  <si>
    <t>M3Text</t>
  </si>
  <si>
    <t>Atp</t>
  </si>
  <si>
    <t>Ad no</t>
  </si>
  <si>
    <t>Val Fr</t>
  </si>
  <si>
    <t>Address</t>
  </si>
  <si>
    <t>Address line 2</t>
  </si>
  <si>
    <t>Address line 3</t>
  </si>
  <si>
    <t>Address line 4</t>
  </si>
  <si>
    <t>City</t>
  </si>
  <si>
    <t>County</t>
  </si>
  <si>
    <t>State 2</t>
  </si>
  <si>
    <t>Postal code</t>
  </si>
  <si>
    <t>Country 2</t>
  </si>
  <si>
    <t>Planning node</t>
  </si>
  <si>
    <t>Print out code</t>
  </si>
  <si>
    <t>Geo code X</t>
  </si>
  <si>
    <t>Geo code y</t>
  </si>
  <si>
    <t>Geo code Z</t>
  </si>
  <si>
    <t>SPLC</t>
  </si>
  <si>
    <t>Atp 2</t>
  </si>
  <si>
    <t>Atp 3</t>
  </si>
  <si>
    <t>Val Fr 2</t>
  </si>
  <si>
    <t>Address 2 line 2</t>
  </si>
  <si>
    <t>Address 2 line 3</t>
  </si>
  <si>
    <t>Address 2 line 4</t>
  </si>
  <si>
    <t>City 2</t>
  </si>
  <si>
    <t>County 2</t>
  </si>
  <si>
    <t>State 3</t>
  </si>
  <si>
    <t>Postal code 2</t>
  </si>
  <si>
    <t>Country 3</t>
  </si>
  <si>
    <t>Planning node 2</t>
  </si>
  <si>
    <t>Print out code 2</t>
  </si>
  <si>
    <t>Geo code X 2</t>
  </si>
  <si>
    <t>Geo code y 2</t>
  </si>
  <si>
    <t>Geo code Z 2</t>
  </si>
  <si>
    <t>SPLC 2</t>
  </si>
  <si>
    <t>Supplier Group</t>
  </si>
  <si>
    <t>ABS Cls Suppl</t>
  </si>
  <si>
    <t>ABC method sup</t>
  </si>
  <si>
    <t>Authorized user</t>
  </si>
  <si>
    <t>Quality class</t>
  </si>
  <si>
    <t>Agent</t>
  </si>
  <si>
    <t>PIN code</t>
  </si>
  <si>
    <t>Order type</t>
  </si>
  <si>
    <t>Disc calc mtd</t>
  </si>
  <si>
    <t>Monitoring list</t>
  </si>
  <si>
    <t>Monitor class</t>
  </si>
  <si>
    <t>Consolidate grp</t>
  </si>
  <si>
    <t>Delivery terms</t>
  </si>
  <si>
    <t>Delivery method</t>
  </si>
  <si>
    <t>Freight terms</t>
  </si>
  <si>
    <t>Packaging terms</t>
  </si>
  <si>
    <t>Date type</t>
  </si>
  <si>
    <t>Date Code</t>
  </si>
  <si>
    <t>Shipment table</t>
  </si>
  <si>
    <t>Shipment table 2</t>
  </si>
  <si>
    <t>Suppl cust no</t>
  </si>
  <si>
    <t>Our customer no</t>
  </si>
  <si>
    <t>Stat supplier</t>
  </si>
  <si>
    <t>Tax ID no suppl</t>
  </si>
  <si>
    <t>Purch plan lvl</t>
  </si>
  <si>
    <t>Tax Applicable</t>
  </si>
  <si>
    <t>Service code</t>
  </si>
  <si>
    <t>Currency</t>
  </si>
  <si>
    <t>Self-bill permt</t>
  </si>
  <si>
    <t>Exch rate Type</t>
  </si>
  <si>
    <t>Payment mtd AP</t>
  </si>
  <si>
    <t>Payment terms</t>
  </si>
  <si>
    <t>Payment prio</t>
  </si>
  <si>
    <t>Tolerance pmt</t>
  </si>
  <si>
    <t>Cash disc term</t>
  </si>
  <si>
    <t>Attr price rule</t>
  </si>
  <si>
    <t>Inv acc templ</t>
  </si>
  <si>
    <t>Supplier stats</t>
  </si>
  <si>
    <t>No.yrs stats</t>
  </si>
  <si>
    <t>Tolerance data</t>
  </si>
  <si>
    <t>Shipment advice</t>
  </si>
  <si>
    <t>Activity code</t>
  </si>
  <si>
    <t>Tax withhol mtd</t>
  </si>
  <si>
    <t>Acc Control obj</t>
  </si>
  <si>
    <t>Auto inv approv</t>
  </si>
  <si>
    <t>Trade code</t>
  </si>
  <si>
    <t>Inv approv cond</t>
  </si>
  <si>
    <t>C laim inv permit</t>
  </si>
  <si>
    <t>Inv app1</t>
  </si>
  <si>
    <t>Inv app2</t>
  </si>
  <si>
    <t>Btp</t>
  </si>
  <si>
    <t>Account holder</t>
  </si>
  <si>
    <t>Accnt</t>
  </si>
  <si>
    <t>Ind</t>
  </si>
  <si>
    <t>Bank Priority</t>
  </si>
  <si>
    <t>Status 2</t>
  </si>
  <si>
    <t>Bank A/C Name</t>
  </si>
  <si>
    <t>Fedwire</t>
  </si>
  <si>
    <t>Recipient Numbe</t>
  </si>
  <si>
    <t>Bank Number</t>
  </si>
  <si>
    <t>BankCharges</t>
  </si>
  <si>
    <t>Bank branch ID</t>
  </si>
  <si>
    <t>Paymenth Method</t>
  </si>
  <si>
    <t>Banking region</t>
  </si>
  <si>
    <t>Giro Number</t>
  </si>
  <si>
    <t>Bank Branch ID 2</t>
  </si>
  <si>
    <t>banking region</t>
  </si>
  <si>
    <t>Clearingnummer</t>
  </si>
  <si>
    <t>Financial Inst</t>
  </si>
  <si>
    <t>Cd list qualif</t>
  </si>
  <si>
    <t>Cd list agent</t>
  </si>
  <si>
    <t>Obj access grp</t>
  </si>
  <si>
    <t>A/C no finance</t>
  </si>
  <si>
    <t>Branch Number</t>
  </si>
  <si>
    <t xml:space="preserve">Cd list qualif </t>
  </si>
  <si>
    <t>Language 2</t>
  </si>
  <si>
    <t>Cd list agent 2</t>
  </si>
  <si>
    <t>Cust no finance</t>
  </si>
  <si>
    <t>Bank agmnt no</t>
  </si>
  <si>
    <t>IBAN number</t>
  </si>
  <si>
    <t>VAT Code 2</t>
  </si>
  <si>
    <t>Self-bill permt 2</t>
  </si>
  <si>
    <t>Tax applicable 2</t>
  </si>
  <si>
    <t>Service code 2</t>
  </si>
  <si>
    <t>Currency 2</t>
  </si>
  <si>
    <t>Exch rate type 2</t>
  </si>
  <si>
    <t>Disc calc mtd 2</t>
  </si>
  <si>
    <t>Payment mtd AP 2</t>
  </si>
  <si>
    <t>Payment terms 2</t>
  </si>
  <si>
    <t>Payment prio 2</t>
  </si>
  <si>
    <t>Tolerance pmt 2</t>
  </si>
  <si>
    <t>Cash disc term 2</t>
  </si>
  <si>
    <t>Inc acc templ</t>
  </si>
  <si>
    <t>Trade code 2</t>
  </si>
  <si>
    <t>Clain inv permt</t>
  </si>
  <si>
    <t>E-Mail address</t>
  </si>
  <si>
    <t>10-Preliminary</t>
  </si>
  <si>
    <t>empty</t>
  </si>
  <si>
    <t>0-No</t>
  </si>
  <si>
    <t>add the request number from Md tool</t>
  </si>
  <si>
    <t>POST</t>
  </si>
  <si>
    <t>select the date from which the address is valid</t>
  </si>
  <si>
    <t>0-Supplier name</t>
  </si>
  <si>
    <t>Dely</t>
  </si>
  <si>
    <t>empty if the buyer does not have a M3 user</t>
  </si>
  <si>
    <t>003</t>
  </si>
  <si>
    <t>4-Req dely dt, hr min</t>
  </si>
  <si>
    <t>2-Req dely date</t>
  </si>
  <si>
    <t>0-Anytime</t>
  </si>
  <si>
    <t>0-Not used</t>
  </si>
  <si>
    <t>2-Yes, itm/whs, itm, sup</t>
  </si>
  <si>
    <t>-Not used</t>
  </si>
  <si>
    <t>1-Exp. att. value</t>
  </si>
  <si>
    <t>tick / yes</t>
  </si>
  <si>
    <t>1-Rep. via EDI</t>
  </si>
  <si>
    <t>1-Crt base amt at pmt</t>
  </si>
  <si>
    <t>1-Yes, goods rect qty</t>
  </si>
  <si>
    <t>1-Yes</t>
  </si>
  <si>
    <t>0-Received qty</t>
  </si>
  <si>
    <t>3-Yes, num sfx DN001</t>
  </si>
  <si>
    <t xml:space="preserve">????? </t>
  </si>
  <si>
    <t>does not exist by netting</t>
  </si>
  <si>
    <t>CTRL+12 repeat the steps for the  CRS692</t>
  </si>
  <si>
    <t>The Robot should press F3
and then press CTRL+ 21
then CTRL+1</t>
  </si>
  <si>
    <t>Press Enter</t>
  </si>
  <si>
    <t>if is zero leve the field empty</t>
  </si>
  <si>
    <t>Choose the appropriate value from the M3 drop down</t>
  </si>
  <si>
    <t>robot should press ENTER after filling in the Pannel E</t>
  </si>
  <si>
    <t>robot should press ENTER  / Next button after filling in the Pannel E</t>
  </si>
  <si>
    <t>robot should press ENTER  or next</t>
  </si>
  <si>
    <t>The robot should press on the calendar and choose the current date:  than Press Ctrl + 1 in order to open the address creation form</t>
  </si>
  <si>
    <t>Choose from the drop down</t>
  </si>
  <si>
    <t>Robot press Enter;if AX=0, than press F3; if not we need to set a delevery address than repeat the steps from CRS622(simmilar with AF16)</t>
  </si>
  <si>
    <t>The robot should create Press Ctrl + 1 in order to open the address creation form</t>
  </si>
  <si>
    <t>Robot press Enter; press F3 /F3/F3 (3 times press F3 to go back to CRS620), when you are  there press CRTL+13 or go to related options and sellect Puchase / Financials</t>
  </si>
  <si>
    <t>Robot press Enter</t>
  </si>
  <si>
    <t>Robot please send a report Masterdata@veoneer.com to inform them that a payee is needed</t>
  </si>
  <si>
    <t>The Robot shoud check the formula=+IF('Supplier Registration Form'!$F$79="Yes";"the robot should add the tick and to send an Information to MD team";"Empty")</t>
  </si>
  <si>
    <t>Robot press Enter / or press Next</t>
  </si>
  <si>
    <t>Robot press Ctrl+1</t>
  </si>
  <si>
    <t>Robot should stop if the bank number is not created</t>
  </si>
  <si>
    <t>robot  go back to CRS620 / F3</t>
  </si>
  <si>
    <t>local exception click on related options  - CTLS +8</t>
  </si>
  <si>
    <t>The Robot shoud chack the formula=+IF('Supplier Registration Form'!$F$79="Yes";"the robot should add the tick and to send an Information to MD team";"Empty")</t>
  </si>
  <si>
    <t>Check the Netting code for netting</t>
  </si>
  <si>
    <t>Robot CTRL+R and CRS692</t>
  </si>
  <si>
    <t>BA01-Bank Giro for SEK payments (when the supplier needs to be payed in SEK) and for Netting</t>
  </si>
  <si>
    <t>&amp;BGS</t>
  </si>
  <si>
    <t>ABA1- ABAN Number</t>
  </si>
  <si>
    <t>ABAN</t>
  </si>
  <si>
    <t>Bank Giro screen</t>
  </si>
  <si>
    <t>BU02- For IBAN and account Number+SWIFT</t>
  </si>
  <si>
    <t>BU03 -For second IBAN</t>
  </si>
  <si>
    <t>&amp;BGU</t>
  </si>
  <si>
    <t>BU04- for USD bank accounts</t>
  </si>
  <si>
    <t>Netting BU02 / BU04</t>
  </si>
  <si>
    <t>Definition&gt;</t>
  </si>
  <si>
    <t>This is not a part of master data.
Please write your comments, if any.</t>
  </si>
  <si>
    <t>Location Name for which the supplier needs to be created</t>
  </si>
  <si>
    <t>Supplier Code as in the Supplier Board</t>
  </si>
  <si>
    <t>Chose of one of the following categories: 1. Not-in-use, 2. Approved
3.Prferred, 4. Strategic</t>
  </si>
  <si>
    <t>Supplier's Name</t>
  </si>
  <si>
    <t>Supplier's email address which will be used as a login id and also to send email notifications.</t>
  </si>
  <si>
    <t>Supplier's Address Line #1</t>
  </si>
  <si>
    <t>Supplier's Address Line #2</t>
  </si>
  <si>
    <t xml:space="preserve">Country
- - - Choose from Drop-Down options- - -
</t>
  </si>
  <si>
    <t>Postal Code</t>
  </si>
  <si>
    <t>Phone Number</t>
  </si>
  <si>
    <t>Fax Number</t>
  </si>
  <si>
    <t>Vat Reg Number</t>
  </si>
  <si>
    <t>Currency 
- - - Choose from Drop-Down options- - -</t>
  </si>
  <si>
    <t>Payment Terms</t>
  </si>
  <si>
    <t>If the supplier is domestic.</t>
  </si>
  <si>
    <t>Allow Non-PO Invoice Upload</t>
  </si>
  <si>
    <t>Tax ID</t>
  </si>
  <si>
    <t>If the supplier is a Minority supplier, mark this 'Y'</t>
  </si>
  <si>
    <t>If the supplier is single vendor mark this a 'Y'</t>
  </si>
  <si>
    <t>Duns Number</t>
  </si>
  <si>
    <t>Remittance Vendor Code</t>
  </si>
  <si>
    <t>Remittance Ship point</t>
  </si>
  <si>
    <t>Ref./Ticket Number:</t>
  </si>
  <si>
    <t>Example&gt;</t>
  </si>
  <si>
    <t>ARXTRON TECHNLOGIES INC.</t>
  </si>
  <si>
    <t>sales@arxtron.com</t>
  </si>
  <si>
    <t>Not Available</t>
  </si>
  <si>
    <t>001-9052381635</t>
  </si>
  <si>
    <t>Supplier need to be created in Xeeva?</t>
  </si>
  <si>
    <t>Key Supplier for On-Board Y/N</t>
  </si>
  <si>
    <t>Comments</t>
  </si>
  <si>
    <t>Integration Source | Domain:</t>
  </si>
  <si>
    <t>Location:</t>
  </si>
  <si>
    <t>Supplier Categorization:</t>
  </si>
  <si>
    <t>Email Address:</t>
  </si>
  <si>
    <t>Address Line-1:</t>
  </si>
  <si>
    <t>Address Line-2</t>
  </si>
  <si>
    <t>FAX Number</t>
  </si>
  <si>
    <t>Currency Code:</t>
  </si>
  <si>
    <t>Payment Term Code:</t>
  </si>
  <si>
    <t>VAT Code:</t>
  </si>
  <si>
    <t>Domestic(Y/N):</t>
  </si>
  <si>
    <t>Enable Non-PO Invoices:</t>
  </si>
  <si>
    <t>Is Minority:</t>
  </si>
  <si>
    <t>Is Single Vendor:</t>
  </si>
  <si>
    <t>Remittance Vendor Code:</t>
  </si>
  <si>
    <t>Remittance Ship point:</t>
  </si>
  <si>
    <t>Remittance Supplier Name:</t>
  </si>
  <si>
    <t>Veoneer Movex Europe</t>
  </si>
  <si>
    <t>Empty</t>
  </si>
  <si>
    <r>
      <t xml:space="preserve">robot should </t>
    </r>
    <r>
      <rPr>
        <b/>
        <sz val="11"/>
        <color rgb="FF7030A0"/>
        <rFont val="Calibri"/>
        <family val="2"/>
        <scheme val="minor"/>
      </rPr>
      <t>not create</t>
    </r>
    <r>
      <rPr>
        <sz val="11"/>
        <color rgb="FF7030A0"/>
        <rFont val="Calibri"/>
        <family val="2"/>
        <scheme val="minor"/>
      </rPr>
      <t xml:space="preserve"> the supplier in Xeeva if the above cell is No</t>
    </r>
  </si>
  <si>
    <t>Robot Skip this field</t>
  </si>
  <si>
    <t>Add the MD Tool request number</t>
  </si>
  <si>
    <t>after finishing this tab, check if a new address needs to be created (sheet Xeeva Cel A4)</t>
  </si>
  <si>
    <t>Ship Point 
(Ignore as of now)</t>
  </si>
  <si>
    <t>Email address of the user which will used as login id</t>
  </si>
  <si>
    <t>email address which will be used for sending email notifications.
Can be different from Login Email Address</t>
  </si>
  <si>
    <t>Active Flag
Set 'N' for Inactive Item</t>
  </si>
  <si>
    <t>Usage of this sheet: If you want to have more than one supplier users (associated with the supplier), please add the users in supplier user tab.</t>
  </si>
  <si>
    <t>john.smith@arxtron.com</t>
  </si>
  <si>
    <t>supplier_notification@abc.com</t>
  </si>
  <si>
    <t>Neet to create an additional PO recever email</t>
  </si>
  <si>
    <t>Integration Source| Domain (**Mandatory)</t>
  </si>
  <si>
    <t>Location: (**Mandatory)</t>
  </si>
  <si>
    <t>Supplier Code: (**Mandatory)</t>
  </si>
  <si>
    <t>Ship Point</t>
  </si>
  <si>
    <t>Email: (**Mandatory)</t>
  </si>
  <si>
    <t>Notification Email:(**Mandatory)</t>
  </si>
  <si>
    <t>Supplier User Name: (**Mandatory)</t>
  </si>
  <si>
    <t>Tab</t>
  </si>
  <si>
    <t>Area</t>
  </si>
  <si>
    <t>Field Name</t>
  </si>
  <si>
    <t>Field Data</t>
  </si>
  <si>
    <t>Supplier Info
 / Master</t>
  </si>
  <si>
    <t>Supplier Code</t>
  </si>
  <si>
    <t>To be created by the robot</t>
  </si>
  <si>
    <t>Supplier Type Direct</t>
  </si>
  <si>
    <t>Supplier Type Indirect</t>
  </si>
  <si>
    <t>VPP/PLM</t>
  </si>
  <si>
    <t>Is Active</t>
  </si>
  <si>
    <t>Addresses</t>
  </si>
  <si>
    <t>Invoicing</t>
  </si>
  <si>
    <t>For the indirect suppliers: it will follow the step in TAB Attached Files</t>
  </si>
  <si>
    <t>Street Address</t>
  </si>
  <si>
    <t>State/Province</t>
  </si>
  <si>
    <t>Address Type D</t>
  </si>
  <si>
    <t>Delivering</t>
  </si>
  <si>
    <t>Street Address D</t>
  </si>
  <si>
    <t>Zip Code D</t>
  </si>
  <si>
    <t>City/Municipality D</t>
  </si>
  <si>
    <t>State/Province D</t>
  </si>
  <si>
    <t>Country D</t>
  </si>
  <si>
    <t>Supplier Master</t>
  </si>
  <si>
    <t>Category</t>
  </si>
  <si>
    <t xml:space="preserve">Category Manager </t>
  </si>
  <si>
    <t>Comment</t>
  </si>
  <si>
    <t>Indirect-Purchase Order Main Address</t>
  </si>
  <si>
    <t>Supplier Info / Contacts</t>
  </si>
  <si>
    <t>24/7 - Emergency*</t>
  </si>
  <si>
    <t>Last Name</t>
  </si>
  <si>
    <t>RFQ - Receiver*</t>
  </si>
  <si>
    <t>Supplier Info / Location …</t>
  </si>
  <si>
    <t>Add New Location, Incoterm &amp; Payment Term</t>
  </si>
  <si>
    <t>Payment Terms Desc</t>
  </si>
  <si>
    <t>CSQ</t>
  </si>
  <si>
    <t>Category Action</t>
  </si>
  <si>
    <t>3.1 Supplier pre-qualification (business case)</t>
  </si>
  <si>
    <r>
      <t>Accounting Dept.</t>
    </r>
    <r>
      <rPr>
        <b/>
        <sz val="10"/>
        <color rgb="FFFF0000"/>
        <rFont val="Barlow"/>
      </rPr>
      <t>*</t>
    </r>
  </si>
  <si>
    <t>Veoneer Sweden</t>
  </si>
  <si>
    <t>F70</t>
  </si>
  <si>
    <t>D70</t>
  </si>
  <si>
    <t>R70</t>
  </si>
  <si>
    <t>SVD</t>
  </si>
  <si>
    <t>GCD</t>
  </si>
  <si>
    <t>Veoneer2023</t>
  </si>
  <si>
    <t>Password = Veoneer2024</t>
  </si>
  <si>
    <t>Which Veoneer Safety Systems entities will you supply ?</t>
  </si>
  <si>
    <t>Created for Goods or Services</t>
  </si>
  <si>
    <t>Third Party Type</t>
  </si>
  <si>
    <t>Company Name*</t>
  </si>
  <si>
    <t xml:space="preserve"> Cage No.</t>
    <phoneticPr fontId="3" type="noConversion"/>
  </si>
  <si>
    <t>DUNS No.</t>
  </si>
  <si>
    <t>Third Party Name in Local Language</t>
  </si>
  <si>
    <t>Trade Name</t>
  </si>
  <si>
    <t>Former Name</t>
  </si>
  <si>
    <t>Business Registration No</t>
    <phoneticPr fontId="3" type="noConversion"/>
  </si>
  <si>
    <t xml:space="preserve">Country of Headquarters </t>
  </si>
  <si>
    <t>Company Type</t>
  </si>
  <si>
    <t>Date of Establishment</t>
  </si>
  <si>
    <t xml:space="preserve">Headquarters Company Name </t>
  </si>
  <si>
    <t>TIN/ Tax No / ID No.</t>
    <phoneticPr fontId="3" type="noConversion"/>
  </si>
  <si>
    <t>Country of Services</t>
  </si>
  <si>
    <t>Website  / Corporate Affiliation Website</t>
  </si>
  <si>
    <t>Address </t>
  </si>
  <si>
    <t xml:space="preserve">Country of Operation* </t>
  </si>
  <si>
    <t>Industry* </t>
  </si>
  <si>
    <t>Nature of Business*</t>
  </si>
  <si>
    <t>Product/Service</t>
  </si>
  <si>
    <t>Third Party Reference</t>
  </si>
  <si>
    <t>Business Unit</t>
  </si>
  <si>
    <t>PO NO</t>
  </si>
  <si>
    <t xml:space="preserve">Name of the contact person </t>
  </si>
  <si>
    <t>Title of the contact person</t>
  </si>
  <si>
    <t xml:space="preserve">Email of the contact person </t>
  </si>
  <si>
    <t>Direct Line No. of the contact person</t>
  </si>
  <si>
    <t>Third Party Language of Communication</t>
  </si>
  <si>
    <t>Reason</t>
  </si>
  <si>
    <t>Classification</t>
  </si>
  <si>
    <t>Case Owner</t>
  </si>
  <si>
    <t>Select Company  or Individual.</t>
  </si>
  <si>
    <t>If third party type is Individual, provide first name.
If third party type is Company, provide company name.</t>
  </si>
  <si>
    <t>If third party type is Individual, provide middle name if applicable.
If third party type is Company, provide the CAGE No.</t>
  </si>
  <si>
    <t>If third party type is Individual, provide last name.
If third party type is Company, provide the Data Universal Numbering System or DUNS No.</t>
  </si>
  <si>
    <t>Provide individual or company name in local language.</t>
  </si>
  <si>
    <t>Provide other known names of the third party.</t>
  </si>
  <si>
    <t>Provide previous name if applicable.</t>
  </si>
  <si>
    <t>If third party type is Individual, provide passport number.
If third party type is Company, provide business registration number.</t>
  </si>
  <si>
    <t>If third party type is Individual, provide passport issuing country.
If third party type is Company, provide country of headquarters.</t>
  </si>
  <si>
    <t>If third party type is Individual, provide gender.
If third party type is Company, provide the company type as per the list on your Status account.</t>
  </si>
  <si>
    <t>If third party type is Individual, provide date of birth.
If third party type is Company, provide date of establishment of the company.</t>
  </si>
  <si>
    <t>If third party type is Individual, provide nationality.
If third party type is Company, provide headquarters company name.</t>
  </si>
  <si>
    <t>If third party type is Individual, provide the identification number.
If third party type is Company, provide TIN/ tax number.</t>
  </si>
  <si>
    <t>If third party type is Individual, provide the issuing country of the identification document provided in "ID No".
If third party type is Company, provide the country where the third party provides services.</t>
  </si>
  <si>
    <t>If third party type is Individual, provide the website of the corporate affiliation.
If third party type is Company, provide the company's website.</t>
  </si>
  <si>
    <t>Provide company or individual address.</t>
  </si>
  <si>
    <t>Select the country of operation of the company OR the country of residence of the individual in the drop-down list.</t>
  </si>
  <si>
    <t>Provide state if applicable.</t>
  </si>
  <si>
    <t>Provide one industry from the list on your Status account.</t>
  </si>
  <si>
    <t>If third party type is Individual, provide the function as per the list on your Status account.
If third party type is Company, provide the nature of business as per the list on your Status account.</t>
  </si>
  <si>
    <t>List which product or services the third party offers.</t>
  </si>
  <si>
    <t>The unique identification number of the third party (Company or Individual) in your system.</t>
  </si>
  <si>
    <t>List which business unit the third party pertains if applicable.</t>
  </si>
  <si>
    <t>Provide PO No for billing purposes</t>
  </si>
  <si>
    <t>Provide the full name of the primary contact person of the third party.  e.g: to whom you will send a request to complete the corporate information questionnaire via Status.</t>
  </si>
  <si>
    <t>Provide the title of the primary contact person of the third party if an interaction is needed.</t>
  </si>
  <si>
    <t>Provide the email address of the primary contact person of the third party if an interaction is needed.</t>
  </si>
  <si>
    <t>Provide the direct phone number of the primary contact person of the third party if an interaction is needed.</t>
  </si>
  <si>
    <t>If your third party interaction documents are set in different languages, provide the language Status should follow. If not stated, It will be English by default.</t>
  </si>
  <si>
    <t>This is an optional field that can be enabled at your request. Select the reason you are adding your third party</t>
  </si>
  <si>
    <t>Provide your third party classification from our standard list: Active, Aborted, Inactive, In Progress, Rejected or Terminated OR from your customized list already set on your Status instance.</t>
  </si>
  <si>
    <t xml:space="preserve">Each third party can be assigned to a case owner: a Status user. If you want to add a case owner, please contact statussupport@bluedd.com </t>
  </si>
  <si>
    <t>Company</t>
  </si>
  <si>
    <t>Public Listed Company</t>
  </si>
  <si>
    <t>Electronic Manufacturing Equipment</t>
  </si>
  <si>
    <t xml:space="preserve">Supplier </t>
  </si>
  <si>
    <t>HR India</t>
  </si>
  <si>
    <t xml:space="preserve">Third Party Type </t>
  </si>
  <si>
    <t>Country of Operations</t>
  </si>
  <si>
    <t xml:space="preserve">State </t>
  </si>
  <si>
    <t>Industry</t>
  </si>
  <si>
    <t xml:space="preserve">Nature of Business </t>
  </si>
  <si>
    <t xml:space="preserve">Business Unit </t>
  </si>
  <si>
    <t xml:space="preserve">Classification </t>
  </si>
  <si>
    <t>Non-Profit and Charity Company</t>
  </si>
  <si>
    <t>Accounting Services</t>
  </si>
  <si>
    <t>Customer</t>
  </si>
  <si>
    <t>Business Partners</t>
  </si>
  <si>
    <t>Aborted</t>
  </si>
  <si>
    <t xml:space="preserve">Individual </t>
  </si>
  <si>
    <t>Partnership and Proprietary Company</t>
  </si>
  <si>
    <t>Afircan Republic</t>
  </si>
  <si>
    <t>Audits and Inspections</t>
  </si>
  <si>
    <t>HR Germany</t>
  </si>
  <si>
    <t>Private Limited Company</t>
  </si>
  <si>
    <t>Advertising</t>
  </si>
  <si>
    <t xml:space="preserve">Employee / Candidate </t>
  </si>
  <si>
    <t>HR Australia</t>
  </si>
  <si>
    <t>Blacklisted</t>
  </si>
  <si>
    <t>Air Travel</t>
  </si>
  <si>
    <t>HR Canada</t>
  </si>
  <si>
    <t xml:space="preserve">New </t>
  </si>
  <si>
    <t>American Samoa</t>
  </si>
  <si>
    <t>Application Software</t>
  </si>
  <si>
    <t>HR China</t>
  </si>
  <si>
    <t>Inactive</t>
  </si>
  <si>
    <t>Andorra</t>
  </si>
  <si>
    <t>Assembly And Robotics Equipment</t>
  </si>
  <si>
    <t>HR France</t>
  </si>
  <si>
    <t>Rejected</t>
  </si>
  <si>
    <t>Audio Visual Equipment And Accessories</t>
  </si>
  <si>
    <t>Terminated</t>
  </si>
  <si>
    <t>Anguilla</t>
  </si>
  <si>
    <t>Building Components</t>
  </si>
  <si>
    <t>HR Italy</t>
  </si>
  <si>
    <t>Antarctica</t>
  </si>
  <si>
    <t>District of Columbia</t>
  </si>
  <si>
    <t>Cafeteria And Catering Services</t>
  </si>
  <si>
    <t>HR Japan</t>
  </si>
  <si>
    <t>Antigua and Barbuda</t>
  </si>
  <si>
    <t>Cafeteria Supplies</t>
  </si>
  <si>
    <t>HR Romania</t>
  </si>
  <si>
    <t>Charitable Contributions</t>
  </si>
  <si>
    <t>HR South Korea</t>
  </si>
  <si>
    <t>Charitable Giving</t>
  </si>
  <si>
    <t>HR Sweden</t>
  </si>
  <si>
    <t>Aruba</t>
  </si>
  <si>
    <t>Chemicals</t>
  </si>
  <si>
    <t>HR UK</t>
  </si>
  <si>
    <t>Company Insurance</t>
  </si>
  <si>
    <t>HR USA</t>
  </si>
  <si>
    <t>Computer Hardware</t>
  </si>
  <si>
    <t>Construction Services</t>
  </si>
  <si>
    <t>Bahamas</t>
  </si>
  <si>
    <t>Corrugated Packaging And Packing Paper</t>
  </si>
  <si>
    <t>Courier &amp; Postal Service</t>
  </si>
  <si>
    <t>Data And Telecommunications Services</t>
  </si>
  <si>
    <t>Die And Mold Wear Tooling</t>
  </si>
  <si>
    <t xml:space="preserve">Direct Supplier </t>
  </si>
  <si>
    <t>Educational And Training Services</t>
  </si>
  <si>
    <t>Electrical And Electronics Components</t>
  </si>
  <si>
    <t>Bermuda</t>
  </si>
  <si>
    <t>Employee Transportation</t>
  </si>
  <si>
    <t>BES Islands</t>
  </si>
  <si>
    <t>Engineering Services</t>
  </si>
  <si>
    <t>Environmental And Containment Services</t>
  </si>
  <si>
    <t>Equipment Repair Parts</t>
  </si>
  <si>
    <t>Bonaire</t>
  </si>
  <si>
    <t>Facility And Grounds Maintenance Services</t>
  </si>
  <si>
    <t>Bosnia and Herzegovina</t>
  </si>
  <si>
    <t>Filtration</t>
  </si>
  <si>
    <t>Financial Management</t>
  </si>
  <si>
    <t>Bouvet Island</t>
  </si>
  <si>
    <t>Fleet Maintenance Parts</t>
  </si>
  <si>
    <t>Foundary Equipment</t>
  </si>
  <si>
    <t>Brishi Indian Ocean Territory - Chagos Archipelago (United Kingdom)</t>
  </si>
  <si>
    <t>Fuels, Oils And Lubricants</t>
  </si>
  <si>
    <t>British Virgin Islands</t>
  </si>
  <si>
    <t>Gauges and Calibration</t>
  </si>
  <si>
    <t>Brunei</t>
  </si>
  <si>
    <t>General Supplies</t>
  </si>
  <si>
    <t>Government and State Payments</t>
  </si>
  <si>
    <t>Burikina Faso</t>
  </si>
  <si>
    <t>Ground Transportation</t>
  </si>
  <si>
    <t>Burma</t>
  </si>
  <si>
    <t>Hand Tools</t>
  </si>
  <si>
    <t>Burudi</t>
  </si>
  <si>
    <t>Hardware And Fasteners</t>
  </si>
  <si>
    <t>Cabo Verde</t>
  </si>
  <si>
    <t>Health Services</t>
  </si>
  <si>
    <t>Hvac Components</t>
  </si>
  <si>
    <t>Industrial Cleaning Services</t>
  </si>
  <si>
    <t>Canary Islands (Spain)</t>
  </si>
  <si>
    <t>INDUSTRIAL FURNITURE, SHELVING AND STORAGE</t>
  </si>
  <si>
    <t>Industrial Gases</t>
  </si>
  <si>
    <t>Cayman Islands</t>
  </si>
  <si>
    <t>Instrumentation</t>
  </si>
  <si>
    <t>Central African Republic</t>
  </si>
  <si>
    <t>Janitorial Equipment And Supplies</t>
  </si>
  <si>
    <t>Ceuta (Spain)</t>
  </si>
  <si>
    <t>Labels And Tags</t>
  </si>
  <si>
    <t>Laboratory Supplies And Equipment</t>
  </si>
  <si>
    <t>Wyoming</t>
  </si>
  <si>
    <t>Legal Services</t>
  </si>
  <si>
    <t>Lodging</t>
  </si>
  <si>
    <t>Coco Islands</t>
  </si>
  <si>
    <t>Machining And Processing Services</t>
  </si>
  <si>
    <t>Management Consulting</t>
  </si>
  <si>
    <t>Marketing Services</t>
  </si>
  <si>
    <t>Congo</t>
  </si>
  <si>
    <t>Material Handling And Packaging Equipment</t>
  </si>
  <si>
    <t>Congo Republic</t>
  </si>
  <si>
    <t>Material Handling Equipment</t>
  </si>
  <si>
    <t>Metal Cutting Machinery</t>
  </si>
  <si>
    <t>Cote d'Ivoire</t>
  </si>
  <si>
    <t>Metal Forming Machinery</t>
  </si>
  <si>
    <t>Crimea</t>
  </si>
  <si>
    <t>Network Infrastructure And Software</t>
  </si>
  <si>
    <t>Non-Metallic Production Equipment</t>
  </si>
  <si>
    <t>Office Equipment And Supplies</t>
  </si>
  <si>
    <t>Curacao</t>
  </si>
  <si>
    <t>Office Furniture And Furnishings</t>
  </si>
  <si>
    <t>Packaging Boxes, Bags, Cans</t>
  </si>
  <si>
    <t>Paints And Paint Supplies</t>
  </si>
  <si>
    <t>Democratic Republic of the Congo</t>
  </si>
  <si>
    <t>Payroll And Benefits Services</t>
  </si>
  <si>
    <t>Permanent Buildings And Property</t>
  </si>
  <si>
    <t>Personal Protective Equipment</t>
  </si>
  <si>
    <t>Photographic Equipment And Supplies</t>
  </si>
  <si>
    <t>Dominican Republic</t>
  </si>
  <si>
    <t>Plastic And Rubber Production Equipment</t>
  </si>
  <si>
    <t>Pneumatics And Hydraulics</t>
  </si>
  <si>
    <t>Power Transmission And Bearings</t>
  </si>
  <si>
    <t>El Salavador</t>
  </si>
  <si>
    <t>Printers And Copiers And Accessories</t>
  </si>
  <si>
    <t>Equatorial Guinea</t>
  </si>
  <si>
    <t>Printing And Publishing Services</t>
  </si>
  <si>
    <t>Process Support Equipment</t>
  </si>
  <si>
    <t>Promotional Products</t>
  </si>
  <si>
    <t>Prototyping</t>
  </si>
  <si>
    <t>Falkland Islands</t>
  </si>
  <si>
    <t>Pumps And Compressors</t>
  </si>
  <si>
    <t>Federated States of Moldova</t>
  </si>
  <si>
    <t>Quality Inspection And Containment</t>
  </si>
  <si>
    <t>Real Estate Services</t>
  </si>
  <si>
    <t>Recruiting And Staffing Services</t>
  </si>
  <si>
    <t>Sales, Distribution And Promotion</t>
  </si>
  <si>
    <t>French Guiana</t>
  </si>
  <si>
    <t>Security And Personal Safety Services</t>
  </si>
  <si>
    <t>Security Equipment And Supplies</t>
  </si>
  <si>
    <t>Gambia</t>
  </si>
  <si>
    <t>Stock Materials</t>
  </si>
  <si>
    <t>Temporary Staff</t>
  </si>
  <si>
    <t>Textile Production Equipment</t>
  </si>
  <si>
    <t>Trade Shows And Exhibits</t>
  </si>
  <si>
    <t xml:space="preserve">Transport Premium Emergency </t>
  </si>
  <si>
    <t>Transportation Rental Services</t>
  </si>
  <si>
    <t>Guadalupe</t>
  </si>
  <si>
    <t>Transportation Services</t>
  </si>
  <si>
    <t>Guam</t>
  </si>
  <si>
    <t>Travel Services</t>
  </si>
  <si>
    <t>Uniform And Laundry Services</t>
  </si>
  <si>
    <t>Guernsey</t>
  </si>
  <si>
    <t>Utilities</t>
  </si>
  <si>
    <t>Warehousing And Storage</t>
  </si>
  <si>
    <t>Guinea-Bissau</t>
  </si>
  <si>
    <t>Waste Disposal And Treatment</t>
  </si>
  <si>
    <t>Welding Machines</t>
  </si>
  <si>
    <t>Guyane</t>
  </si>
  <si>
    <t>Writing And Translations</t>
  </si>
  <si>
    <t>Heard And Mc Donald Islands</t>
  </si>
  <si>
    <t>Isle of Man</t>
  </si>
  <si>
    <t>Ivory Coast</t>
  </si>
  <si>
    <t>Jersey</t>
  </si>
  <si>
    <t>Kosovo</t>
  </si>
  <si>
    <t>Laos</t>
  </si>
  <si>
    <t>Libya</t>
  </si>
  <si>
    <t>Macau</t>
  </si>
  <si>
    <t>Madeira (Portugal)</t>
  </si>
  <si>
    <t>Marshall Islands</t>
  </si>
  <si>
    <t>Martinique</t>
  </si>
  <si>
    <t>Mauritania</t>
  </si>
  <si>
    <t>Mayotte (France)</t>
  </si>
  <si>
    <t>Melilla (Spain)</t>
  </si>
  <si>
    <t>Micronesia</t>
  </si>
  <si>
    <t>Montenegro</t>
  </si>
  <si>
    <t>Myanmar</t>
  </si>
  <si>
    <t>New Caledonia</t>
  </si>
  <si>
    <t>North Korea</t>
  </si>
  <si>
    <t>Pakstan</t>
  </si>
  <si>
    <t>Palestine</t>
  </si>
  <si>
    <t>Papua New Guinea</t>
  </si>
  <si>
    <t>Reunion (France)</t>
  </si>
  <si>
    <t>Saba</t>
  </si>
  <si>
    <t>Sanit Helena, Ascension and Tristan da Cunha (United Kingdom)</t>
  </si>
  <si>
    <t>Sanit Kitts and Nevis</t>
  </si>
  <si>
    <t>Saitn Lucia</t>
  </si>
  <si>
    <t>Sait Vincent and the Grenadines</t>
  </si>
  <si>
    <t>Sao Tome and Principe</t>
  </si>
  <si>
    <t>Serbia</t>
  </si>
  <si>
    <t>Sint Eustatius</t>
  </si>
  <si>
    <t>South Georgia and South Sandwich Islands</t>
  </si>
  <si>
    <t>South Korea</t>
  </si>
  <si>
    <t>South Sudan</t>
  </si>
  <si>
    <t>Sri Landa</t>
  </si>
  <si>
    <t>St. Lucia</t>
  </si>
  <si>
    <t>Svalbard And Jan Mayen Islands</t>
  </si>
  <si>
    <t>Syria</t>
  </si>
  <si>
    <t>Tanzania</t>
  </si>
  <si>
    <t>The FYR of Macedonia</t>
  </si>
  <si>
    <t>Timor-Leste</t>
  </si>
  <si>
    <t>Trinidad and Tobago</t>
  </si>
  <si>
    <t>United Arab Emirates</t>
  </si>
  <si>
    <t>Uruguay</t>
  </si>
  <si>
    <t>US Minor Outlying Islands</t>
  </si>
  <si>
    <r>
      <t>TIN or Tax Number</t>
    </r>
    <r>
      <rPr>
        <sz val="10"/>
        <color rgb="FFFF0000"/>
        <rFont val="Barlow"/>
      </rPr>
      <t>*</t>
    </r>
  </si>
  <si>
    <r>
      <t>Date of Establishment</t>
    </r>
    <r>
      <rPr>
        <sz val="10"/>
        <color rgb="FFFF0000"/>
        <rFont val="Barlow"/>
      </rPr>
      <t>*</t>
    </r>
  </si>
  <si>
    <r>
      <t>Company Type</t>
    </r>
    <r>
      <rPr>
        <sz val="10"/>
        <color rgb="FFFF0000"/>
        <rFont val="Barlow"/>
      </rPr>
      <t>*</t>
    </r>
  </si>
  <si>
    <r>
      <t>Industry</t>
    </r>
    <r>
      <rPr>
        <sz val="10"/>
        <color rgb="FFFF0000"/>
        <rFont val="Barlow"/>
      </rPr>
      <t>*</t>
    </r>
  </si>
  <si>
    <r>
      <t>Business Registration Number</t>
    </r>
    <r>
      <rPr>
        <sz val="10"/>
        <color rgb="FFFF0000"/>
        <rFont val="Barlow"/>
      </rPr>
      <t>*</t>
    </r>
  </si>
  <si>
    <t>Mandatory Fields</t>
  </si>
  <si>
    <t>Legend</t>
  </si>
  <si>
    <t>Static Value (for Supplier TPDD)</t>
  </si>
  <si>
    <t>Data copied from Supplier Registration Form</t>
  </si>
  <si>
    <t>Report to be requested</t>
  </si>
  <si>
    <t>Basic screening</t>
  </si>
  <si>
    <t>Pro Screening</t>
  </si>
  <si>
    <t>COMPANY PROFILE</t>
  </si>
  <si>
    <t>Group Name</t>
  </si>
  <si>
    <t>Group Level</t>
  </si>
  <si>
    <t xml:space="preserve">Delivering Address </t>
  </si>
  <si>
    <t>Do you intend supply ?</t>
  </si>
  <si>
    <t>Address of bank</t>
  </si>
  <si>
    <t>SWIFT/BIC code</t>
  </si>
  <si>
    <t>IBAN Code</t>
  </si>
  <si>
    <r>
      <t xml:space="preserve">SECOND BANK REFERENCES   </t>
    </r>
    <r>
      <rPr>
        <i/>
        <sz val="11"/>
        <color theme="6" tint="0.79998168889431442"/>
        <rFont val="Barlow"/>
      </rPr>
      <t>(if needed for second currency)</t>
    </r>
  </si>
  <si>
    <t>Name of bank</t>
  </si>
  <si>
    <t>Lead Buyer input</t>
  </si>
  <si>
    <t>Finance input</t>
  </si>
  <si>
    <t>Supplier Board Code</t>
  </si>
  <si>
    <r>
      <t>Sales Account Mgr.</t>
    </r>
    <r>
      <rPr>
        <b/>
        <sz val="10"/>
        <color rgb="FFFF0000"/>
        <rFont val="Barlow"/>
      </rPr>
      <t>*</t>
    </r>
  </si>
  <si>
    <t>…</t>
  </si>
  <si>
    <r>
      <t xml:space="preserve">Company Sales last full year (M USD) </t>
    </r>
    <r>
      <rPr>
        <sz val="10"/>
        <color rgb="FFFF0000"/>
        <rFont val="Barlow"/>
      </rPr>
      <t>*</t>
    </r>
  </si>
  <si>
    <r>
      <t>Automotive Business percentage</t>
    </r>
    <r>
      <rPr>
        <sz val="10"/>
        <color rgb="FFFF0000"/>
        <rFont val="Barlow"/>
      </rPr>
      <t>*</t>
    </r>
  </si>
  <si>
    <r>
      <t>Market presence</t>
    </r>
    <r>
      <rPr>
        <sz val="10"/>
        <color rgb="FFFF0000"/>
        <rFont val="Barlow"/>
      </rPr>
      <t>*</t>
    </r>
  </si>
  <si>
    <r>
      <t>Main Customers of the Company</t>
    </r>
    <r>
      <rPr>
        <sz val="10"/>
        <color rgb="FFFF0000"/>
        <rFont val="Barlow"/>
      </rPr>
      <t>*</t>
    </r>
  </si>
  <si>
    <r>
      <t>Main Automotive Customers</t>
    </r>
    <r>
      <rPr>
        <sz val="10"/>
        <color rgb="FFFF0000"/>
        <rFont val="Barlow"/>
      </rPr>
      <t>*</t>
    </r>
  </si>
  <si>
    <r>
      <t>Company web site (www.---)</t>
    </r>
    <r>
      <rPr>
        <sz val="10"/>
        <color rgb="FFFF0000"/>
        <rFont val="Barlow"/>
      </rPr>
      <t>*</t>
    </r>
  </si>
  <si>
    <t>Customer Quality*</t>
  </si>
  <si>
    <t>Project Quality*</t>
  </si>
  <si>
    <t>Product Safety &amp; Compl.*</t>
  </si>
  <si>
    <t>Private Company Information</t>
  </si>
  <si>
    <t>Relationship Manager Information (Client)</t>
  </si>
  <si>
    <t>Private Company</t>
  </si>
  <si>
    <t>Contact First Name</t>
  </si>
  <si>
    <t>Contact Last Name</t>
  </si>
  <si>
    <t>Contact Email</t>
  </si>
  <si>
    <t>Contact Phone</t>
  </si>
  <si>
    <t>Client Contact First Name</t>
  </si>
  <si>
    <t>Client Contact Last Name</t>
  </si>
  <si>
    <t>Client Contact Email</t>
  </si>
  <si>
    <t>Vendor ID (if applicable)</t>
  </si>
  <si>
    <t>EMAIL*</t>
  </si>
  <si>
    <t>SCOPE*</t>
  </si>
  <si>
    <t>DESCRIPTION</t>
  </si>
  <si>
    <t>TELEPHONE</t>
  </si>
  <si>
    <t>FIRST_NAME</t>
  </si>
  <si>
    <t>LAST_NAME</t>
  </si>
  <si>
    <t>SUPPLIER_NUMBER</t>
  </si>
  <si>
    <t>ORGANISATION_NAME</t>
  </si>
  <si>
    <t>RELIANCE</t>
  </si>
  <si>
    <t>Commodity Leader</t>
  </si>
  <si>
    <t>Local Supplier Name in Local language</t>
  </si>
  <si>
    <t>Arnaud</t>
  </si>
  <si>
    <t>Soret</t>
  </si>
  <si>
    <t>Third Party Due Diligence</t>
  </si>
  <si>
    <t>Financial</t>
  </si>
  <si>
    <t>Sustainability</t>
  </si>
  <si>
    <t>Intellectual Property</t>
  </si>
  <si>
    <t>File version :
Last Update :</t>
  </si>
  <si>
    <t>Password = Veoneer2025</t>
  </si>
  <si>
    <t>Logistic Provider (Distributor)</t>
  </si>
  <si>
    <t>Need a PLM Access</t>
  </si>
  <si>
    <t>Sustainability*</t>
  </si>
  <si>
    <t>Conflict Minerals*</t>
  </si>
  <si>
    <t>3.1
11/02/2026</t>
  </si>
  <si>
    <r>
      <t>Products for the production procurement</t>
    </r>
    <r>
      <rPr>
        <sz val="10"/>
        <color rgb="FFFF0000"/>
        <rFont val="Barlow"/>
      </rPr>
      <t xml:space="preserve">* </t>
    </r>
    <r>
      <rPr>
        <sz val="10"/>
        <color rgb="FF002060"/>
        <rFont val="Barlow"/>
      </rPr>
      <t xml:space="preserve"> (Direct Materials)</t>
    </r>
  </si>
  <si>
    <t>Goods or Services for the non-production procurement (IPU)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</si>
</sst>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yyyy\-mm\-dd;@"/>
    <numFmt numFmtId="165" formatCode="_-[$$-409]* #,##0.0_ ;_-[$$-409]* \-#,##0.0\ ;_-[$$-409]* &quot;-&quot;??_ ;_-@_ "/>
    <numFmt numFmtId="170" formatCode="00000"/>
  </numFmts>
  <fonts count="131">
    <font>
      <sz val="11"/>
      <color theme="1"/>
      <name val="Calibri"/>
      <family val="2"/>
      <scheme val="minor"/>
    </font>
    <font>
      <b/>
      <u/>
      <sz val="16"/>
      <color theme="1"/>
      <name val="Arial"/>
      <family val="2"/>
    </font>
    <font>
      <sz val="11"/>
      <color theme="1"/>
      <name val="Arial"/>
      <family val="2"/>
    </font>
    <font>
      <sz val="8"/>
      <color theme="1"/>
      <name val="Arial"/>
      <family val="2"/>
    </font>
    <font>
      <b/>
      <sz val="9"/>
      <color indexed="81"/>
      <name val="Tahoma"/>
      <family val="2"/>
    </font>
    <font>
      <sz val="9"/>
      <color indexed="81"/>
      <name val="Tahoma"/>
      <family val="2"/>
    </font>
    <font>
      <u/>
      <sz val="11"/>
      <color theme="10"/>
      <name val="Calibri"/>
      <family val="2"/>
      <scheme val="minor"/>
    </font>
    <font>
      <sz val="11"/>
      <color rgb="FFFF0000"/>
      <name val="Arial"/>
      <family val="2"/>
    </font>
    <font>
      <sz val="8"/>
      <color rgb="FFFF0000"/>
      <name val="Arial"/>
      <family val="2"/>
    </font>
    <font>
      <sz val="10"/>
      <color rgb="FFFF0000"/>
      <name val="Arial"/>
      <family val="2"/>
    </font>
    <font>
      <sz val="11"/>
      <name val="Arial"/>
      <family val="2"/>
    </font>
    <font>
      <sz val="10"/>
      <color theme="1"/>
      <name val="Arial"/>
      <family val="2"/>
    </font>
    <font>
      <b/>
      <sz val="10"/>
      <color rgb="FFFF0000"/>
      <name val="Arial"/>
      <family val="2"/>
    </font>
    <font>
      <sz val="10"/>
      <color rgb="FF002060"/>
      <name val="Arial"/>
      <family val="2"/>
    </font>
    <font>
      <sz val="11"/>
      <color theme="1"/>
      <name val="Calibri"/>
      <family val="2"/>
      <scheme val="minor"/>
    </font>
    <font>
      <i/>
      <sz val="10"/>
      <color theme="4"/>
      <name val="Calibri"/>
      <family val="2"/>
      <scheme val="minor"/>
    </font>
    <font>
      <i/>
      <sz val="10"/>
      <color indexed="23"/>
      <name val="Calibri"/>
      <family val="2"/>
      <scheme val="minor"/>
    </font>
    <font>
      <i/>
      <sz val="10"/>
      <color theme="0" tint="-0.34998626667073579"/>
      <name val="Calibri"/>
      <family val="2"/>
      <scheme val="minor"/>
    </font>
    <font>
      <i/>
      <sz val="10"/>
      <color indexed="23"/>
      <name val="Calibri"/>
      <family val="2"/>
    </font>
    <font>
      <b/>
      <sz val="10"/>
      <color indexed="8"/>
      <name val="Calibri"/>
      <family val="2"/>
      <scheme val="minor"/>
    </font>
    <font>
      <b/>
      <sz val="10"/>
      <color indexed="9"/>
      <name val="Calibri"/>
      <family val="2"/>
      <scheme val="minor"/>
    </font>
    <font>
      <b/>
      <sz val="10"/>
      <color indexed="9"/>
      <name val="Calibri"/>
      <family val="2"/>
    </font>
    <font>
      <sz val="11"/>
      <color rgb="FF002060"/>
      <name val="Calibri"/>
      <family val="2"/>
      <scheme val="minor"/>
    </font>
    <font>
      <b/>
      <sz val="11"/>
      <color theme="0"/>
      <name val="Calibri"/>
      <family val="2"/>
      <scheme val="minor"/>
    </font>
    <font>
      <sz val="11"/>
      <color rgb="FF7030A0"/>
      <name val="Arial"/>
      <family val="2"/>
    </font>
    <font>
      <b/>
      <i/>
      <sz val="11"/>
      <color theme="1"/>
      <name val="Calibri"/>
      <family val="2"/>
      <scheme val="minor"/>
    </font>
    <font>
      <b/>
      <sz val="11"/>
      <color rgb="FFFFFFFF"/>
      <name val="Arial"/>
      <family val="2"/>
    </font>
    <font>
      <sz val="11"/>
      <color theme="0" tint="-0.249977111117893"/>
      <name val="Calibri"/>
      <family val="2"/>
      <scheme val="minor"/>
    </font>
    <font>
      <b/>
      <i/>
      <sz val="11"/>
      <color theme="0" tint="-0.249977111117893"/>
      <name val="Calibri"/>
      <family val="2"/>
      <scheme val="minor"/>
    </font>
    <font>
      <sz val="11"/>
      <color rgb="FF7030A0"/>
      <name val="Calibri"/>
      <family val="2"/>
      <scheme val="minor"/>
    </font>
    <font>
      <b/>
      <i/>
      <sz val="11"/>
      <color rgb="FF7030A0"/>
      <name val="Calibri"/>
      <family val="2"/>
      <scheme val="minor"/>
    </font>
    <font>
      <sz val="11"/>
      <color rgb="FFFF0000"/>
      <name val="Calibri"/>
      <family val="2"/>
      <scheme val="minor"/>
    </font>
    <font>
      <sz val="10"/>
      <color rgb="FF002B82"/>
      <name val="Arial"/>
      <family val="2"/>
    </font>
    <font>
      <sz val="12"/>
      <color theme="1"/>
      <name val="Calibri"/>
      <family val="2"/>
      <scheme val="minor"/>
    </font>
    <font>
      <sz val="12"/>
      <color theme="0"/>
      <name val="Calibri"/>
      <family val="2"/>
      <scheme val="minor"/>
    </font>
    <font>
      <b/>
      <sz val="12"/>
      <color rgb="FF7030A0"/>
      <name val="Calibri"/>
      <family val="2"/>
      <scheme val="minor"/>
    </font>
    <font>
      <sz val="10"/>
      <name val="Arial"/>
      <family val="2"/>
    </font>
    <font>
      <sz val="10"/>
      <color rgb="FF000000"/>
      <name val="Segoe UI"/>
      <family val="2"/>
    </font>
    <font>
      <sz val="8"/>
      <color rgb="FF4E586A"/>
      <name val="Segoe UI"/>
      <family val="2"/>
    </font>
    <font>
      <sz val="12"/>
      <color theme="1"/>
      <name val="Times New Roman"/>
      <family val="1"/>
    </font>
    <font>
      <sz val="10"/>
      <color theme="1"/>
      <name val="Times New Roman"/>
      <family val="1"/>
    </font>
    <font>
      <sz val="9.5"/>
      <color theme="1"/>
      <name val="Calibri"/>
      <family val="2"/>
      <scheme val="minor"/>
    </font>
    <font>
      <b/>
      <sz val="11"/>
      <color theme="1"/>
      <name val="Calibri"/>
      <family val="2"/>
      <scheme val="minor"/>
    </font>
    <font>
      <sz val="11"/>
      <name val="Calibri"/>
      <family val="2"/>
      <scheme val="minor"/>
    </font>
    <font>
      <b/>
      <sz val="10"/>
      <color theme="0"/>
      <name val="Arial"/>
      <family val="2"/>
    </font>
    <font>
      <sz val="11"/>
      <color rgb="FF151515"/>
      <name val="Calibri"/>
      <family val="2"/>
      <scheme val="minor"/>
    </font>
    <font>
      <b/>
      <sz val="11"/>
      <color rgb="FF7030A0"/>
      <name val="Calibri"/>
      <family val="2"/>
      <scheme val="minor"/>
    </font>
    <font>
      <b/>
      <sz val="10"/>
      <name val="Calibri"/>
      <family val="2"/>
      <scheme val="minor"/>
    </font>
    <font>
      <sz val="12"/>
      <color rgb="FF7030A0"/>
      <name val="Calibri"/>
      <family val="2"/>
      <scheme val="minor"/>
    </font>
    <font>
      <sz val="11"/>
      <color theme="0" tint="-0.14999847407452621"/>
      <name val="Calibri"/>
      <family val="2"/>
      <scheme val="minor"/>
    </font>
    <font>
      <sz val="8"/>
      <name val="Calibri"/>
      <family val="2"/>
      <scheme val="minor"/>
    </font>
    <font>
      <sz val="11"/>
      <color theme="2" tint="-0.89999084444715716"/>
      <name val="Calibri"/>
      <family val="2"/>
      <scheme val="minor"/>
    </font>
    <font>
      <b/>
      <sz val="11"/>
      <name val="Calibri"/>
      <family val="2"/>
      <scheme val="minor"/>
    </font>
    <font>
      <b/>
      <sz val="11"/>
      <color rgb="FF323232"/>
      <name val="Calibri"/>
      <family val="2"/>
      <scheme val="minor"/>
    </font>
    <font>
      <sz val="11"/>
      <color rgb="FF323232"/>
      <name val="Calibri"/>
      <family val="2"/>
      <scheme val="minor"/>
    </font>
    <font>
      <b/>
      <sz val="16"/>
      <color rgb="FF002060"/>
      <name val="Barlow"/>
    </font>
    <font>
      <b/>
      <sz val="16"/>
      <color rgb="FF00B0F0"/>
      <name val="Barlow"/>
    </font>
    <font>
      <sz val="10"/>
      <color rgb="FF002060"/>
      <name val="Barlow"/>
    </font>
    <font>
      <sz val="10"/>
      <color theme="1"/>
      <name val="Barlow"/>
    </font>
    <font>
      <sz val="10"/>
      <color rgb="FF00B0F0"/>
      <name val="Barlow"/>
    </font>
    <font>
      <sz val="10"/>
      <name val="Barlow"/>
    </font>
    <font>
      <b/>
      <sz val="11"/>
      <color theme="0"/>
      <name val="Barlow SemiBold"/>
    </font>
    <font>
      <sz val="10"/>
      <color theme="0"/>
      <name val="Barlow SemiBold"/>
    </font>
    <font>
      <b/>
      <sz val="16"/>
      <color rgb="FFFF0000"/>
      <name val="Barlow"/>
    </font>
    <font>
      <sz val="10"/>
      <color rgb="FFFF0000"/>
      <name val="Barlow"/>
    </font>
    <font>
      <sz val="11"/>
      <color theme="5"/>
      <name val="Arial"/>
      <family val="2"/>
    </font>
    <font>
      <sz val="10"/>
      <color theme="5"/>
      <name val="Arial"/>
      <family val="2"/>
    </font>
    <font>
      <b/>
      <sz val="24"/>
      <color theme="0"/>
      <name val="Barlow"/>
    </font>
    <font>
      <b/>
      <sz val="10"/>
      <color theme="4"/>
      <name val="Barlow"/>
    </font>
    <font>
      <i/>
      <sz val="10"/>
      <color theme="2"/>
      <name val="Barlow"/>
    </font>
    <font>
      <b/>
      <sz val="10"/>
      <color theme="0"/>
      <name val="Barlow SemiBold"/>
    </font>
    <font>
      <b/>
      <sz val="10"/>
      <color rgb="FF002060"/>
      <name val="Barlow"/>
    </font>
    <font>
      <b/>
      <sz val="10"/>
      <color rgb="FFFF0000"/>
      <name val="Barlow"/>
    </font>
    <font>
      <b/>
      <sz val="11"/>
      <color theme="0"/>
      <name val="Barlow"/>
    </font>
    <font>
      <b/>
      <sz val="26"/>
      <color theme="0"/>
      <name val="Barlow SemiBold"/>
    </font>
    <font>
      <sz val="10"/>
      <color theme="4"/>
      <name val="Barlow"/>
    </font>
    <font>
      <i/>
      <sz val="10"/>
      <color theme="1"/>
      <name val="Arial"/>
      <family val="2"/>
    </font>
    <font>
      <i/>
      <sz val="10"/>
      <color indexed="56"/>
      <name val="Calibri"/>
      <family val="2"/>
      <scheme val="minor"/>
    </font>
    <font>
      <b/>
      <i/>
      <sz val="10"/>
      <color indexed="56"/>
      <name val="Calibri"/>
      <family val="2"/>
      <scheme val="minor"/>
    </font>
    <font>
      <i/>
      <sz val="10"/>
      <color indexed="17"/>
      <name val="Calibri"/>
      <family val="2"/>
      <scheme val="minor"/>
    </font>
    <font>
      <sz val="18"/>
      <color theme="1"/>
      <name val="Calibri"/>
      <family val="2"/>
      <scheme val="minor"/>
    </font>
    <font>
      <b/>
      <sz val="18"/>
      <color theme="0"/>
      <name val="Calibri"/>
      <family val="2"/>
      <scheme val="minor"/>
    </font>
    <font>
      <sz val="18"/>
      <color theme="0"/>
      <name val="Calibri"/>
      <family val="2"/>
      <scheme val="minor"/>
    </font>
    <font>
      <sz val="10"/>
      <color theme="2"/>
      <name val="Barlow"/>
    </font>
    <font>
      <sz val="10"/>
      <color theme="2"/>
      <name val="Calibri"/>
      <family val="2"/>
      <scheme val="minor"/>
    </font>
    <font>
      <sz val="12"/>
      <color theme="2"/>
      <name val="Calibri"/>
      <family val="2"/>
      <scheme val="minor"/>
    </font>
    <font>
      <b/>
      <sz val="12"/>
      <color theme="2"/>
      <name val="Calibri"/>
      <family val="2"/>
      <scheme val="minor"/>
    </font>
    <font>
      <sz val="11"/>
      <color rgb="FF00B0F0"/>
      <name val="Calibri"/>
      <family val="2"/>
      <scheme val="minor"/>
    </font>
    <font>
      <sz val="8"/>
      <color theme="0"/>
      <name val="Arial"/>
      <family val="2"/>
    </font>
    <font>
      <b/>
      <sz val="11"/>
      <color rgb="FFFA7D00"/>
      <name val="Calibri"/>
      <family val="2"/>
      <scheme val="minor"/>
    </font>
    <font>
      <sz val="11"/>
      <color indexed="8"/>
      <name val="Calibri"/>
      <family val="2"/>
    </font>
    <font>
      <sz val="8"/>
      <color indexed="8"/>
      <name val="Calibri"/>
      <family val="2"/>
    </font>
    <font>
      <sz val="10"/>
      <color indexed="8"/>
      <name val="Arial"/>
      <family val="2"/>
    </font>
    <font>
      <u/>
      <sz val="11"/>
      <color theme="10"/>
      <name val="Calibri"/>
      <family val="2"/>
    </font>
    <font>
      <sz val="11"/>
      <color indexed="8"/>
      <name val="宋体"/>
      <family val="3"/>
      <charset val="134"/>
    </font>
    <font>
      <sz val="14"/>
      <color indexed="8"/>
      <name val="宋体"/>
      <family val="3"/>
      <charset val="134"/>
    </font>
    <font>
      <b/>
      <sz val="11"/>
      <color indexed="8"/>
      <name val="Calibri"/>
      <family val="2"/>
    </font>
    <font>
      <sz val="11"/>
      <name val="Calibri"/>
      <family val="2"/>
    </font>
    <font>
      <sz val="11"/>
      <color theme="3"/>
      <name val="Calibri"/>
      <family val="2"/>
    </font>
    <font>
      <b/>
      <sz val="11"/>
      <color theme="7"/>
      <name val="Calibri"/>
      <family val="2"/>
    </font>
    <font>
      <b/>
      <sz val="11"/>
      <color rgb="FFFF0000"/>
      <name val="Calibri"/>
      <family val="2"/>
    </font>
    <font>
      <b/>
      <sz val="11"/>
      <name val="Calibri"/>
      <family val="2"/>
    </font>
    <font>
      <b/>
      <u/>
      <sz val="11"/>
      <color indexed="8"/>
      <name val="Calibri"/>
      <family val="2"/>
    </font>
    <font>
      <sz val="8"/>
      <color theme="3"/>
      <name val="Calibri"/>
      <family val="2"/>
    </font>
    <font>
      <b/>
      <sz val="11"/>
      <color theme="5"/>
      <name val="Calibri"/>
      <family val="2"/>
      <scheme val="minor"/>
    </font>
    <font>
      <b/>
      <sz val="8"/>
      <color rgb="FFFF0000"/>
      <name val="Calibri"/>
      <family val="2"/>
    </font>
    <font>
      <b/>
      <sz val="8"/>
      <color theme="7"/>
      <name val="Calibri"/>
      <family val="2"/>
    </font>
    <font>
      <sz val="8"/>
      <color theme="5"/>
      <name val="Calibri"/>
      <family val="2"/>
      <scheme val="minor"/>
    </font>
    <font>
      <sz val="10"/>
      <color rgb="FF00B0F0"/>
      <name val="Arial"/>
      <family val="2"/>
    </font>
    <font>
      <sz val="10"/>
      <color theme="0"/>
      <name val="Arial"/>
      <family val="2"/>
    </font>
    <font>
      <sz val="10"/>
      <color theme="1"/>
      <name val="Arial Unicode MS"/>
    </font>
    <font>
      <sz val="11"/>
      <color rgb="FF00B0F0"/>
      <name val="Arial"/>
      <family val="2"/>
    </font>
    <font>
      <b/>
      <sz val="11"/>
      <color theme="6" tint="0.79998168889431442"/>
      <name val="Barlow"/>
    </font>
    <font>
      <i/>
      <sz val="11"/>
      <color theme="6" tint="0.79998168889431442"/>
      <name val="Barlow"/>
    </font>
    <font>
      <sz val="10"/>
      <color theme="6" tint="0.79998168889431442"/>
      <name val="Barlow"/>
    </font>
    <font>
      <sz val="10"/>
      <color theme="8" tint="0.79998168889431442"/>
      <name val="Arial"/>
      <family val="2"/>
    </font>
    <font>
      <sz val="10"/>
      <color theme="8" tint="0.79998168889431442"/>
      <name val="Barlow"/>
    </font>
    <font>
      <b/>
      <sz val="18"/>
      <color theme="8" tint="0.79998168889431442"/>
      <name val="Barlow"/>
    </font>
    <font>
      <b/>
      <sz val="20"/>
      <color theme="8" tint="0.79998168889431442"/>
      <name val="Barlow"/>
    </font>
    <font>
      <b/>
      <i/>
      <sz val="20"/>
      <color theme="0"/>
      <name val="Arial"/>
      <family val="2"/>
    </font>
    <font>
      <sz val="8"/>
      <color theme="2"/>
      <name val="Arial"/>
      <family val="2"/>
    </font>
    <font>
      <sz val="10"/>
      <color theme="6" tint="0.59999389629810485"/>
      <name val="Barlow"/>
    </font>
    <font>
      <sz val="11"/>
      <color rgb="FFFFE900"/>
      <name val="Calibri"/>
      <family val="2"/>
      <scheme val="minor"/>
    </font>
    <font>
      <sz val="14"/>
      <color indexed="8"/>
      <name val="Calibri"/>
      <family val="2"/>
    </font>
    <font>
      <b/>
      <i/>
      <sz val="26"/>
      <color theme="0"/>
      <name val="Barlow"/>
    </font>
    <font>
      <b/>
      <sz val="14"/>
      <color theme="0"/>
      <name val="Segoe UI"/>
      <family val="2"/>
    </font>
    <font>
      <u/>
      <sz val="14"/>
      <color theme="10"/>
      <name val="Calibri"/>
      <family val="2"/>
    </font>
    <font>
      <b/>
      <sz val="14"/>
      <color theme="1"/>
      <name val="Calibri"/>
      <family val="2"/>
      <scheme val="minor"/>
    </font>
    <font>
      <u/>
      <sz val="11"/>
      <color rgb="FF00B0F0"/>
      <name val="Calibri"/>
      <family val="2"/>
      <scheme val="minor"/>
    </font>
    <font>
      <sz val="12"/>
      <color rgb="FF00B0F0"/>
      <name val="Barlow"/>
    </font>
    <font>
      <b/>
      <sz val="14"/>
      <color rgb="FFFA7D00"/>
      <name val="Calibri"/>
      <family val="2"/>
      <scheme val="minor"/>
    </font>
  </fonts>
  <fills count="5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86C8C2"/>
        <bgColor indexed="64"/>
      </patternFill>
    </fill>
    <fill>
      <patternFill patternType="solid">
        <fgColor indexed="9"/>
        <bgColor indexed="64"/>
      </patternFill>
    </fill>
    <fill>
      <patternFill patternType="solid">
        <fgColor rgb="FFFFFF00"/>
        <bgColor indexed="64"/>
      </patternFill>
    </fill>
    <fill>
      <patternFill patternType="solid">
        <fgColor indexed="49"/>
        <bgColor indexed="64"/>
      </patternFill>
    </fill>
    <fill>
      <patternFill patternType="solid">
        <fgColor rgb="FF00B0F0"/>
        <bgColor indexed="64"/>
      </patternFill>
    </fill>
    <fill>
      <patternFill patternType="solid">
        <fgColor rgb="FFFF0000"/>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92D050"/>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rgb="FF002B82"/>
        <bgColor indexed="64"/>
      </patternFill>
    </fill>
    <fill>
      <patternFill patternType="solid">
        <fgColor rgb="FFFFFFFF"/>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C000"/>
        <bgColor indexed="64"/>
      </patternFill>
    </fill>
    <fill>
      <patternFill patternType="solid">
        <fgColor theme="5" tint="0.39997558519241921"/>
        <bgColor indexed="64"/>
      </patternFill>
    </fill>
    <fill>
      <patternFill patternType="solid">
        <fgColor rgb="FFCC33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DCE2ED"/>
        <bgColor rgb="FFDCE2ED"/>
      </patternFill>
    </fill>
    <fill>
      <patternFill patternType="solid">
        <fgColor rgb="FFEDF0F5"/>
        <bgColor rgb="FFEDF0F5"/>
      </patternFill>
    </fill>
    <fill>
      <patternFill patternType="solid">
        <fgColor theme="5" tint="0.79998168889431442"/>
        <bgColor indexed="64"/>
      </patternFill>
    </fill>
    <fill>
      <patternFill patternType="solid">
        <fgColor theme="5"/>
        <bgColor indexed="64"/>
      </patternFill>
    </fill>
    <fill>
      <patternFill patternType="solid">
        <fgColor theme="4"/>
        <bgColor indexed="64"/>
      </patternFill>
    </fill>
    <fill>
      <patternFill patternType="solid">
        <fgColor theme="6" tint="-0.499984740745262"/>
        <bgColor indexed="64"/>
      </patternFill>
    </fill>
    <fill>
      <patternFill patternType="solid">
        <fgColor theme="7"/>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bgColor indexed="64"/>
      </patternFill>
    </fill>
    <fill>
      <patternFill patternType="solid">
        <fgColor theme="8"/>
        <bgColor indexed="64"/>
      </patternFill>
    </fill>
    <fill>
      <patternFill patternType="solid">
        <fgColor theme="7" tint="0.79998168889431442"/>
        <bgColor indexed="64"/>
      </patternFill>
    </fill>
    <fill>
      <patternFill patternType="solid">
        <fgColor theme="6"/>
        <bgColor indexed="64"/>
      </patternFill>
    </fill>
    <fill>
      <patternFill patternType="solid">
        <fgColor rgb="FFF2F2F2"/>
      </patternFill>
    </fill>
    <fill>
      <patternFill patternType="solid">
        <fgColor theme="3"/>
        <bgColor indexed="64"/>
      </patternFill>
    </fill>
    <fill>
      <patternFill patternType="solid">
        <fgColor theme="5" tint="-0.249977111117893"/>
        <bgColor indexed="64"/>
      </patternFill>
    </fill>
    <fill>
      <patternFill patternType="solid">
        <fgColor rgb="FF00AFD7"/>
        <bgColor indexed="64"/>
      </patternFill>
    </fill>
    <fill>
      <patternFill patternType="solid">
        <fgColor rgb="FFD30547"/>
        <bgColor indexed="64"/>
      </patternFill>
    </fill>
    <fill>
      <patternFill patternType="solid">
        <fgColor theme="1"/>
        <bgColor indexed="64"/>
      </patternFill>
    </fill>
    <fill>
      <patternFill patternType="solid">
        <fgColor rgb="FFCCFFCC"/>
        <bgColor indexed="64"/>
      </patternFill>
    </fill>
    <fill>
      <patternFill patternType="solid">
        <fgColor rgb="FFCCECFF"/>
        <bgColor indexed="64"/>
      </patternFill>
    </fill>
    <fill>
      <patternFill patternType="solid">
        <fgColor rgb="FFFFCCCC"/>
        <bgColor indexed="64"/>
      </patternFill>
    </fill>
    <fill>
      <patternFill patternType="solid">
        <fgColor rgb="FFFFCC00"/>
        <bgColor indexed="64"/>
      </patternFill>
    </fill>
    <fill>
      <patternFill patternType="solid">
        <fgColor rgb="FFFFFFCC"/>
        <bgColor indexed="64"/>
      </patternFill>
    </fill>
    <fill>
      <patternFill patternType="solid">
        <fgColor theme="2"/>
        <bgColor indexed="64"/>
      </patternFill>
    </fill>
    <fill>
      <patternFill patternType="solid">
        <fgColor rgb="FF00B050"/>
        <bgColor indexed="64"/>
      </patternFill>
    </fill>
    <fill>
      <patternFill patternType="solid">
        <fgColor rgb="FFFF9933"/>
        <bgColor indexed="64"/>
      </patternFill>
    </fill>
  </fills>
  <borders count="87">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style="thin">
        <color theme="4" tint="0.39997558519241921"/>
      </right>
      <top/>
      <bottom style="thin">
        <color theme="4" tint="0.39997558519241921"/>
      </bottom>
      <diagonal/>
    </border>
    <border>
      <left style="medium">
        <color indexed="64"/>
      </left>
      <right style="medium">
        <color indexed="64"/>
      </right>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indexed="64"/>
      </bottom>
      <diagonal/>
    </border>
    <border>
      <left/>
      <right/>
      <top style="thin">
        <color theme="4" tint="0.39997558519241921"/>
      </top>
      <bottom/>
      <diagonal/>
    </border>
    <border>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double">
        <color auto="1"/>
      </right>
      <top/>
      <bottom/>
      <diagonal/>
    </border>
    <border>
      <left style="thin">
        <color indexed="64"/>
      </left>
      <right/>
      <top/>
      <bottom/>
      <diagonal/>
    </border>
    <border>
      <left style="thin">
        <color rgb="FFCCD6E3"/>
      </left>
      <right style="thin">
        <color rgb="FFCCD6E3"/>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dotted">
        <color indexed="64"/>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thin">
        <color indexed="64"/>
      </top>
      <bottom style="medium">
        <color indexed="64"/>
      </bottom>
      <diagonal/>
    </border>
    <border>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style="thin">
        <color theme="4" tint="0.39997558519241921"/>
      </left>
      <right/>
      <top/>
      <bottom style="thin">
        <color theme="4" tint="0.39997558519241921"/>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indexed="11"/>
      </left>
      <right style="thin">
        <color indexed="11"/>
      </right>
      <top style="thin">
        <color indexed="11"/>
      </top>
      <bottom style="thin">
        <color indexed="11"/>
      </bottom>
      <diagonal/>
    </border>
    <border>
      <left style="thin">
        <color indexed="11"/>
      </left>
      <right style="thin">
        <color indexed="11"/>
      </right>
      <top style="thin">
        <color indexed="11"/>
      </top>
      <bottom/>
      <diagonal/>
    </border>
    <border>
      <left style="thin">
        <color indexed="11"/>
      </left>
      <right/>
      <top style="thin">
        <color indexed="11"/>
      </top>
      <bottom style="thin">
        <color indexed="11"/>
      </bottom>
      <diagonal/>
    </border>
    <border>
      <left/>
      <right style="thin">
        <color indexed="11"/>
      </right>
      <top/>
      <bottom/>
      <diagonal/>
    </border>
    <border>
      <left/>
      <right style="thin">
        <color indexed="11"/>
      </right>
      <top style="thin">
        <color indexed="11"/>
      </top>
      <bottom style="thin">
        <color indexed="11"/>
      </bottom>
      <diagonal/>
    </border>
    <border>
      <left style="thin">
        <color indexed="11"/>
      </left>
      <right style="thin">
        <color indexed="11"/>
      </right>
      <top/>
      <bottom style="thin">
        <color indexed="11"/>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dotted">
        <color indexed="64"/>
      </right>
      <top/>
      <bottom style="thin">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ck">
        <color theme="0"/>
      </left>
      <right/>
      <top/>
      <bottom style="thin">
        <color indexed="64"/>
      </bottom>
      <diagonal/>
    </border>
    <border>
      <left/>
      <right style="thick">
        <color theme="0"/>
      </right>
      <top/>
      <bottom style="thin">
        <color indexed="64"/>
      </bottom>
      <diagonal/>
    </border>
    <border>
      <left style="thick">
        <color theme="0"/>
      </left>
      <right/>
      <top/>
      <bottom/>
      <diagonal/>
    </border>
    <border>
      <left style="thin">
        <color indexed="8"/>
      </left>
      <right style="thin">
        <color indexed="8"/>
      </right>
      <top/>
      <bottom/>
      <diagonal/>
    </border>
    <border>
      <left style="medium">
        <color indexed="64"/>
      </left>
      <right style="thin">
        <color indexed="64"/>
      </right>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thin">
        <color indexed="64"/>
      </top>
      <bottom style="thin">
        <color indexed="64"/>
      </bottom>
      <diagonal/>
    </border>
    <border>
      <left style="thin">
        <color indexed="64"/>
      </left>
      <right/>
      <top style="medium">
        <color indexed="64"/>
      </top>
      <bottom style="thin">
        <color indexed="64"/>
      </bottom>
      <diagonal/>
    </border>
  </borders>
  <cellStyleXfs count="9">
    <xf numFmtId="0" fontId="0" fillId="0" borderId="0"/>
    <xf numFmtId="0" fontId="6" fillId="0" borderId="0" applyNumberFormat="0" applyFill="0" applyBorder="0" applyAlignment="0" applyProtection="0"/>
    <xf numFmtId="0" fontId="14" fillId="0" borderId="0"/>
    <xf numFmtId="0" fontId="36" fillId="0" borderId="0"/>
    <xf numFmtId="0" fontId="89" fillId="43" borderId="63" applyNumberFormat="0" applyAlignment="0" applyProtection="0"/>
    <xf numFmtId="0" fontId="90" fillId="0" borderId="0" applyNumberFormat="0" applyFill="0" applyBorder="0" applyProtection="0"/>
    <xf numFmtId="0" fontId="93" fillId="0" borderId="0" applyNumberFormat="0" applyFill="0" applyBorder="0" applyAlignment="0" applyProtection="0"/>
    <xf numFmtId="44" fontId="14" fillId="0" borderId="0" applyFont="0" applyFill="0" applyBorder="0" applyAlignment="0" applyProtection="0"/>
    <xf numFmtId="9" fontId="14" fillId="0" borderId="0" applyFont="0" applyFill="0" applyBorder="0" applyAlignment="0" applyProtection="0"/>
  </cellStyleXfs>
  <cellXfs count="598">
    <xf numFmtId="0" fontId="0" fillId="0" borderId="0" xfId="0"/>
    <xf numFmtId="0" fontId="2" fillId="2" borderId="0" xfId="0" applyFont="1" applyFill="1" applyProtection="1">
      <protection hidden="1"/>
    </xf>
    <xf numFmtId="0" fontId="10" fillId="2" borderId="0" xfId="0" applyFont="1" applyFill="1"/>
    <xf numFmtId="0" fontId="0" fillId="4" borderId="0" xfId="0" applyFill="1"/>
    <xf numFmtId="49" fontId="0" fillId="0" borderId="0" xfId="0" applyNumberFormat="1"/>
    <xf numFmtId="0" fontId="15" fillId="0" borderId="6" xfId="0" applyFont="1" applyBorder="1" applyAlignment="1">
      <alignment horizontal="center" vertical="top" wrapText="1"/>
    </xf>
    <xf numFmtId="0" fontId="15" fillId="0" borderId="0" xfId="0" applyFont="1" applyAlignment="1">
      <alignment horizontal="center" vertical="top" wrapText="1"/>
    </xf>
    <xf numFmtId="0" fontId="16" fillId="5" borderId="6" xfId="2" applyFont="1" applyFill="1" applyBorder="1" applyAlignment="1">
      <alignment horizontal="center" vertical="top" wrapText="1"/>
    </xf>
    <xf numFmtId="0" fontId="17" fillId="2" borderId="6" xfId="0" applyFont="1" applyFill="1" applyBorder="1" applyAlignment="1">
      <alignment horizontal="center" vertical="top" wrapText="1"/>
    </xf>
    <xf numFmtId="0" fontId="17" fillId="2" borderId="6" xfId="0" applyFont="1" applyFill="1" applyBorder="1" applyAlignment="1">
      <alignment horizontal="center" vertical="top"/>
    </xf>
    <xf numFmtId="49" fontId="17" fillId="2" borderId="6" xfId="0" applyNumberFormat="1" applyFont="1" applyFill="1" applyBorder="1" applyAlignment="1">
      <alignment horizontal="center" vertical="top"/>
    </xf>
    <xf numFmtId="0" fontId="16" fillId="5" borderId="6" xfId="2" applyFont="1" applyFill="1" applyBorder="1" applyAlignment="1">
      <alignment horizontal="center" vertical="center" wrapText="1"/>
    </xf>
    <xf numFmtId="0" fontId="18" fillId="5" borderId="0" xfId="2" applyFont="1" applyFill="1" applyAlignment="1">
      <alignment horizontal="center" vertical="center" wrapText="1"/>
    </xf>
    <xf numFmtId="0" fontId="0" fillId="6" borderId="6" xfId="0" applyFill="1" applyBorder="1" applyAlignment="1">
      <alignment horizontal="left" vertical="top" wrapText="1"/>
    </xf>
    <xf numFmtId="0" fontId="19" fillId="6" borderId="6" xfId="2" applyFont="1" applyFill="1" applyBorder="1" applyAlignment="1">
      <alignment horizontal="left" vertical="top"/>
    </xf>
    <xf numFmtId="0" fontId="20" fillId="7" borderId="6" xfId="0" applyFont="1" applyFill="1" applyBorder="1" applyAlignment="1">
      <alignment horizontal="center" vertical="center"/>
    </xf>
    <xf numFmtId="0" fontId="21" fillId="0" borderId="0" xfId="0" applyFont="1" applyAlignment="1">
      <alignment horizontal="center" vertical="center"/>
    </xf>
    <xf numFmtId="0" fontId="18" fillId="5" borderId="6" xfId="2" applyFont="1" applyFill="1" applyBorder="1" applyAlignment="1">
      <alignment horizontal="center" vertical="center" wrapText="1"/>
    </xf>
    <xf numFmtId="0" fontId="21" fillId="7" borderId="6" xfId="0" applyFont="1" applyFill="1" applyBorder="1" applyAlignment="1">
      <alignment horizontal="center" vertical="center"/>
    </xf>
    <xf numFmtId="0" fontId="22" fillId="4" borderId="0" xfId="0" applyFont="1" applyFill="1" applyAlignment="1">
      <alignment horizontal="center" vertical="center" wrapText="1"/>
    </xf>
    <xf numFmtId="0" fontId="0" fillId="8" borderId="0" xfId="0" applyFill="1"/>
    <xf numFmtId="0" fontId="0" fillId="0" borderId="0" xfId="0" applyAlignment="1">
      <alignment vertical="top" wrapText="1"/>
    </xf>
    <xf numFmtId="0" fontId="0" fillId="10" borderId="0" xfId="0" applyFill="1"/>
    <xf numFmtId="0" fontId="0" fillId="6" borderId="0" xfId="0" applyFill="1"/>
    <xf numFmtId="0" fontId="27" fillId="0" borderId="0" xfId="0" applyFont="1"/>
    <xf numFmtId="0" fontId="0" fillId="0" borderId="0" xfId="0" applyAlignment="1">
      <alignment horizontal="left" vertical="center" wrapText="1"/>
    </xf>
    <xf numFmtId="0" fontId="25" fillId="0" borderId="0" xfId="0" applyFont="1" applyAlignment="1">
      <alignment vertical="center" wrapText="1"/>
    </xf>
    <xf numFmtId="0" fontId="25" fillId="9" borderId="0" xfId="0" applyFont="1" applyFill="1" applyAlignment="1">
      <alignment vertical="center" wrapText="1"/>
    </xf>
    <xf numFmtId="0" fontId="28" fillId="0" borderId="0" xfId="0" applyFont="1" applyAlignment="1">
      <alignment vertical="center" wrapText="1"/>
    </xf>
    <xf numFmtId="0" fontId="0" fillId="3" borderId="0" xfId="0" applyFill="1" applyAlignment="1">
      <alignment vertical="top" wrapText="1"/>
    </xf>
    <xf numFmtId="0" fontId="0" fillId="11" borderId="0" xfId="0" applyFill="1" applyAlignment="1">
      <alignment vertical="top" wrapText="1"/>
    </xf>
    <xf numFmtId="0" fontId="27" fillId="11" borderId="0" xfId="0" applyFont="1" applyFill="1" applyAlignment="1">
      <alignment vertical="top" wrapText="1"/>
    </xf>
    <xf numFmtId="0" fontId="0" fillId="12" borderId="0" xfId="0" applyFill="1" applyAlignment="1">
      <alignment vertical="top" wrapText="1"/>
    </xf>
    <xf numFmtId="0" fontId="0" fillId="13" borderId="0" xfId="0" applyFill="1"/>
    <xf numFmtId="0" fontId="27" fillId="0" borderId="0" xfId="0" applyFont="1" applyAlignment="1">
      <alignment horizontal="left" vertical="center" wrapText="1"/>
    </xf>
    <xf numFmtId="0" fontId="27" fillId="12" borderId="0" xfId="0" applyFont="1" applyFill="1" applyAlignment="1">
      <alignment vertical="top" wrapText="1"/>
    </xf>
    <xf numFmtId="0" fontId="0" fillId="14" borderId="0" xfId="0" applyFill="1"/>
    <xf numFmtId="0" fontId="0" fillId="15" borderId="0" xfId="0" applyFill="1" applyAlignment="1">
      <alignment vertical="top" wrapText="1"/>
    </xf>
    <xf numFmtId="0" fontId="0" fillId="9" borderId="0" xfId="0" applyFill="1" applyAlignment="1">
      <alignment vertical="center" wrapText="1"/>
    </xf>
    <xf numFmtId="49" fontId="0" fillId="0" borderId="0" xfId="0" applyNumberFormat="1" applyAlignment="1">
      <alignment vertical="center" wrapText="1"/>
    </xf>
    <xf numFmtId="0" fontId="0" fillId="0" borderId="0" xfId="0" applyAlignment="1">
      <alignment vertical="center" wrapText="1"/>
    </xf>
    <xf numFmtId="0" fontId="0" fillId="0" borderId="0" xfId="0" applyAlignment="1">
      <alignment vertical="center"/>
    </xf>
    <xf numFmtId="0" fontId="0" fillId="11" borderId="0" xfId="0" applyFill="1"/>
    <xf numFmtId="0" fontId="27" fillId="0" borderId="0" xfId="0" applyFont="1" applyAlignment="1">
      <alignment vertical="center" wrapText="1"/>
    </xf>
    <xf numFmtId="0" fontId="0" fillId="0" borderId="0" xfId="0" quotePrefix="1" applyAlignment="1">
      <alignment vertical="center" wrapText="1"/>
    </xf>
    <xf numFmtId="0" fontId="0" fillId="9" borderId="0" xfId="0" quotePrefix="1" applyFill="1" applyAlignment="1">
      <alignment vertical="center" wrapText="1"/>
    </xf>
    <xf numFmtId="0" fontId="0" fillId="9" borderId="0" xfId="0" applyFill="1" applyAlignment="1">
      <alignment vertical="center"/>
    </xf>
    <xf numFmtId="0" fontId="0" fillId="16" borderId="0" xfId="0" applyFill="1" applyAlignment="1">
      <alignment vertical="top" wrapText="1"/>
    </xf>
    <xf numFmtId="0" fontId="0" fillId="6" borderId="0" xfId="0" applyFill="1" applyAlignment="1">
      <alignment vertical="top" wrapText="1"/>
    </xf>
    <xf numFmtId="0" fontId="30" fillId="0" borderId="0" xfId="0" applyFont="1" applyAlignment="1">
      <alignment vertical="center" wrapText="1"/>
    </xf>
    <xf numFmtId="0" fontId="29" fillId="0" borderId="0" xfId="0" applyFont="1" applyAlignment="1">
      <alignment horizontal="left" vertical="center" wrapText="1"/>
    </xf>
    <xf numFmtId="0" fontId="31" fillId="0" borderId="0" xfId="0" applyFont="1"/>
    <xf numFmtId="0" fontId="0" fillId="3" borderId="0" xfId="0" applyFill="1"/>
    <xf numFmtId="0" fontId="2" fillId="0" borderId="0" xfId="0" applyFont="1" applyAlignment="1">
      <alignment vertical="center" wrapText="1"/>
    </xf>
    <xf numFmtId="0" fontId="2" fillId="0" borderId="0" xfId="0" applyFont="1" applyAlignment="1">
      <alignment horizontal="center" vertical="center" wrapText="1"/>
    </xf>
    <xf numFmtId="0" fontId="26" fillId="0" borderId="0" xfId="0" applyFont="1" applyAlignment="1">
      <alignment vertical="center" wrapText="1"/>
    </xf>
    <xf numFmtId="0" fontId="6" fillId="0" borderId="0" xfId="1" applyFill="1" applyBorder="1" applyAlignment="1">
      <alignment vertical="center" wrapText="1"/>
    </xf>
    <xf numFmtId="0" fontId="0" fillId="0" borderId="0" xfId="0" applyAlignment="1">
      <alignment horizontal="center" vertical="center" wrapText="1"/>
    </xf>
    <xf numFmtId="0" fontId="6" fillId="0" borderId="0" xfId="1" applyFill="1" applyBorder="1" applyAlignment="1">
      <alignment horizontal="center" vertical="center" wrapText="1"/>
    </xf>
    <xf numFmtId="0" fontId="11"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41" fillId="0" borderId="0" xfId="0" applyFont="1" applyAlignment="1">
      <alignment vertical="center"/>
    </xf>
    <xf numFmtId="0" fontId="39" fillId="0" borderId="0" xfId="0" applyFont="1" applyAlignment="1">
      <alignment vertical="center" wrapText="1"/>
    </xf>
    <xf numFmtId="0" fontId="39" fillId="0" borderId="0" xfId="0" applyFont="1" applyAlignment="1">
      <alignment horizontal="center" vertical="center" wrapText="1"/>
    </xf>
    <xf numFmtId="0" fontId="40" fillId="0" borderId="0" xfId="0" applyFont="1" applyAlignment="1">
      <alignment vertical="center" wrapText="1"/>
    </xf>
    <xf numFmtId="0" fontId="39" fillId="19" borderId="0" xfId="0" applyFont="1" applyFill="1" applyAlignment="1">
      <alignment vertical="center" wrapText="1"/>
    </xf>
    <xf numFmtId="0" fontId="39" fillId="19" borderId="0" xfId="0" applyFont="1" applyFill="1" applyAlignment="1">
      <alignment horizontal="center" vertical="center" wrapText="1"/>
    </xf>
    <xf numFmtId="0" fontId="0" fillId="21" borderId="43" xfId="0" applyFill="1" applyBorder="1"/>
    <xf numFmtId="0" fontId="0" fillId="0" borderId="43" xfId="0" applyBorder="1"/>
    <xf numFmtId="0" fontId="0" fillId="4" borderId="0" xfId="0" applyFill="1" applyAlignment="1">
      <alignment horizontal="left" vertical="center" wrapText="1"/>
    </xf>
    <xf numFmtId="0" fontId="0" fillId="22" borderId="0" xfId="0" applyFill="1" applyAlignment="1">
      <alignment vertical="center" wrapText="1"/>
    </xf>
    <xf numFmtId="0" fontId="0" fillId="9" borderId="0" xfId="0" applyFill="1"/>
    <xf numFmtId="0" fontId="42" fillId="0" borderId="0" xfId="0" applyFont="1" applyAlignment="1">
      <alignment vertical="center" wrapText="1"/>
    </xf>
    <xf numFmtId="0" fontId="0" fillId="0" borderId="0" xfId="0" applyAlignment="1">
      <alignment horizontal="center" vertical="center"/>
    </xf>
    <xf numFmtId="0" fontId="0" fillId="0" borderId="44" xfId="0" applyBorder="1"/>
    <xf numFmtId="0" fontId="0" fillId="0" borderId="44" xfId="0" applyBorder="1" applyAlignment="1">
      <alignment horizontal="left" vertical="center" wrapText="1"/>
    </xf>
    <xf numFmtId="0" fontId="0" fillId="14" borderId="44" xfId="0" applyFill="1" applyBorder="1"/>
    <xf numFmtId="0" fontId="0" fillId="15" borderId="44" xfId="0" applyFill="1" applyBorder="1" applyAlignment="1">
      <alignment vertical="top" wrapText="1"/>
    </xf>
    <xf numFmtId="0" fontId="0" fillId="9" borderId="44" xfId="0" applyFill="1" applyBorder="1" applyAlignment="1">
      <alignment vertical="center" wrapText="1"/>
    </xf>
    <xf numFmtId="0" fontId="0" fillId="16" borderId="44" xfId="0" applyFill="1" applyBorder="1" applyAlignment="1">
      <alignment vertical="top" wrapText="1"/>
    </xf>
    <xf numFmtId="0" fontId="25" fillId="0" borderId="44" xfId="0" applyFont="1" applyBorder="1" applyAlignment="1">
      <alignment vertical="center" wrapText="1"/>
    </xf>
    <xf numFmtId="0" fontId="0" fillId="0" borderId="44" xfId="0" applyBorder="1" applyAlignment="1">
      <alignment vertical="center" wrapText="1"/>
    </xf>
    <xf numFmtId="0" fontId="43" fillId="0" borderId="0" xfId="0" quotePrefix="1" applyFont="1" applyAlignment="1">
      <alignment vertical="center" wrapText="1"/>
    </xf>
    <xf numFmtId="0" fontId="43" fillId="0" borderId="0" xfId="0" applyFont="1" applyAlignment="1">
      <alignment vertical="center" wrapText="1"/>
    </xf>
    <xf numFmtId="0" fontId="0" fillId="6" borderId="44" xfId="0" applyFill="1" applyBorder="1" applyAlignment="1">
      <alignment vertical="top" wrapText="1"/>
    </xf>
    <xf numFmtId="0" fontId="43" fillId="0" borderId="44" xfId="0" applyFont="1" applyBorder="1" applyAlignment="1">
      <alignment vertical="center" wrapText="1"/>
    </xf>
    <xf numFmtId="0" fontId="29" fillId="0" borderId="0" xfId="0" applyFont="1"/>
    <xf numFmtId="0" fontId="29" fillId="0" borderId="0" xfId="0" applyFont="1" applyAlignment="1">
      <alignment horizontal="left" vertical="center"/>
    </xf>
    <xf numFmtId="49" fontId="0" fillId="4" borderId="0" xfId="0" applyNumberFormat="1" applyFill="1" applyAlignment="1">
      <alignment horizontal="left" vertical="center" wrapText="1"/>
    </xf>
    <xf numFmtId="0" fontId="29" fillId="0" borderId="0" xfId="0" applyFont="1" applyAlignment="1">
      <alignment vertical="top" wrapText="1"/>
    </xf>
    <xf numFmtId="0" fontId="29" fillId="0" borderId="0" xfId="0" applyFont="1" applyAlignment="1">
      <alignment horizontal="left" vertical="top" wrapText="1"/>
    </xf>
    <xf numFmtId="0" fontId="0" fillId="0" borderId="0" xfId="0" applyAlignment="1">
      <alignment vertical="top"/>
    </xf>
    <xf numFmtId="0" fontId="29" fillId="0" borderId="0" xfId="0" applyFont="1" applyAlignment="1">
      <alignment vertical="top"/>
    </xf>
    <xf numFmtId="0" fontId="27" fillId="0" borderId="0" xfId="0" applyFont="1" applyAlignment="1">
      <alignment vertical="top"/>
    </xf>
    <xf numFmtId="0" fontId="29" fillId="0" borderId="0" xfId="0" applyFont="1" applyAlignment="1">
      <alignment horizontal="center" vertical="top" wrapText="1"/>
    </xf>
    <xf numFmtId="0" fontId="29" fillId="0" borderId="44" xfId="0" applyFont="1" applyBorder="1" applyAlignment="1">
      <alignment vertical="top" wrapText="1"/>
    </xf>
    <xf numFmtId="0" fontId="29" fillId="0" borderId="44" xfId="0" applyFont="1" applyBorder="1" applyAlignment="1">
      <alignment horizontal="center" vertical="top" wrapText="1"/>
    </xf>
    <xf numFmtId="0" fontId="45" fillId="0" borderId="0" xfId="0" applyFont="1" applyAlignment="1">
      <alignment horizontal="right" vertical="center"/>
    </xf>
    <xf numFmtId="0" fontId="46" fillId="6" borderId="0" xfId="0" applyFont="1" applyFill="1" applyAlignment="1">
      <alignment vertical="center" wrapText="1"/>
    </xf>
    <xf numFmtId="0" fontId="29" fillId="0" borderId="44" xfId="0" applyFont="1" applyBorder="1"/>
    <xf numFmtId="0" fontId="20" fillId="4" borderId="6" xfId="0" applyFont="1" applyFill="1" applyBorder="1" applyAlignment="1">
      <alignment horizontal="center" vertical="center"/>
    </xf>
    <xf numFmtId="0" fontId="47" fillId="4" borderId="6" xfId="0" applyFont="1" applyFill="1" applyBorder="1" applyAlignment="1">
      <alignment horizontal="center" vertical="center"/>
    </xf>
    <xf numFmtId="0" fontId="47" fillId="4" borderId="6" xfId="0" applyFont="1" applyFill="1" applyBorder="1" applyAlignment="1">
      <alignment horizontal="center" vertical="center" wrapText="1"/>
    </xf>
    <xf numFmtId="0" fontId="20" fillId="7" borderId="6" xfId="0" applyFont="1" applyFill="1" applyBorder="1" applyAlignment="1">
      <alignment horizontal="center" vertical="center" wrapText="1"/>
    </xf>
    <xf numFmtId="0" fontId="19" fillId="6" borderId="6" xfId="2" applyFont="1" applyFill="1" applyBorder="1" applyAlignment="1">
      <alignment horizontal="left" vertical="top" wrapText="1"/>
    </xf>
    <xf numFmtId="0" fontId="21" fillId="7" borderId="6" xfId="0" applyFont="1" applyFill="1" applyBorder="1" applyAlignment="1">
      <alignment horizontal="center" vertical="center" wrapText="1"/>
    </xf>
    <xf numFmtId="0" fontId="49" fillId="0" borderId="0" xfId="0" applyFont="1"/>
    <xf numFmtId="0" fontId="0" fillId="23" borderId="0" xfId="0" applyFill="1" applyAlignment="1">
      <alignment vertical="center" wrapText="1"/>
    </xf>
    <xf numFmtId="0" fontId="0" fillId="0" borderId="0" xfId="0" applyAlignment="1">
      <alignment horizontal="left"/>
    </xf>
    <xf numFmtId="0" fontId="0" fillId="11" borderId="0" xfId="0" applyFill="1" applyAlignment="1">
      <alignment horizontal="left"/>
    </xf>
    <xf numFmtId="0" fontId="0" fillId="0" borderId="0" xfId="0" quotePrefix="1" applyAlignment="1">
      <alignment horizontal="left"/>
    </xf>
    <xf numFmtId="0" fontId="46" fillId="0" borderId="0" xfId="0" applyFont="1" applyAlignment="1">
      <alignment wrapText="1"/>
    </xf>
    <xf numFmtId="0" fontId="0" fillId="24" borderId="0" xfId="0" applyFill="1" applyAlignment="1">
      <alignment vertical="center" wrapText="1"/>
    </xf>
    <xf numFmtId="0" fontId="0" fillId="24" borderId="0" xfId="0" applyFill="1" applyAlignment="1">
      <alignment vertical="center"/>
    </xf>
    <xf numFmtId="0" fontId="27" fillId="18" borderId="0" xfId="0" applyFont="1" applyFill="1" applyAlignment="1">
      <alignment vertical="center" wrapText="1"/>
    </xf>
    <xf numFmtId="0" fontId="0" fillId="0" borderId="48" xfId="0" applyBorder="1"/>
    <xf numFmtId="0" fontId="0" fillId="0" borderId="48" xfId="0" applyBorder="1" applyAlignment="1">
      <alignment horizontal="left" vertical="center" wrapText="1"/>
    </xf>
    <xf numFmtId="0" fontId="0" fillId="14" borderId="48" xfId="0" applyFill="1" applyBorder="1"/>
    <xf numFmtId="0" fontId="0" fillId="15" borderId="48" xfId="0" applyFill="1" applyBorder="1" applyAlignment="1">
      <alignment vertical="top" wrapText="1"/>
    </xf>
    <xf numFmtId="0" fontId="25" fillId="9" borderId="48" xfId="0" applyFont="1" applyFill="1" applyBorder="1" applyAlignment="1">
      <alignment vertical="center" wrapText="1"/>
    </xf>
    <xf numFmtId="0" fontId="0" fillId="9" borderId="48" xfId="0" applyFill="1" applyBorder="1" applyAlignment="1">
      <alignment vertical="center" wrapText="1"/>
    </xf>
    <xf numFmtId="0" fontId="29" fillId="0" borderId="48" xfId="0" applyFont="1" applyBorder="1" applyAlignment="1">
      <alignment horizontal="center" vertical="top" wrapText="1"/>
    </xf>
    <xf numFmtId="0" fontId="0" fillId="25" borderId="0" xfId="0" applyFill="1"/>
    <xf numFmtId="0" fontId="0" fillId="25" borderId="0" xfId="0" applyFill="1" applyAlignment="1">
      <alignment horizontal="left" vertical="center" wrapText="1"/>
    </xf>
    <xf numFmtId="0" fontId="36" fillId="0" borderId="0" xfId="0" applyFont="1"/>
    <xf numFmtId="0" fontId="0" fillId="26" borderId="0" xfId="0" applyFill="1"/>
    <xf numFmtId="0" fontId="32" fillId="2" borderId="0" xfId="0" applyFont="1" applyFill="1" applyAlignment="1">
      <alignment horizontal="left" vertical="top" wrapText="1"/>
    </xf>
    <xf numFmtId="0" fontId="23" fillId="4" borderId="41" xfId="0" applyFont="1" applyFill="1" applyBorder="1" applyAlignment="1">
      <alignment vertical="top" wrapText="1"/>
    </xf>
    <xf numFmtId="0" fontId="0" fillId="4" borderId="0" xfId="0" applyFill="1" applyAlignment="1">
      <alignment vertical="top" wrapText="1"/>
    </xf>
    <xf numFmtId="0" fontId="0" fillId="10" borderId="0" xfId="0" applyFill="1" applyAlignment="1">
      <alignment vertical="top" wrapText="1"/>
    </xf>
    <xf numFmtId="0" fontId="0" fillId="8" borderId="0" xfId="0" applyFill="1" applyAlignment="1">
      <alignment vertical="top" wrapText="1"/>
    </xf>
    <xf numFmtId="0" fontId="23" fillId="4" borderId="39" xfId="0" applyFont="1" applyFill="1" applyBorder="1" applyAlignment="1">
      <alignment vertical="top" wrapText="1"/>
    </xf>
    <xf numFmtId="0" fontId="23" fillId="20" borderId="0" xfId="0" applyFont="1" applyFill="1" applyAlignment="1">
      <alignment vertical="top" wrapText="1"/>
    </xf>
    <xf numFmtId="0" fontId="0" fillId="0" borderId="0" xfId="0" applyAlignment="1">
      <alignment horizontal="left" vertical="top" wrapText="1"/>
    </xf>
    <xf numFmtId="49" fontId="0" fillId="0" borderId="0" xfId="0" applyNumberFormat="1" applyAlignment="1">
      <alignment vertical="top" wrapText="1"/>
    </xf>
    <xf numFmtId="0" fontId="0" fillId="26" borderId="0" xfId="0" applyFill="1" applyAlignment="1">
      <alignment vertical="top" wrapText="1"/>
    </xf>
    <xf numFmtId="0" fontId="0" fillId="27" borderId="0" xfId="0" applyFill="1" applyAlignment="1">
      <alignment vertical="top" wrapText="1"/>
    </xf>
    <xf numFmtId="0" fontId="0" fillId="27" borderId="0" xfId="0" applyFill="1"/>
    <xf numFmtId="0" fontId="51" fillId="24" borderId="0" xfId="0" applyFont="1" applyFill="1" applyAlignment="1">
      <alignment vertical="center" wrapText="1"/>
    </xf>
    <xf numFmtId="0" fontId="0" fillId="8" borderId="0" xfId="0" applyFill="1" applyAlignment="1">
      <alignment horizontal="center" vertical="center"/>
    </xf>
    <xf numFmtId="0" fontId="0" fillId="0" borderId="49" xfId="0" applyBorder="1"/>
    <xf numFmtId="0" fontId="0" fillId="0" borderId="49" xfId="0" applyBorder="1" applyAlignment="1">
      <alignment horizontal="left" vertical="center" wrapText="1"/>
    </xf>
    <xf numFmtId="0" fontId="0" fillId="14" borderId="49" xfId="0" applyFill="1" applyBorder="1"/>
    <xf numFmtId="0" fontId="0" fillId="6" borderId="49" xfId="0" applyFill="1" applyBorder="1" applyAlignment="1">
      <alignment vertical="top" wrapText="1"/>
    </xf>
    <xf numFmtId="0" fontId="25" fillId="0" borderId="49" xfId="0" applyFont="1" applyBorder="1" applyAlignment="1">
      <alignment vertical="center" wrapText="1"/>
    </xf>
    <xf numFmtId="0" fontId="0" fillId="22" borderId="49" xfId="0" applyFill="1" applyBorder="1" applyAlignment="1">
      <alignment vertical="center" wrapText="1"/>
    </xf>
    <xf numFmtId="0" fontId="29" fillId="0" borderId="49" xfId="0" applyFont="1" applyBorder="1" applyAlignment="1">
      <alignment vertical="top" wrapText="1"/>
    </xf>
    <xf numFmtId="9" fontId="0" fillId="0" borderId="0" xfId="0" applyNumberFormat="1"/>
    <xf numFmtId="0" fontId="52" fillId="28" borderId="50" xfId="0" applyFont="1" applyFill="1" applyBorder="1"/>
    <xf numFmtId="0" fontId="52" fillId="0" borderId="50" xfId="0" applyFont="1" applyBorder="1"/>
    <xf numFmtId="0" fontId="53" fillId="29" borderId="0" xfId="0" applyFont="1" applyFill="1"/>
    <xf numFmtId="0" fontId="43" fillId="28" borderId="50" xfId="0" applyFont="1" applyFill="1" applyBorder="1"/>
    <xf numFmtId="0" fontId="43" fillId="29" borderId="50" xfId="0" applyFont="1" applyFill="1" applyBorder="1"/>
    <xf numFmtId="0" fontId="54" fillId="29" borderId="47" xfId="0" applyFont="1" applyFill="1" applyBorder="1"/>
    <xf numFmtId="0" fontId="0" fillId="0" borderId="47" xfId="0" applyBorder="1" applyAlignment="1">
      <alignment vertical="top" wrapText="1"/>
    </xf>
    <xf numFmtId="0" fontId="31" fillId="0" borderId="0" xfId="0" applyFont="1" applyAlignment="1">
      <alignment horizontal="left" vertical="top" wrapText="1"/>
    </xf>
    <xf numFmtId="0" fontId="0" fillId="0" borderId="3" xfId="0" applyBorder="1"/>
    <xf numFmtId="0" fontId="31" fillId="0" borderId="47" xfId="0" applyFont="1" applyBorder="1" applyAlignment="1">
      <alignment horizontal="left" vertical="top" wrapText="1"/>
    </xf>
    <xf numFmtId="0" fontId="43" fillId="29" borderId="50" xfId="0" applyFont="1" applyFill="1" applyBorder="1" applyAlignment="1">
      <alignment vertical="center"/>
    </xf>
    <xf numFmtId="0" fontId="0" fillId="17" borderId="0" xfId="0" applyFill="1" applyAlignment="1">
      <alignment horizontal="left" vertical="top" wrapText="1"/>
    </xf>
    <xf numFmtId="0" fontId="0" fillId="17" borderId="47" xfId="0" applyFill="1" applyBorder="1" applyAlignment="1">
      <alignment horizontal="left" vertical="top" wrapText="1"/>
    </xf>
    <xf numFmtId="0" fontId="12" fillId="2" borderId="0" xfId="0" applyFont="1" applyFill="1" applyAlignment="1" applyProtection="1">
      <alignment vertical="center"/>
      <protection hidden="1"/>
    </xf>
    <xf numFmtId="0" fontId="11" fillId="14" borderId="8" xfId="0" applyFont="1" applyFill="1" applyBorder="1" applyProtection="1">
      <protection hidden="1"/>
    </xf>
    <xf numFmtId="0" fontId="11" fillId="14" borderId="16" xfId="0" applyFont="1" applyFill="1" applyBorder="1" applyProtection="1">
      <protection hidden="1"/>
    </xf>
    <xf numFmtId="0" fontId="2" fillId="14" borderId="16" xfId="0" applyFont="1" applyFill="1" applyBorder="1" applyProtection="1">
      <protection hidden="1"/>
    </xf>
    <xf numFmtId="0" fontId="9" fillId="14" borderId="16" xfId="0" applyFont="1" applyFill="1" applyBorder="1" applyAlignment="1" applyProtection="1">
      <alignment vertical="center"/>
      <protection hidden="1"/>
    </xf>
    <xf numFmtId="0" fontId="12" fillId="14" borderId="16" xfId="0" applyFont="1" applyFill="1" applyBorder="1" applyAlignment="1" applyProtection="1">
      <alignment vertical="center"/>
      <protection hidden="1"/>
    </xf>
    <xf numFmtId="0" fontId="11" fillId="14" borderId="0" xfId="0" applyFont="1" applyFill="1" applyProtection="1">
      <protection hidden="1"/>
    </xf>
    <xf numFmtId="0" fontId="2" fillId="14" borderId="0" xfId="0" applyFont="1" applyFill="1" applyProtection="1">
      <protection hidden="1"/>
    </xf>
    <xf numFmtId="0" fontId="8" fillId="14" borderId="0" xfId="0" applyFont="1" applyFill="1" applyAlignment="1" applyProtection="1">
      <alignment vertical="center"/>
      <protection hidden="1"/>
    </xf>
    <xf numFmtId="0" fontId="65" fillId="14" borderId="16" xfId="0" applyFont="1" applyFill="1" applyBorder="1" applyProtection="1">
      <protection hidden="1"/>
    </xf>
    <xf numFmtId="0" fontId="66" fillId="14" borderId="0" xfId="0" applyFont="1" applyFill="1" applyProtection="1">
      <protection hidden="1"/>
    </xf>
    <xf numFmtId="0" fontId="60" fillId="0" borderId="0" xfId="0" applyFont="1" applyAlignment="1">
      <alignment vertical="center" wrapText="1"/>
    </xf>
    <xf numFmtId="0" fontId="69" fillId="0" borderId="0" xfId="0" applyFont="1" applyAlignment="1">
      <alignment vertical="center" wrapText="1"/>
    </xf>
    <xf numFmtId="0" fontId="68" fillId="0" borderId="0" xfId="0" applyFont="1" applyAlignment="1">
      <alignment horizontal="left" vertical="center" wrapText="1" indent="1"/>
    </xf>
    <xf numFmtId="0" fontId="11" fillId="35" borderId="8" xfId="0" applyFont="1" applyFill="1" applyBorder="1" applyProtection="1">
      <protection hidden="1"/>
    </xf>
    <xf numFmtId="0" fontId="11" fillId="35" borderId="16" xfId="0" applyFont="1" applyFill="1" applyBorder="1" applyProtection="1">
      <protection hidden="1"/>
    </xf>
    <xf numFmtId="0" fontId="8" fillId="35" borderId="16" xfId="0" applyFont="1" applyFill="1" applyBorder="1" applyAlignment="1" applyProtection="1">
      <alignment horizontal="center" wrapText="1"/>
      <protection hidden="1"/>
    </xf>
    <xf numFmtId="0" fontId="7" fillId="35" borderId="16" xfId="0" applyFont="1" applyFill="1" applyBorder="1" applyAlignment="1" applyProtection="1">
      <alignment horizontal="center" vertical="center" wrapText="1"/>
      <protection hidden="1"/>
    </xf>
    <xf numFmtId="0" fontId="0" fillId="22" borderId="0" xfId="0" applyFill="1"/>
    <xf numFmtId="0" fontId="0" fillId="22" borderId="0" xfId="0" applyFill="1" applyAlignment="1">
      <alignment vertical="top"/>
    </xf>
    <xf numFmtId="0" fontId="59" fillId="0" borderId="2" xfId="0" applyFont="1" applyBorder="1" applyAlignment="1" applyProtection="1">
      <alignment horizontal="center" vertical="center"/>
      <protection locked="0"/>
    </xf>
    <xf numFmtId="0" fontId="59" fillId="0" borderId="52" xfId="0" applyFont="1" applyBorder="1" applyAlignment="1" applyProtection="1">
      <alignment horizontal="center" vertical="center"/>
      <protection locked="0"/>
    </xf>
    <xf numFmtId="0" fontId="0" fillId="21" borderId="57" xfId="0" applyFill="1" applyBorder="1"/>
    <xf numFmtId="0" fontId="0" fillId="0" borderId="57" xfId="0" applyBorder="1"/>
    <xf numFmtId="0" fontId="23" fillId="4" borderId="58" xfId="0" applyFont="1" applyFill="1" applyBorder="1" applyAlignment="1">
      <alignment vertical="top" wrapText="1"/>
    </xf>
    <xf numFmtId="0" fontId="23" fillId="4" borderId="59" xfId="0" applyFont="1" applyFill="1" applyBorder="1" applyAlignment="1">
      <alignment vertical="top" wrapText="1"/>
    </xf>
    <xf numFmtId="0" fontId="33" fillId="0" borderId="0" xfId="0" applyFont="1" applyAlignment="1">
      <alignment horizontal="center" vertical="center" wrapText="1"/>
    </xf>
    <xf numFmtId="0" fontId="58" fillId="40" borderId="15" xfId="0" applyFont="1" applyFill="1" applyBorder="1" applyAlignment="1">
      <alignment horizontal="left" vertical="center" indent="1"/>
    </xf>
    <xf numFmtId="0" fontId="58" fillId="0" borderId="16" xfId="0" applyFont="1" applyBorder="1" applyAlignment="1">
      <alignment horizontal="left" vertical="center" indent="1"/>
    </xf>
    <xf numFmtId="0" fontId="58" fillId="40" borderId="17" xfId="0" applyFont="1" applyFill="1" applyBorder="1" applyAlignment="1">
      <alignment horizontal="left" vertical="center" indent="1"/>
    </xf>
    <xf numFmtId="0" fontId="58" fillId="0" borderId="46" xfId="0" applyFont="1" applyBorder="1" applyAlignment="1">
      <alignment horizontal="left" vertical="center" indent="1"/>
    </xf>
    <xf numFmtId="0" fontId="81" fillId="34" borderId="7" xfId="0" applyFont="1" applyFill="1" applyBorder="1" applyAlignment="1">
      <alignment horizontal="center" vertical="center"/>
    </xf>
    <xf numFmtId="0" fontId="0" fillId="39" borderId="0" xfId="0" applyFill="1" applyAlignment="1">
      <alignment horizontal="left" vertical="center" indent="1"/>
    </xf>
    <xf numFmtId="0" fontId="0" fillId="0" borderId="0" xfId="0" applyAlignment="1">
      <alignment horizontal="left" vertical="center" indent="1"/>
    </xf>
    <xf numFmtId="0" fontId="80" fillId="39" borderId="0" xfId="0" applyFont="1" applyFill="1" applyAlignment="1">
      <alignment horizontal="left" vertical="center" indent="1"/>
    </xf>
    <xf numFmtId="0" fontId="81" fillId="34" borderId="13" xfId="0" applyFont="1" applyFill="1" applyBorder="1" applyAlignment="1">
      <alignment horizontal="left" vertical="center" indent="1"/>
    </xf>
    <xf numFmtId="0" fontId="81" fillId="34" borderId="8" xfId="0" applyFont="1" applyFill="1" applyBorder="1" applyAlignment="1">
      <alignment horizontal="left" vertical="center" indent="1"/>
    </xf>
    <xf numFmtId="0" fontId="80" fillId="0" borderId="0" xfId="0" applyFont="1" applyAlignment="1">
      <alignment horizontal="left" vertical="center" indent="1"/>
    </xf>
    <xf numFmtId="0" fontId="82" fillId="18" borderId="0" xfId="0" applyFont="1" applyFill="1" applyAlignment="1">
      <alignment horizontal="left" vertical="center" indent="1"/>
    </xf>
    <xf numFmtId="0" fontId="58" fillId="40" borderId="13" xfId="0" applyFont="1" applyFill="1" applyBorder="1" applyAlignment="1">
      <alignment horizontal="left" vertical="center" indent="1"/>
    </xf>
    <xf numFmtId="0" fontId="58" fillId="0" borderId="8" xfId="0" applyFont="1" applyBorder="1" applyAlignment="1">
      <alignment horizontal="left" vertical="center" indent="1"/>
    </xf>
    <xf numFmtId="0" fontId="33" fillId="0" borderId="0" xfId="0" applyFont="1" applyAlignment="1">
      <alignment horizontal="left" vertical="center" indent="1"/>
    </xf>
    <xf numFmtId="0" fontId="34" fillId="18" borderId="0" xfId="0" applyFont="1" applyFill="1" applyAlignment="1">
      <alignment horizontal="left" vertical="center" indent="1"/>
    </xf>
    <xf numFmtId="0" fontId="84" fillId="0" borderId="0" xfId="0" applyFont="1" applyAlignment="1">
      <alignment horizontal="left" vertical="center" indent="1"/>
    </xf>
    <xf numFmtId="0" fontId="58" fillId="40" borderId="60" xfId="0" applyFont="1" applyFill="1" applyBorder="1" applyAlignment="1">
      <alignment horizontal="left" vertical="center" indent="1"/>
    </xf>
    <xf numFmtId="0" fontId="58" fillId="0" borderId="61" xfId="0" applyFont="1" applyBorder="1" applyAlignment="1">
      <alignment horizontal="left" vertical="center" indent="1"/>
    </xf>
    <xf numFmtId="0" fontId="29" fillId="0" borderId="0" xfId="0" applyFont="1" applyAlignment="1">
      <alignment horizontal="left" vertical="center" indent="1"/>
    </xf>
    <xf numFmtId="0" fontId="58" fillId="40" borderId="40" xfId="0" applyFont="1" applyFill="1" applyBorder="1" applyAlignment="1">
      <alignment horizontal="left" vertical="center" indent="1"/>
    </xf>
    <xf numFmtId="0" fontId="58" fillId="0" borderId="36" xfId="0" applyFont="1" applyBorder="1" applyAlignment="1">
      <alignment horizontal="left" vertical="center" indent="1"/>
    </xf>
    <xf numFmtId="0" fontId="0" fillId="39" borderId="0" xfId="0" applyFill="1" applyAlignment="1">
      <alignment horizontal="center" vertical="center"/>
    </xf>
    <xf numFmtId="49" fontId="58" fillId="0" borderId="16" xfId="0" applyNumberFormat="1" applyFont="1" applyBorder="1" applyAlignment="1">
      <alignment horizontal="left" vertical="center" indent="1"/>
    </xf>
    <xf numFmtId="0" fontId="58" fillId="0" borderId="4" xfId="0" applyFont="1" applyBorder="1" applyAlignment="1">
      <alignment horizontal="left" vertical="center" indent="1"/>
    </xf>
    <xf numFmtId="0" fontId="33" fillId="39" borderId="0" xfId="0" applyFont="1" applyFill="1" applyAlignment="1">
      <alignment horizontal="left" vertical="center" indent="1"/>
    </xf>
    <xf numFmtId="0" fontId="83" fillId="39" borderId="0" xfId="0" applyFont="1" applyFill="1" applyAlignment="1">
      <alignment horizontal="left" vertical="center" indent="1"/>
    </xf>
    <xf numFmtId="0" fontId="84" fillId="39" borderId="0" xfId="0" applyFont="1" applyFill="1" applyAlignment="1">
      <alignment horizontal="left" vertical="center" indent="1"/>
    </xf>
    <xf numFmtId="0" fontId="48" fillId="39" borderId="0" xfId="0" applyFont="1" applyFill="1" applyAlignment="1">
      <alignment horizontal="left" vertical="center" indent="1"/>
    </xf>
    <xf numFmtId="0" fontId="85" fillId="39" borderId="0" xfId="0" applyFont="1" applyFill="1" applyAlignment="1">
      <alignment horizontal="left" vertical="center" indent="1"/>
    </xf>
    <xf numFmtId="0" fontId="86" fillId="39" borderId="0" xfId="0" applyFont="1" applyFill="1" applyAlignment="1">
      <alignment horizontal="left" vertical="center" indent="1"/>
    </xf>
    <xf numFmtId="0" fontId="35" fillId="39" borderId="0" xfId="0" applyFont="1" applyFill="1" applyAlignment="1">
      <alignment horizontal="left" vertical="center" indent="1"/>
    </xf>
    <xf numFmtId="0" fontId="33" fillId="39" borderId="0" xfId="0" applyFont="1" applyFill="1" applyAlignment="1">
      <alignment horizontal="center" vertical="center" wrapText="1"/>
    </xf>
    <xf numFmtId="0" fontId="58" fillId="42" borderId="46" xfId="0" applyFont="1" applyFill="1" applyBorder="1" applyAlignment="1">
      <alignment horizontal="left" vertical="center" indent="1"/>
    </xf>
    <xf numFmtId="0" fontId="58" fillId="42" borderId="8" xfId="0" applyFont="1" applyFill="1" applyBorder="1" applyAlignment="1">
      <alignment horizontal="left" vertical="center" indent="1"/>
    </xf>
    <xf numFmtId="0" fontId="87" fillId="0" borderId="0" xfId="0" applyFont="1"/>
    <xf numFmtId="0" fontId="14" fillId="0" borderId="0" xfId="0" applyFont="1" applyAlignment="1">
      <alignment vertical="center"/>
    </xf>
    <xf numFmtId="0" fontId="90" fillId="0" borderId="0" xfId="5" applyNumberFormat="1" applyFill="1"/>
    <xf numFmtId="0" fontId="90" fillId="0" borderId="64" xfId="5" applyFill="1" applyBorder="1"/>
    <xf numFmtId="0" fontId="97" fillId="0" borderId="0" xfId="5" applyNumberFormat="1" applyFont="1" applyFill="1"/>
    <xf numFmtId="0" fontId="98" fillId="0" borderId="0" xfId="5" applyNumberFormat="1" applyFont="1" applyFill="1"/>
    <xf numFmtId="49" fontId="96" fillId="0" borderId="64" xfId="5" applyNumberFormat="1" applyFont="1" applyFill="1" applyBorder="1"/>
    <xf numFmtId="49" fontId="90" fillId="0" borderId="65" xfId="5" applyNumberFormat="1" applyFill="1" applyBorder="1"/>
    <xf numFmtId="49" fontId="90" fillId="0" borderId="64" xfId="5" applyNumberFormat="1" applyFill="1" applyBorder="1"/>
    <xf numFmtId="49" fontId="90" fillId="0" borderId="64" xfId="5" applyNumberFormat="1" applyFill="1" applyBorder="1" applyAlignment="1">
      <alignment horizontal="left"/>
    </xf>
    <xf numFmtId="49" fontId="90" fillId="0" borderId="66" xfId="5" applyNumberFormat="1" applyFill="1" applyBorder="1"/>
    <xf numFmtId="49" fontId="90" fillId="0" borderId="67" xfId="5" applyNumberFormat="1" applyFill="1" applyBorder="1"/>
    <xf numFmtId="49" fontId="90" fillId="0" borderId="0" xfId="5" applyNumberFormat="1" applyFill="1" applyBorder="1"/>
    <xf numFmtId="49" fontId="90" fillId="0" borderId="68" xfId="5" applyNumberFormat="1" applyFill="1" applyBorder="1"/>
    <xf numFmtId="49" fontId="90" fillId="0" borderId="69" xfId="5" applyNumberFormat="1" applyFill="1" applyBorder="1"/>
    <xf numFmtId="0" fontId="96" fillId="0" borderId="64" xfId="5" applyFont="1" applyFill="1" applyBorder="1"/>
    <xf numFmtId="49" fontId="90" fillId="0" borderId="65" xfId="5" applyNumberFormat="1" applyFill="1" applyBorder="1" applyAlignment="1">
      <alignment horizontal="left"/>
    </xf>
    <xf numFmtId="0" fontId="90" fillId="0" borderId="66" xfId="5" applyFill="1" applyBorder="1"/>
    <xf numFmtId="49" fontId="90" fillId="0" borderId="0" xfId="5" applyNumberFormat="1" applyFill="1" applyBorder="1" applyAlignment="1">
      <alignment horizontal="left"/>
    </xf>
    <xf numFmtId="0" fontId="90" fillId="0" borderId="68" xfId="5" applyFill="1" applyBorder="1"/>
    <xf numFmtId="49" fontId="90" fillId="0" borderId="69" xfId="5" applyNumberFormat="1" applyFill="1" applyBorder="1" applyAlignment="1">
      <alignment horizontal="left"/>
    </xf>
    <xf numFmtId="0" fontId="91" fillId="0" borderId="0" xfId="5" applyFont="1" applyFill="1" applyBorder="1" applyAlignment="1">
      <alignment vertical="center" wrapText="1"/>
    </xf>
    <xf numFmtId="0" fontId="94" fillId="0" borderId="0" xfId="5" applyFont="1" applyFill="1" applyBorder="1" applyAlignment="1">
      <alignment horizontal="left" vertical="center" wrapText="1"/>
    </xf>
    <xf numFmtId="0" fontId="90" fillId="0" borderId="0" xfId="5" applyFill="1" applyBorder="1" applyAlignment="1">
      <alignment horizontal="left" vertical="center"/>
    </xf>
    <xf numFmtId="49" fontId="95" fillId="0" borderId="0" xfId="5" applyNumberFormat="1" applyFont="1" applyFill="1" applyBorder="1" applyAlignment="1">
      <alignment horizontal="left" vertical="center"/>
    </xf>
    <xf numFmtId="0" fontId="91" fillId="0" borderId="0" xfId="5" applyFont="1" applyFill="1" applyBorder="1" applyAlignment="1">
      <alignment horizontal="left" vertical="center" wrapText="1"/>
    </xf>
    <xf numFmtId="14" fontId="91" fillId="0" borderId="0" xfId="5" applyNumberFormat="1" applyFont="1" applyFill="1" applyBorder="1" applyAlignment="1">
      <alignment horizontal="left" vertical="center" wrapText="1"/>
    </xf>
    <xf numFmtId="0" fontId="93" fillId="0" borderId="0" xfId="6" applyFill="1" applyBorder="1" applyAlignment="1">
      <alignment horizontal="left" vertical="center"/>
    </xf>
    <xf numFmtId="0" fontId="90" fillId="0" borderId="0" xfId="5" applyFill="1" applyBorder="1" applyAlignment="1">
      <alignment horizontal="left" vertical="center" wrapText="1"/>
    </xf>
    <xf numFmtId="0" fontId="94" fillId="0" borderId="0" xfId="5" applyFont="1" applyFill="1" applyBorder="1" applyAlignment="1">
      <alignment horizontal="left" vertical="center"/>
    </xf>
    <xf numFmtId="0" fontId="90" fillId="0" borderId="0" xfId="5" applyFill="1" applyBorder="1" applyAlignment="1">
      <alignment vertical="center"/>
    </xf>
    <xf numFmtId="0" fontId="90" fillId="0" borderId="0" xfId="5" applyFill="1" applyBorder="1"/>
    <xf numFmtId="0" fontId="90" fillId="0" borderId="0" xfId="5" applyNumberFormat="1" applyFill="1" applyBorder="1"/>
    <xf numFmtId="0" fontId="92" fillId="0" borderId="6" xfId="5" applyFont="1" applyFill="1" applyBorder="1" applyAlignment="1">
      <alignment horizontal="left" vertical="center"/>
    </xf>
    <xf numFmtId="0" fontId="92" fillId="0" borderId="6" xfId="5" applyFont="1" applyFill="1" applyBorder="1" applyAlignment="1">
      <alignment horizontal="left" vertical="center" wrapText="1"/>
    </xf>
    <xf numFmtId="0" fontId="99" fillId="41" borderId="6" xfId="5" applyFont="1" applyFill="1" applyBorder="1" applyAlignment="1">
      <alignment horizontal="left" vertical="center" wrapText="1"/>
    </xf>
    <xf numFmtId="0" fontId="104" fillId="14" borderId="6" xfId="4" applyFont="1" applyFill="1" applyBorder="1" applyAlignment="1">
      <alignment horizontal="left" vertical="center" wrapText="1"/>
    </xf>
    <xf numFmtId="14" fontId="104" fillId="14" borderId="6" xfId="4" applyNumberFormat="1" applyFont="1" applyFill="1" applyBorder="1" applyAlignment="1">
      <alignment horizontal="left" vertical="center" wrapText="1"/>
    </xf>
    <xf numFmtId="0" fontId="104" fillId="14" borderId="6" xfId="4" applyNumberFormat="1" applyFont="1" applyFill="1" applyBorder="1" applyAlignment="1">
      <alignment horizontal="left" vertical="center"/>
    </xf>
    <xf numFmtId="0" fontId="104" fillId="14" borderId="6" xfId="4" applyFont="1" applyFill="1" applyBorder="1" applyAlignment="1">
      <alignment horizontal="left" vertical="center"/>
    </xf>
    <xf numFmtId="0" fontId="91" fillId="0" borderId="0" xfId="5" applyNumberFormat="1" applyFont="1" applyFill="1"/>
    <xf numFmtId="0" fontId="102" fillId="0" borderId="0" xfId="5" applyNumberFormat="1" applyFont="1" applyFill="1" applyAlignment="1">
      <alignment horizontal="center" vertical="center"/>
    </xf>
    <xf numFmtId="0" fontId="8" fillId="14" borderId="0" xfId="0" applyFont="1" applyFill="1" applyProtection="1">
      <protection hidden="1"/>
    </xf>
    <xf numFmtId="0" fontId="8" fillId="14" borderId="0" xfId="0" applyFont="1" applyFill="1" applyAlignment="1" applyProtection="1">
      <alignment horizontal="left" vertical="center" indent="1"/>
      <protection hidden="1"/>
    </xf>
    <xf numFmtId="0" fontId="7" fillId="14" borderId="16" xfId="0" applyFont="1" applyFill="1" applyBorder="1" applyProtection="1">
      <protection hidden="1"/>
    </xf>
    <xf numFmtId="0" fontId="59" fillId="0" borderId="20" xfId="0" applyFont="1" applyBorder="1" applyAlignment="1" applyProtection="1">
      <alignment horizontal="center" vertical="center"/>
      <protection locked="0"/>
    </xf>
    <xf numFmtId="0" fontId="59" fillId="0" borderId="6" xfId="0" applyFont="1" applyBorder="1" applyAlignment="1" applyProtection="1">
      <alignment horizontal="center" vertical="center"/>
      <protection locked="0"/>
    </xf>
    <xf numFmtId="0" fontId="59" fillId="0" borderId="25" xfId="0" applyFont="1" applyBorder="1" applyAlignment="1" applyProtection="1">
      <alignment horizontal="center" vertical="center"/>
      <protection locked="0"/>
    </xf>
    <xf numFmtId="0" fontId="59" fillId="0" borderId="51" xfId="0" applyFont="1" applyBorder="1" applyAlignment="1" applyProtection="1">
      <alignment horizontal="center" vertical="center"/>
      <protection locked="0"/>
    </xf>
    <xf numFmtId="0" fontId="59" fillId="0" borderId="6" xfId="0" applyFont="1" applyBorder="1" applyAlignment="1" applyProtection="1">
      <alignment horizontal="left" vertical="center" wrapText="1" indent="1"/>
      <protection locked="0"/>
    </xf>
    <xf numFmtId="0" fontId="59" fillId="0" borderId="72" xfId="0" quotePrefix="1" applyFont="1" applyBorder="1" applyAlignment="1" applyProtection="1">
      <alignment horizontal="right" vertical="center" wrapText="1" indent="1"/>
      <protection locked="0"/>
    </xf>
    <xf numFmtId="0" fontId="59" fillId="0" borderId="6" xfId="0" applyFont="1" applyBorder="1" applyAlignment="1" applyProtection="1">
      <alignment horizontal="left" vertical="center"/>
      <protection locked="0"/>
    </xf>
    <xf numFmtId="0" fontId="59" fillId="0" borderId="5" xfId="0" applyFont="1" applyBorder="1" applyAlignment="1" applyProtection="1">
      <alignment horizontal="left" vertical="center"/>
      <protection locked="0"/>
    </xf>
    <xf numFmtId="0" fontId="59" fillId="0" borderId="62" xfId="0" applyFont="1" applyBorder="1" applyAlignment="1" applyProtection="1">
      <alignment horizontal="center" vertical="center"/>
      <protection locked="0"/>
    </xf>
    <xf numFmtId="0" fontId="64" fillId="45" borderId="4" xfId="0" applyFont="1" applyFill="1" applyBorder="1" applyAlignment="1" applyProtection="1">
      <alignment horizontal="center" vertical="center"/>
      <protection locked="0"/>
    </xf>
    <xf numFmtId="0" fontId="116" fillId="35" borderId="0" xfId="0" applyFont="1" applyFill="1" applyAlignment="1" applyProtection="1">
      <alignment horizontal="left" vertical="center" wrapText="1" indent="1"/>
      <protection locked="0"/>
    </xf>
    <xf numFmtId="0" fontId="116" fillId="35" borderId="0" xfId="0" applyFont="1" applyFill="1" applyAlignment="1" applyProtection="1">
      <alignment horizontal="left" vertical="center" indent="1"/>
      <protection locked="0"/>
    </xf>
    <xf numFmtId="0" fontId="8" fillId="35" borderId="46" xfId="0" applyFont="1" applyFill="1" applyBorder="1" applyAlignment="1" applyProtection="1">
      <alignment horizontal="center" wrapText="1"/>
      <protection hidden="1"/>
    </xf>
    <xf numFmtId="0" fontId="7" fillId="35" borderId="8" xfId="0" applyFont="1" applyFill="1" applyBorder="1" applyAlignment="1" applyProtection="1">
      <alignment horizontal="center" vertical="center" wrapText="1"/>
      <protection hidden="1"/>
    </xf>
    <xf numFmtId="0" fontId="7" fillId="35" borderId="0" xfId="0" applyFont="1" applyFill="1" applyAlignment="1" applyProtection="1">
      <alignment horizontal="center" vertical="center" wrapText="1"/>
      <protection hidden="1"/>
    </xf>
    <xf numFmtId="0" fontId="75" fillId="0" borderId="6" xfId="0" applyFont="1" applyBorder="1" applyAlignment="1" applyProtection="1">
      <alignment horizontal="left" vertical="center" wrapText="1" indent="1"/>
      <protection locked="0"/>
    </xf>
    <xf numFmtId="0" fontId="120" fillId="0" borderId="0" xfId="0" applyFont="1" applyAlignment="1" applyProtection="1">
      <alignment horizontal="left" vertical="center"/>
      <protection hidden="1"/>
    </xf>
    <xf numFmtId="0" fontId="122" fillId="48" borderId="18" xfId="0" applyFont="1" applyFill="1" applyBorder="1" applyAlignment="1">
      <alignment horizontal="center" vertical="center" wrapText="1"/>
    </xf>
    <xf numFmtId="0" fontId="122" fillId="48" borderId="75" xfId="0" applyFont="1" applyFill="1" applyBorder="1" applyAlignment="1">
      <alignment horizontal="center" vertical="center" wrapText="1"/>
    </xf>
    <xf numFmtId="0" fontId="122" fillId="48" borderId="0" xfId="0" applyFont="1" applyFill="1" applyAlignment="1">
      <alignment horizontal="center" vertical="center" wrapText="1"/>
    </xf>
    <xf numFmtId="14" fontId="91" fillId="0" borderId="0" xfId="5" applyNumberFormat="1" applyFont="1" applyFill="1" applyBorder="1" applyAlignment="1">
      <alignment horizontal="center" vertical="center" wrapText="1"/>
    </xf>
    <xf numFmtId="0" fontId="90" fillId="0" borderId="0" xfId="5" applyFill="1" applyBorder="1" applyAlignment="1">
      <alignment horizontal="center" vertical="center" wrapText="1"/>
    </xf>
    <xf numFmtId="49" fontId="95" fillId="0" borderId="0" xfId="5" applyNumberFormat="1" applyFont="1" applyFill="1" applyBorder="1" applyAlignment="1">
      <alignment horizontal="center" vertical="center" wrapText="1"/>
    </xf>
    <xf numFmtId="0" fontId="93" fillId="0" borderId="0" xfId="6" applyFill="1" applyBorder="1" applyAlignment="1">
      <alignment horizontal="center" vertical="center" wrapText="1"/>
    </xf>
    <xf numFmtId="0" fontId="91" fillId="0" borderId="0" xfId="5" applyFont="1" applyFill="1" applyBorder="1" applyAlignment="1">
      <alignment horizontal="center" vertical="center" wrapText="1"/>
    </xf>
    <xf numFmtId="0" fontId="94" fillId="0" borderId="0" xfId="5" applyFont="1" applyFill="1" applyBorder="1" applyAlignment="1">
      <alignment horizontal="center" vertical="center" wrapText="1"/>
    </xf>
    <xf numFmtId="0" fontId="90" fillId="0" borderId="0" xfId="5" applyNumberFormat="1" applyFill="1" applyBorder="1" applyAlignment="1">
      <alignment horizontal="center" vertical="center" wrapText="1"/>
    </xf>
    <xf numFmtId="0" fontId="0" fillId="0" borderId="6" xfId="0" applyBorder="1" applyAlignment="1">
      <alignment horizontal="center" vertical="center"/>
    </xf>
    <xf numFmtId="0" fontId="90" fillId="0" borderId="6" xfId="5" applyFill="1" applyBorder="1" applyAlignment="1">
      <alignment horizontal="center" vertical="center" wrapText="1"/>
    </xf>
    <xf numFmtId="0" fontId="0" fillId="50" borderId="6" xfId="0" applyFill="1" applyBorder="1" applyAlignment="1">
      <alignment horizontal="center" vertical="center"/>
    </xf>
    <xf numFmtId="0" fontId="0" fillId="51" borderId="6" xfId="0" applyFill="1" applyBorder="1" applyAlignment="1">
      <alignment horizontal="center" vertical="center"/>
    </xf>
    <xf numFmtId="0" fontId="90" fillId="0" borderId="0" xfId="5" applyNumberFormat="1" applyFill="1" applyBorder="1" applyAlignment="1">
      <alignment vertical="center"/>
    </xf>
    <xf numFmtId="0" fontId="6" fillId="0" borderId="0" xfId="1" applyAlignment="1">
      <alignment vertical="center"/>
    </xf>
    <xf numFmtId="0" fontId="14" fillId="49" borderId="6" xfId="0" applyFont="1" applyFill="1" applyBorder="1" applyAlignment="1">
      <alignment horizontal="center" vertical="center"/>
    </xf>
    <xf numFmtId="3" fontId="14" fillId="49" borderId="6" xfId="0" applyNumberFormat="1" applyFont="1" applyFill="1" applyBorder="1" applyAlignment="1">
      <alignment horizontal="center" vertical="center"/>
    </xf>
    <xf numFmtId="0" fontId="90" fillId="0" borderId="6" xfId="5" applyNumberFormat="1" applyFill="1" applyBorder="1"/>
    <xf numFmtId="49" fontId="103" fillId="0" borderId="79" xfId="5" applyNumberFormat="1" applyFont="1" applyFill="1" applyBorder="1" applyAlignment="1">
      <alignment vertical="center" wrapText="1"/>
    </xf>
    <xf numFmtId="49" fontId="103" fillId="0" borderId="79" xfId="5" applyNumberFormat="1" applyFont="1" applyFill="1" applyBorder="1" applyAlignment="1">
      <alignment wrapText="1"/>
    </xf>
    <xf numFmtId="49" fontId="100" fillId="44" borderId="6" xfId="5" applyNumberFormat="1" applyFont="1" applyFill="1" applyBorder="1" applyAlignment="1">
      <alignment horizontal="left" vertical="center" wrapText="1"/>
    </xf>
    <xf numFmtId="49" fontId="101" fillId="44" borderId="6" xfId="5" applyNumberFormat="1" applyFont="1" applyFill="1" applyBorder="1" applyAlignment="1">
      <alignment horizontal="left" vertical="center" wrapText="1"/>
    </xf>
    <xf numFmtId="49" fontId="101" fillId="44" borderId="6" xfId="5" applyNumberFormat="1" applyFont="1" applyFill="1" applyBorder="1" applyAlignment="1">
      <alignment horizontal="center" vertical="center" wrapText="1"/>
    </xf>
    <xf numFmtId="0" fontId="0" fillId="53" borderId="6" xfId="0" applyFill="1" applyBorder="1" applyAlignment="1">
      <alignment horizontal="center" vertical="center"/>
    </xf>
    <xf numFmtId="14" fontId="123" fillId="0" borderId="0" xfId="5" applyNumberFormat="1" applyFont="1" applyFill="1" applyBorder="1" applyAlignment="1">
      <alignment horizontal="left" vertical="center" wrapText="1"/>
    </xf>
    <xf numFmtId="0" fontId="123" fillId="0" borderId="0" xfId="5" applyFont="1" applyFill="1" applyBorder="1" applyAlignment="1">
      <alignment horizontal="left" vertical="center"/>
    </xf>
    <xf numFmtId="0" fontId="126" fillId="0" borderId="0" xfId="6" applyFont="1" applyFill="1" applyBorder="1" applyAlignment="1">
      <alignment horizontal="left" vertical="center"/>
    </xf>
    <xf numFmtId="0" fontId="123" fillId="0" borderId="0" xfId="5" applyFont="1" applyFill="1" applyBorder="1" applyAlignment="1">
      <alignment horizontal="left" vertical="center" wrapText="1"/>
    </xf>
    <xf numFmtId="0" fontId="95" fillId="0" borderId="0" xfId="5" applyFont="1" applyFill="1" applyBorder="1" applyAlignment="1">
      <alignment horizontal="left" vertical="center" wrapText="1"/>
    </xf>
    <xf numFmtId="0" fontId="95" fillId="0" borderId="0" xfId="5" applyFont="1" applyFill="1" applyBorder="1" applyAlignment="1">
      <alignment horizontal="left" vertical="center"/>
    </xf>
    <xf numFmtId="0" fontId="123" fillId="0" borderId="0" xfId="5" applyFont="1" applyFill="1" applyBorder="1" applyAlignment="1">
      <alignment vertical="center"/>
    </xf>
    <xf numFmtId="0" fontId="123" fillId="0" borderId="0" xfId="5" applyNumberFormat="1" applyFont="1" applyFill="1" applyBorder="1" applyAlignment="1">
      <alignment vertical="center"/>
    </xf>
    <xf numFmtId="0" fontId="127" fillId="13" borderId="6" xfId="0" applyFont="1" applyFill="1" applyBorder="1" applyAlignment="1">
      <alignment horizontal="center" vertical="center"/>
    </xf>
    <xf numFmtId="0" fontId="127" fillId="52" borderId="6" xfId="0" applyFont="1" applyFill="1" applyBorder="1" applyAlignment="1">
      <alignment horizontal="center" vertical="center"/>
    </xf>
    <xf numFmtId="49" fontId="88" fillId="2" borderId="0" xfId="0" applyNumberFormat="1" applyFont="1" applyFill="1" applyAlignment="1">
      <alignment vertical="center"/>
    </xf>
    <xf numFmtId="0" fontId="2" fillId="2" borderId="0" xfId="0" applyFont="1" applyFill="1"/>
    <xf numFmtId="49" fontId="1" fillId="2" borderId="0" xfId="0" applyNumberFormat="1" applyFont="1" applyFill="1" applyAlignment="1">
      <alignment vertical="center"/>
    </xf>
    <xf numFmtId="0" fontId="24" fillId="2" borderId="0" xfId="0" applyFont="1" applyFill="1"/>
    <xf numFmtId="49" fontId="70" fillId="31" borderId="3" xfId="0" applyNumberFormat="1" applyFont="1" applyFill="1" applyBorder="1" applyAlignment="1">
      <alignment vertical="center"/>
    </xf>
    <xf numFmtId="49" fontId="74" fillId="31" borderId="3" xfId="0" applyNumberFormat="1" applyFont="1" applyFill="1" applyBorder="1" applyAlignment="1">
      <alignment vertical="center" wrapText="1"/>
    </xf>
    <xf numFmtId="49" fontId="74" fillId="31" borderId="4" xfId="0" applyNumberFormat="1" applyFont="1" applyFill="1" applyBorder="1" applyAlignment="1">
      <alignment vertical="center" wrapText="1"/>
    </xf>
    <xf numFmtId="0" fontId="2" fillId="14" borderId="7" xfId="0" applyFont="1" applyFill="1" applyBorder="1"/>
    <xf numFmtId="0" fontId="2" fillId="14" borderId="9" xfId="0" applyFont="1" applyFill="1" applyBorder="1"/>
    <xf numFmtId="165" fontId="108" fillId="2" borderId="23" xfId="0" applyNumberFormat="1" applyFont="1" applyFill="1" applyBorder="1" applyAlignment="1" applyProtection="1">
      <alignment horizontal="left" vertical="center" indent="1"/>
      <protection locked="0"/>
    </xf>
    <xf numFmtId="165" fontId="108" fillId="2" borderId="28" xfId="7" applyNumberFormat="1" applyFont="1" applyFill="1" applyBorder="1" applyAlignment="1" applyProtection="1">
      <alignment horizontal="left" vertical="center" indent="1"/>
      <protection locked="0"/>
    </xf>
    <xf numFmtId="9" fontId="108" fillId="2" borderId="23" xfId="0" applyNumberFormat="1" applyFont="1" applyFill="1" applyBorder="1" applyAlignment="1" applyProtection="1">
      <alignment horizontal="left" vertical="center" indent="1"/>
      <protection locked="0"/>
    </xf>
    <xf numFmtId="9" fontId="108" fillId="2" borderId="28" xfId="0" applyNumberFormat="1" applyFont="1" applyFill="1" applyBorder="1" applyAlignment="1" applyProtection="1">
      <alignment horizontal="left" vertical="center" indent="1"/>
      <protection locked="0"/>
    </xf>
    <xf numFmtId="0" fontId="108" fillId="2" borderId="74" xfId="0" applyFont="1" applyFill="1" applyBorder="1" applyAlignment="1" applyProtection="1">
      <alignment horizontal="left" vertical="center" indent="1"/>
      <protection locked="0"/>
    </xf>
    <xf numFmtId="0" fontId="108" fillId="2" borderId="61" xfId="0" applyFont="1" applyFill="1" applyBorder="1" applyAlignment="1" applyProtection="1">
      <alignment horizontal="left" vertical="center" indent="1"/>
      <protection locked="0"/>
    </xf>
    <xf numFmtId="0" fontId="11" fillId="2" borderId="0" xfId="0" applyFont="1" applyFill="1" applyAlignment="1">
      <alignment vertical="center"/>
    </xf>
    <xf numFmtId="0" fontId="11" fillId="14" borderId="14" xfId="0" applyFont="1" applyFill="1" applyBorder="1" applyAlignment="1">
      <alignment vertical="center"/>
    </xf>
    <xf numFmtId="0" fontId="2" fillId="14" borderId="14" xfId="0" applyFont="1" applyFill="1" applyBorder="1"/>
    <xf numFmtId="49" fontId="3" fillId="14" borderId="0" xfId="0" applyNumberFormat="1" applyFont="1" applyFill="1"/>
    <xf numFmtId="0" fontId="2" fillId="14" borderId="0" xfId="0" applyFont="1" applyFill="1"/>
    <xf numFmtId="49" fontId="57" fillId="30" borderId="14" xfId="0" applyNumberFormat="1" applyFont="1" applyFill="1" applyBorder="1" applyAlignment="1">
      <alignment horizontal="left" vertical="center" wrapText="1" indent="1"/>
    </xf>
    <xf numFmtId="49" fontId="57" fillId="30" borderId="6" xfId="0" applyNumberFormat="1" applyFont="1" applyFill="1" applyBorder="1" applyAlignment="1">
      <alignment horizontal="right" vertical="center" wrapText="1" indent="1"/>
    </xf>
    <xf numFmtId="49" fontId="57" fillId="30" borderId="35" xfId="0" applyNumberFormat="1" applyFont="1" applyFill="1" applyBorder="1" applyAlignment="1">
      <alignment horizontal="right" vertical="center" wrapText="1" indent="1"/>
    </xf>
    <xf numFmtId="49" fontId="8" fillId="14" borderId="0" xfId="0" applyNumberFormat="1" applyFont="1" applyFill="1"/>
    <xf numFmtId="0" fontId="7" fillId="14" borderId="0" xfId="0" applyFont="1" applyFill="1"/>
    <xf numFmtId="49" fontId="70" fillId="33" borderId="10" xfId="0" applyNumberFormat="1" applyFont="1" applyFill="1" applyBorder="1" applyAlignment="1">
      <alignment horizontal="left" vertical="center" wrapText="1" indent="1"/>
    </xf>
    <xf numFmtId="49" fontId="70" fillId="33" borderId="71" xfId="0" applyNumberFormat="1" applyFont="1" applyFill="1" applyBorder="1" applyAlignment="1">
      <alignment horizontal="center" vertical="center" wrapText="1"/>
    </xf>
    <xf numFmtId="49" fontId="70" fillId="33" borderId="37" xfId="0" applyNumberFormat="1" applyFont="1" applyFill="1" applyBorder="1" applyAlignment="1">
      <alignment horizontal="center" vertical="center" wrapText="1"/>
    </xf>
    <xf numFmtId="49" fontId="62" fillId="33" borderId="70" xfId="0" applyNumberFormat="1" applyFont="1" applyFill="1" applyBorder="1" applyAlignment="1">
      <alignment horizontal="center" vertical="center" wrapText="1"/>
    </xf>
    <xf numFmtId="49" fontId="62" fillId="33" borderId="73" xfId="0" applyNumberFormat="1" applyFont="1" applyFill="1" applyBorder="1" applyAlignment="1">
      <alignment horizontal="center" vertical="center" wrapText="1"/>
    </xf>
    <xf numFmtId="49" fontId="62" fillId="33" borderId="37" xfId="0" applyNumberFormat="1" applyFont="1" applyFill="1" applyBorder="1" applyAlignment="1">
      <alignment horizontal="center" vertical="center" wrapText="1"/>
    </xf>
    <xf numFmtId="49" fontId="71" fillId="30" borderId="14" xfId="0" applyNumberFormat="1" applyFont="1" applyFill="1" applyBorder="1" applyAlignment="1">
      <alignment horizontal="left" vertical="center" wrapText="1" indent="1"/>
    </xf>
    <xf numFmtId="49" fontId="121" fillId="30" borderId="14" xfId="0" applyNumberFormat="1" applyFont="1" applyFill="1" applyBorder="1" applyAlignment="1">
      <alignment horizontal="left" vertical="center" wrapText="1" indent="1"/>
    </xf>
    <xf numFmtId="49" fontId="121" fillId="30" borderId="45" xfId="0" applyNumberFormat="1" applyFont="1" applyFill="1" applyBorder="1" applyAlignment="1">
      <alignment horizontal="left" vertical="center" wrapText="1" indent="1"/>
    </xf>
    <xf numFmtId="49" fontId="70" fillId="33" borderId="70" xfId="0" applyNumberFormat="1" applyFont="1" applyFill="1" applyBorder="1" applyAlignment="1">
      <alignment horizontal="center" vertical="center" wrapText="1"/>
    </xf>
    <xf numFmtId="0" fontId="2" fillId="14" borderId="16" xfId="0" applyFont="1" applyFill="1" applyBorder="1"/>
    <xf numFmtId="0" fontId="110" fillId="0" borderId="0" xfId="0" applyFont="1" applyAlignment="1">
      <alignment vertical="center"/>
    </xf>
    <xf numFmtId="0" fontId="111" fillId="2" borderId="0" xfId="0" applyFont="1" applyFill="1"/>
    <xf numFmtId="0" fontId="2" fillId="14" borderId="45" xfId="0" applyFont="1" applyFill="1" applyBorder="1"/>
    <xf numFmtId="0" fontId="2" fillId="14" borderId="47" xfId="0" applyFont="1" applyFill="1" applyBorder="1"/>
    <xf numFmtId="0" fontId="2" fillId="14" borderId="46" xfId="0" applyFont="1" applyFill="1" applyBorder="1"/>
    <xf numFmtId="49" fontId="2" fillId="2" borderId="0" xfId="0" applyNumberFormat="1" applyFont="1" applyFill="1"/>
    <xf numFmtId="0" fontId="7" fillId="2" borderId="0" xfId="0" applyFont="1" applyFill="1"/>
    <xf numFmtId="0" fontId="59" fillId="0" borderId="6" xfId="0" applyFont="1" applyBorder="1" applyAlignment="1" applyProtection="1">
      <alignment horizontal="left" vertical="center" wrapText="1"/>
      <protection locked="0"/>
    </xf>
    <xf numFmtId="0" fontId="59" fillId="0" borderId="35" xfId="0" applyFont="1" applyBorder="1" applyAlignment="1" applyProtection="1">
      <alignment horizontal="left" vertical="center" wrapText="1"/>
      <protection locked="0"/>
    </xf>
    <xf numFmtId="0" fontId="128" fillId="0" borderId="18" xfId="1" applyNumberFormat="1" applyFont="1" applyFill="1" applyBorder="1" applyAlignment="1" applyProtection="1">
      <alignment horizontal="left" vertical="center" wrapText="1"/>
      <protection locked="0"/>
    </xf>
    <xf numFmtId="0" fontId="128" fillId="0" borderId="19" xfId="1" applyNumberFormat="1" applyFont="1" applyFill="1" applyBorder="1" applyAlignment="1" applyProtection="1">
      <alignment horizontal="left" vertical="center" wrapText="1"/>
      <protection locked="0"/>
    </xf>
    <xf numFmtId="0" fontId="59" fillId="0" borderId="25" xfId="0" applyFont="1" applyBorder="1" applyAlignment="1" applyProtection="1">
      <alignment horizontal="left" vertical="center" wrapText="1"/>
      <protection locked="0"/>
    </xf>
    <xf numFmtId="0" fontId="76" fillId="0" borderId="0" xfId="0" applyFont="1" applyAlignment="1">
      <alignment horizontal="right"/>
    </xf>
    <xf numFmtId="49" fontId="76" fillId="0" borderId="0" xfId="0" applyNumberFormat="1" applyFont="1" applyAlignment="1">
      <alignment horizontal="left"/>
    </xf>
    <xf numFmtId="0" fontId="76" fillId="0" borderId="0" xfId="0" applyFont="1" applyAlignment="1">
      <alignment horizontal="right" vertical="center" wrapText="1"/>
    </xf>
    <xf numFmtId="164" fontId="76" fillId="0" borderId="0" xfId="0" applyNumberFormat="1" applyFont="1" applyAlignment="1">
      <alignment horizontal="left" vertical="center" wrapText="1"/>
    </xf>
    <xf numFmtId="0" fontId="2" fillId="35" borderId="7" xfId="0" applyFont="1" applyFill="1" applyBorder="1"/>
    <xf numFmtId="0" fontId="2" fillId="35" borderId="9" xfId="0" applyFont="1" applyFill="1" applyBorder="1"/>
    <xf numFmtId="0" fontId="2" fillId="35" borderId="14" xfId="0" applyFont="1" applyFill="1" applyBorder="1"/>
    <xf numFmtId="0" fontId="2" fillId="35" borderId="0" xfId="0" applyFont="1" applyFill="1"/>
    <xf numFmtId="49" fontId="13" fillId="36" borderId="6" xfId="0" applyNumberFormat="1" applyFont="1" applyFill="1" applyBorder="1" applyAlignment="1">
      <alignment horizontal="left" vertical="center" indent="1"/>
    </xf>
    <xf numFmtId="0" fontId="10" fillId="35" borderId="16" xfId="0" applyFont="1" applyFill="1" applyBorder="1"/>
    <xf numFmtId="0" fontId="2" fillId="35" borderId="16" xfId="0" applyFont="1" applyFill="1" applyBorder="1"/>
    <xf numFmtId="0" fontId="2" fillId="35" borderId="45" xfId="0" applyFont="1" applyFill="1" applyBorder="1"/>
    <xf numFmtId="0" fontId="2" fillId="35" borderId="47" xfId="0" applyFont="1" applyFill="1" applyBorder="1"/>
    <xf numFmtId="0" fontId="2" fillId="35" borderId="46" xfId="0" applyFont="1" applyFill="1" applyBorder="1"/>
    <xf numFmtId="9" fontId="59" fillId="0" borderId="6" xfId="8" applyFont="1" applyBorder="1" applyAlignment="1" applyProtection="1">
      <alignment horizontal="left" vertical="center" indent="1"/>
      <protection locked="0"/>
    </xf>
    <xf numFmtId="49" fontId="57" fillId="30" borderId="45" xfId="0" applyNumberFormat="1" applyFont="1" applyFill="1" applyBorder="1" applyAlignment="1">
      <alignment horizontal="left" vertical="center" wrapText="1" indent="1"/>
    </xf>
    <xf numFmtId="49" fontId="57" fillId="30" borderId="46" xfId="0" applyNumberFormat="1" applyFont="1" applyFill="1" applyBorder="1" applyAlignment="1">
      <alignment horizontal="left" vertical="center" wrapText="1" indent="1"/>
    </xf>
    <xf numFmtId="0" fontId="11" fillId="0" borderId="24" xfId="0" applyFont="1" applyBorder="1" applyAlignment="1" applyProtection="1">
      <alignment horizontal="left" vertical="center" wrapText="1" indent="1"/>
      <protection locked="0"/>
    </xf>
    <xf numFmtId="0" fontId="11" fillId="0" borderId="33" xfId="0" applyFont="1" applyBorder="1" applyAlignment="1" applyProtection="1">
      <alignment horizontal="left" vertical="center" wrapText="1" indent="1"/>
      <protection locked="0"/>
    </xf>
    <xf numFmtId="0" fontId="11" fillId="0" borderId="29" xfId="0" applyFont="1" applyBorder="1" applyAlignment="1" applyProtection="1">
      <alignment horizontal="left" vertical="center" wrapText="1" indent="1"/>
      <protection locked="0"/>
    </xf>
    <xf numFmtId="0" fontId="59" fillId="14" borderId="0" xfId="0" applyFont="1" applyFill="1" applyAlignment="1" applyProtection="1">
      <alignment horizontal="left" vertical="center" wrapText="1" indent="1"/>
      <protection locked="0"/>
    </xf>
    <xf numFmtId="0" fontId="59" fillId="0" borderId="1" xfId="0" applyFont="1" applyBorder="1" applyAlignment="1" applyProtection="1">
      <alignment horizontal="center" vertical="center"/>
      <protection locked="0"/>
    </xf>
    <xf numFmtId="0" fontId="59" fillId="0" borderId="2" xfId="0" applyFont="1" applyBorder="1" applyAlignment="1" applyProtection="1">
      <alignment horizontal="center" vertical="center"/>
      <protection locked="0"/>
    </xf>
    <xf numFmtId="0" fontId="59" fillId="0" borderId="56" xfId="0" applyFont="1" applyBorder="1" applyAlignment="1" applyProtection="1">
      <alignment horizontal="center" vertical="center"/>
      <protection locked="0"/>
    </xf>
    <xf numFmtId="0" fontId="59" fillId="0" borderId="52" xfId="0" applyFont="1" applyBorder="1" applyAlignment="1" applyProtection="1">
      <alignment horizontal="center" vertical="center"/>
      <protection locked="0"/>
    </xf>
    <xf numFmtId="49" fontId="73" fillId="31" borderId="10" xfId="0" applyNumberFormat="1" applyFont="1" applyFill="1" applyBorder="1" applyAlignment="1">
      <alignment vertical="center"/>
    </xf>
    <xf numFmtId="49" fontId="73" fillId="31" borderId="3" xfId="0" applyNumberFormat="1" applyFont="1" applyFill="1" applyBorder="1" applyAlignment="1">
      <alignment vertical="center"/>
    </xf>
    <xf numFmtId="49" fontId="73" fillId="31" borderId="4" xfId="0" applyNumberFormat="1" applyFont="1" applyFill="1" applyBorder="1" applyAlignment="1">
      <alignment vertical="center"/>
    </xf>
    <xf numFmtId="0" fontId="59" fillId="0" borderId="34" xfId="0" applyFont="1" applyBorder="1" applyAlignment="1" applyProtection="1">
      <alignment horizontal="left" vertical="center" wrapText="1" indent="1"/>
      <protection locked="0"/>
    </xf>
    <xf numFmtId="0" fontId="59" fillId="0" borderId="11" xfId="0" applyFont="1" applyBorder="1" applyAlignment="1" applyProtection="1">
      <alignment horizontal="left" vertical="center" wrapText="1" indent="1"/>
      <protection locked="0"/>
    </xf>
    <xf numFmtId="0" fontId="59" fillId="0" borderId="32" xfId="0" applyFont="1" applyBorder="1" applyAlignment="1" applyProtection="1">
      <alignment horizontal="left" vertical="center" wrapText="1" indent="1"/>
      <protection locked="0"/>
    </xf>
    <xf numFmtId="49" fontId="57" fillId="30" borderId="14" xfId="0" applyNumberFormat="1" applyFont="1" applyFill="1" applyBorder="1" applyAlignment="1">
      <alignment horizontal="left" vertical="center" wrapText="1" indent="1"/>
    </xf>
    <xf numFmtId="49" fontId="57" fillId="30" borderId="16" xfId="0" applyNumberFormat="1" applyFont="1" applyFill="1" applyBorder="1" applyAlignment="1">
      <alignment horizontal="left" vertical="center" wrapText="1" indent="1"/>
    </xf>
    <xf numFmtId="0" fontId="59" fillId="0" borderId="23" xfId="0" applyFont="1" applyBorder="1" applyAlignment="1" applyProtection="1">
      <alignment horizontal="left" vertical="center" wrapText="1" indent="1"/>
      <protection locked="0"/>
    </xf>
    <xf numFmtId="0" fontId="59" fillId="0" borderId="12" xfId="0" applyFont="1" applyBorder="1" applyAlignment="1" applyProtection="1">
      <alignment horizontal="left" vertical="center" wrapText="1" indent="1"/>
      <protection locked="0"/>
    </xf>
    <xf numFmtId="0" fontId="59" fillId="0" borderId="28" xfId="0" applyFont="1" applyBorder="1" applyAlignment="1" applyProtection="1">
      <alignment horizontal="left" vertical="center" wrapText="1" indent="1"/>
      <protection locked="0"/>
    </xf>
    <xf numFmtId="0" fontId="59" fillId="0" borderId="56" xfId="0" applyFont="1" applyBorder="1" applyAlignment="1" applyProtection="1">
      <alignment horizontal="left" vertical="center" indent="1"/>
      <protection locked="0"/>
    </xf>
    <xf numFmtId="0" fontId="59" fillId="0" borderId="29" xfId="0" applyFont="1" applyBorder="1" applyAlignment="1" applyProtection="1">
      <alignment horizontal="left" vertical="center" indent="1"/>
      <protection locked="0"/>
    </xf>
    <xf numFmtId="0" fontId="59" fillId="0" borderId="6" xfId="0" applyFont="1" applyBorder="1" applyAlignment="1" applyProtection="1">
      <alignment horizontal="left" vertical="center" wrapText="1"/>
      <protection locked="0"/>
    </xf>
    <xf numFmtId="0" fontId="59" fillId="0" borderId="22" xfId="0" applyFont="1" applyBorder="1" applyAlignment="1" applyProtection="1">
      <alignment horizontal="left" vertical="center" wrapText="1"/>
      <protection locked="0"/>
    </xf>
    <xf numFmtId="49" fontId="73" fillId="31" borderId="10" xfId="0" applyNumberFormat="1" applyFont="1" applyFill="1" applyBorder="1" applyAlignment="1">
      <alignment horizontal="left" vertical="center"/>
    </xf>
    <xf numFmtId="49" fontId="73" fillId="31" borderId="3" xfId="0" applyNumberFormat="1" applyFont="1" applyFill="1" applyBorder="1" applyAlignment="1">
      <alignment horizontal="left" vertical="center"/>
    </xf>
    <xf numFmtId="49" fontId="73" fillId="31" borderId="4" xfId="0" applyNumberFormat="1" applyFont="1" applyFill="1" applyBorder="1" applyAlignment="1">
      <alignment horizontal="left" vertical="center"/>
    </xf>
    <xf numFmtId="49" fontId="112" fillId="14" borderId="14" xfId="0" applyNumberFormat="1" applyFont="1" applyFill="1" applyBorder="1" applyAlignment="1">
      <alignment horizontal="left" vertical="center" indent="1"/>
    </xf>
    <xf numFmtId="49" fontId="112" fillId="14" borderId="0" xfId="0" applyNumberFormat="1" applyFont="1" applyFill="1" applyAlignment="1">
      <alignment horizontal="left" vertical="center" indent="1"/>
    </xf>
    <xf numFmtId="49" fontId="57" fillId="30" borderId="10" xfId="0" applyNumberFormat="1" applyFont="1" applyFill="1" applyBorder="1" applyAlignment="1">
      <alignment horizontal="left" vertical="center" wrapText="1" indent="1"/>
    </xf>
    <xf numFmtId="49" fontId="57" fillId="30" borderId="3" xfId="0" applyNumberFormat="1" applyFont="1" applyFill="1" applyBorder="1" applyAlignment="1">
      <alignment horizontal="left" vertical="center" wrapText="1" indent="1"/>
    </xf>
    <xf numFmtId="49" fontId="57" fillId="30" borderId="37" xfId="0" applyNumberFormat="1" applyFont="1" applyFill="1" applyBorder="1" applyAlignment="1">
      <alignment horizontal="left" vertical="center" wrapText="1" indent="1"/>
    </xf>
    <xf numFmtId="49" fontId="70" fillId="33" borderId="10" xfId="0" applyNumberFormat="1" applyFont="1" applyFill="1" applyBorder="1" applyAlignment="1">
      <alignment horizontal="left" vertical="center" wrapText="1" indent="1"/>
    </xf>
    <xf numFmtId="49" fontId="70" fillId="33" borderId="3" xfId="0" applyNumberFormat="1" applyFont="1" applyFill="1" applyBorder="1" applyAlignment="1">
      <alignment horizontal="left" vertical="center" wrapText="1" indent="1"/>
    </xf>
    <xf numFmtId="0" fontId="59" fillId="0" borderId="6" xfId="0" applyFont="1" applyBorder="1" applyAlignment="1" applyProtection="1">
      <alignment horizontal="left" vertical="center" wrapText="1" indent="1"/>
      <protection locked="0"/>
    </xf>
    <xf numFmtId="0" fontId="59" fillId="0" borderId="22" xfId="0" applyFont="1" applyBorder="1" applyAlignment="1" applyProtection="1">
      <alignment horizontal="left" vertical="center" wrapText="1" indent="1"/>
      <protection locked="0"/>
    </xf>
    <xf numFmtId="0" fontId="59" fillId="0" borderId="1" xfId="0" applyFont="1" applyBorder="1" applyAlignment="1" applyProtection="1">
      <alignment horizontal="left" vertical="center" indent="1"/>
      <protection locked="0"/>
    </xf>
    <xf numFmtId="0" fontId="59" fillId="0" borderId="28" xfId="0" applyFont="1" applyBorder="1" applyAlignment="1" applyProtection="1">
      <alignment horizontal="left" vertical="center" indent="1"/>
      <protection locked="0"/>
    </xf>
    <xf numFmtId="0" fontId="128" fillId="0" borderId="1" xfId="1" applyNumberFormat="1" applyFont="1" applyFill="1" applyBorder="1" applyAlignment="1" applyProtection="1">
      <alignment horizontal="left" vertical="center" wrapText="1"/>
      <protection locked="0"/>
    </xf>
    <xf numFmtId="0" fontId="128" fillId="0" borderId="2" xfId="1" applyNumberFormat="1" applyFont="1" applyFill="1" applyBorder="1" applyAlignment="1" applyProtection="1">
      <alignment horizontal="left" vertical="center" wrapText="1"/>
      <protection locked="0"/>
    </xf>
    <xf numFmtId="49" fontId="74" fillId="31" borderId="10" xfId="0" applyNumberFormat="1" applyFont="1" applyFill="1" applyBorder="1" applyAlignment="1">
      <alignment horizontal="left" vertical="center" wrapText="1"/>
    </xf>
    <xf numFmtId="49" fontId="74" fillId="31" borderId="3" xfId="0" applyNumberFormat="1" applyFont="1" applyFill="1" applyBorder="1" applyAlignment="1">
      <alignment horizontal="left" vertical="center" wrapText="1"/>
    </xf>
    <xf numFmtId="49" fontId="62" fillId="33" borderId="73" xfId="0" applyNumberFormat="1" applyFont="1" applyFill="1" applyBorder="1" applyAlignment="1">
      <alignment horizontal="center" vertical="center" wrapText="1"/>
    </xf>
    <xf numFmtId="49" fontId="62" fillId="33" borderId="37" xfId="0" applyNumberFormat="1" applyFont="1" applyFill="1" applyBorder="1" applyAlignment="1">
      <alignment horizontal="center" vertical="center" wrapText="1"/>
    </xf>
    <xf numFmtId="0" fontId="59" fillId="0" borderId="5" xfId="0" applyFont="1" applyBorder="1" applyAlignment="1" applyProtection="1">
      <alignment horizontal="left" vertical="center" wrapText="1"/>
      <protection locked="0"/>
    </xf>
    <xf numFmtId="0" fontId="128" fillId="0" borderId="5" xfId="1" applyFont="1" applyBorder="1" applyAlignment="1" applyProtection="1">
      <alignment horizontal="left" vertical="center"/>
      <protection locked="0"/>
    </xf>
    <xf numFmtId="0" fontId="128" fillId="0" borderId="6" xfId="1" applyFont="1" applyBorder="1" applyAlignment="1" applyProtection="1">
      <alignment horizontal="left" vertical="center"/>
      <protection locked="0"/>
    </xf>
    <xf numFmtId="49" fontId="57" fillId="30" borderId="0" xfId="0" applyNumberFormat="1" applyFont="1" applyFill="1" applyAlignment="1">
      <alignment horizontal="left" vertical="center" wrapText="1" indent="1"/>
    </xf>
    <xf numFmtId="0" fontId="59" fillId="0" borderId="23" xfId="0" applyFont="1" applyBorder="1" applyAlignment="1" applyProtection="1">
      <alignment horizontal="left" vertical="center" indent="1"/>
      <protection locked="0"/>
    </xf>
    <xf numFmtId="0" fontId="59" fillId="0" borderId="12" xfId="0" applyFont="1" applyBorder="1" applyAlignment="1" applyProtection="1">
      <alignment horizontal="left" vertical="center" indent="1"/>
      <protection locked="0"/>
    </xf>
    <xf numFmtId="0" fontId="6" fillId="0" borderId="23" xfId="1" applyBorder="1" applyAlignment="1" applyProtection="1">
      <alignment horizontal="left" vertical="center" wrapText="1" indent="1"/>
      <protection locked="0"/>
    </xf>
    <xf numFmtId="0" fontId="6" fillId="0" borderId="12" xfId="1" applyBorder="1" applyAlignment="1" applyProtection="1">
      <alignment horizontal="left" vertical="center" wrapText="1" indent="1"/>
      <protection locked="0"/>
    </xf>
    <xf numFmtId="0" fontId="6" fillId="0" borderId="28" xfId="1" applyBorder="1" applyAlignment="1" applyProtection="1">
      <alignment horizontal="left" vertical="center" wrapText="1" indent="1"/>
      <protection locked="0"/>
    </xf>
    <xf numFmtId="0" fontId="6" fillId="0" borderId="75" xfId="1" applyNumberFormat="1" applyFill="1" applyBorder="1" applyAlignment="1" applyProtection="1">
      <alignment horizontal="left" vertical="center" indent="1"/>
      <protection locked="0"/>
    </xf>
    <xf numFmtId="0" fontId="6" fillId="0" borderId="61" xfId="1" applyNumberFormat="1" applyFill="1" applyBorder="1" applyAlignment="1" applyProtection="1">
      <alignment horizontal="left" vertical="center" indent="1"/>
      <protection locked="0"/>
    </xf>
    <xf numFmtId="0" fontId="128" fillId="0" borderId="1" xfId="1" applyFont="1" applyBorder="1" applyAlignment="1" applyProtection="1">
      <alignment horizontal="left" vertical="center"/>
      <protection locked="0"/>
    </xf>
    <xf numFmtId="0" fontId="128" fillId="0" borderId="2" xfId="1" applyFont="1" applyBorder="1" applyAlignment="1" applyProtection="1">
      <alignment horizontal="left" vertical="center"/>
      <protection locked="0"/>
    </xf>
    <xf numFmtId="49" fontId="73" fillId="31" borderId="10" xfId="0" applyNumberFormat="1" applyFont="1" applyFill="1" applyBorder="1" applyAlignment="1">
      <alignment horizontal="left" vertical="center" wrapText="1" indent="1"/>
    </xf>
    <xf numFmtId="49" fontId="73" fillId="31" borderId="3" xfId="0" applyNumberFormat="1" applyFont="1" applyFill="1" applyBorder="1" applyAlignment="1">
      <alignment horizontal="left" vertical="center" wrapText="1" indent="1"/>
    </xf>
    <xf numFmtId="49" fontId="73" fillId="31" borderId="4" xfId="0" applyNumberFormat="1" applyFont="1" applyFill="1" applyBorder="1" applyAlignment="1">
      <alignment horizontal="left" vertical="center" wrapText="1" indent="1"/>
    </xf>
    <xf numFmtId="0" fontId="128" fillId="0" borderId="56" xfId="1" applyNumberFormat="1" applyFont="1" applyFill="1" applyBorder="1" applyAlignment="1" applyProtection="1">
      <alignment horizontal="left" vertical="center" wrapText="1"/>
      <protection locked="0"/>
    </xf>
    <xf numFmtId="0" fontId="128" fillId="0" borderId="52" xfId="1" applyNumberFormat="1" applyFont="1" applyFill="1" applyBorder="1" applyAlignment="1" applyProtection="1">
      <alignment horizontal="left" vertical="center" wrapText="1"/>
      <protection locked="0"/>
    </xf>
    <xf numFmtId="0" fontId="59" fillId="0" borderId="54" xfId="0" applyFont="1" applyBorder="1" applyAlignment="1" applyProtection="1">
      <alignment horizontal="left" vertical="center" wrapText="1" indent="1"/>
      <protection locked="0"/>
    </xf>
    <xf numFmtId="0" fontId="59" fillId="0" borderId="53" xfId="0" applyFont="1" applyBorder="1" applyAlignment="1" applyProtection="1">
      <alignment horizontal="left" vertical="center" wrapText="1" indent="1"/>
      <protection locked="0"/>
    </xf>
    <xf numFmtId="0" fontId="59" fillId="0" borderId="55" xfId="0" applyFont="1" applyBorder="1" applyAlignment="1" applyProtection="1">
      <alignment horizontal="left" vertical="center" wrapText="1" indent="1"/>
      <protection locked="0"/>
    </xf>
    <xf numFmtId="0" fontId="59" fillId="0" borderId="25" xfId="0" applyFont="1" applyBorder="1" applyAlignment="1" applyProtection="1">
      <alignment horizontal="left" vertical="center" wrapText="1"/>
      <protection locked="0"/>
    </xf>
    <xf numFmtId="0" fontId="59" fillId="0" borderId="26" xfId="0" applyFont="1" applyBorder="1" applyAlignment="1" applyProtection="1">
      <alignment horizontal="left" vertical="center" wrapText="1"/>
      <protection locked="0"/>
    </xf>
    <xf numFmtId="0" fontId="58" fillId="0" borderId="23" xfId="0" applyFont="1" applyBorder="1" applyAlignment="1" applyProtection="1">
      <alignment horizontal="left" vertical="center" indent="1"/>
      <protection locked="0"/>
    </xf>
    <xf numFmtId="0" fontId="58" fillId="0" borderId="12" xfId="0" applyFont="1" applyBorder="1" applyAlignment="1" applyProtection="1">
      <alignment horizontal="left" vertical="center" indent="1"/>
      <protection locked="0"/>
    </xf>
    <xf numFmtId="0" fontId="58" fillId="0" borderId="28" xfId="0" applyFont="1" applyBorder="1" applyAlignment="1" applyProtection="1">
      <alignment horizontal="left" vertical="center" indent="1"/>
      <protection locked="0"/>
    </xf>
    <xf numFmtId="49" fontId="62" fillId="33" borderId="71" xfId="0" applyNumberFormat="1" applyFont="1" applyFill="1" applyBorder="1" applyAlignment="1">
      <alignment horizontal="left" vertical="center" wrapText="1" indent="1"/>
    </xf>
    <xf numFmtId="49" fontId="62" fillId="33" borderId="70" xfId="0" applyNumberFormat="1" applyFont="1" applyFill="1" applyBorder="1" applyAlignment="1">
      <alignment horizontal="left" vertical="center" wrapText="1" indent="1"/>
    </xf>
    <xf numFmtId="0" fontId="57" fillId="30" borderId="14" xfId="0" applyFont="1" applyFill="1" applyBorder="1" applyAlignment="1">
      <alignment horizontal="left" vertical="center" wrapText="1" indent="1"/>
    </xf>
    <xf numFmtId="0" fontId="57" fillId="30" borderId="16" xfId="0" applyFont="1" applyFill="1" applyBorder="1" applyAlignment="1">
      <alignment horizontal="left" vertical="center" wrapText="1" indent="1"/>
    </xf>
    <xf numFmtId="49" fontId="57" fillId="30" borderId="7" xfId="0" applyNumberFormat="1" applyFont="1" applyFill="1" applyBorder="1" applyAlignment="1">
      <alignment horizontal="left" vertical="center" wrapText="1" indent="1"/>
    </xf>
    <xf numFmtId="49" fontId="57" fillId="30" borderId="8" xfId="0" applyNumberFormat="1" applyFont="1" applyFill="1" applyBorder="1" applyAlignment="1">
      <alignment horizontal="left" vertical="center" wrapText="1" indent="1"/>
    </xf>
    <xf numFmtId="0" fontId="59" fillId="0" borderId="2" xfId="0" applyFont="1" applyBorder="1" applyAlignment="1" applyProtection="1">
      <alignment horizontal="left" vertical="center" wrapText="1" indent="1"/>
      <protection locked="0"/>
    </xf>
    <xf numFmtId="0" fontId="57" fillId="30" borderId="45" xfId="0" applyFont="1" applyFill="1" applyBorder="1" applyAlignment="1">
      <alignment horizontal="left" vertical="center" wrapText="1" indent="1"/>
    </xf>
    <xf numFmtId="0" fontId="57" fillId="30" borderId="46" xfId="0" applyFont="1" applyFill="1" applyBorder="1" applyAlignment="1">
      <alignment horizontal="left" vertical="center" wrapText="1" indent="1"/>
    </xf>
    <xf numFmtId="0" fontId="59" fillId="0" borderId="51" xfId="0" applyFont="1" applyBorder="1" applyAlignment="1" applyProtection="1">
      <alignment horizontal="left" vertical="center" wrapText="1" indent="1"/>
      <protection locked="0"/>
    </xf>
    <xf numFmtId="0" fontId="59" fillId="0" borderId="20" xfId="0" applyFont="1" applyBorder="1" applyAlignment="1" applyProtection="1">
      <alignment horizontal="left" vertical="center" wrapText="1" indent="1"/>
      <protection locked="0"/>
    </xf>
    <xf numFmtId="49" fontId="67" fillId="32" borderId="0" xfId="0" applyNumberFormat="1" applyFont="1" applyFill="1" applyAlignment="1">
      <alignment horizontal="left" vertical="center" indent="1"/>
    </xf>
    <xf numFmtId="49" fontId="55" fillId="30" borderId="10" xfId="0" applyNumberFormat="1" applyFont="1" applyFill="1" applyBorder="1" applyAlignment="1">
      <alignment horizontal="left" vertical="center" indent="1"/>
    </xf>
    <xf numFmtId="49" fontId="55" fillId="30" borderId="4" xfId="0" applyNumberFormat="1" applyFont="1" applyFill="1" applyBorder="1" applyAlignment="1">
      <alignment horizontal="left" vertical="center" indent="1"/>
    </xf>
    <xf numFmtId="49" fontId="73" fillId="31" borderId="10" xfId="0" applyNumberFormat="1" applyFont="1" applyFill="1" applyBorder="1" applyAlignment="1">
      <alignment vertical="center" wrapText="1"/>
    </xf>
    <xf numFmtId="49" fontId="73" fillId="31" borderId="4" xfId="0" applyNumberFormat="1" applyFont="1" applyFill="1" applyBorder="1" applyAlignment="1">
      <alignment vertical="center" wrapText="1"/>
    </xf>
    <xf numFmtId="0" fontId="58" fillId="0" borderId="53" xfId="0" applyFont="1" applyBorder="1" applyAlignment="1" applyProtection="1">
      <alignment horizontal="left" vertical="center" wrapText="1" indent="1"/>
      <protection locked="0"/>
    </xf>
    <xf numFmtId="0" fontId="58" fillId="0" borderId="55" xfId="0" applyFont="1" applyBorder="1" applyAlignment="1" applyProtection="1">
      <alignment horizontal="left" vertical="center" wrapText="1" indent="1"/>
      <protection locked="0"/>
    </xf>
    <xf numFmtId="164" fontId="59" fillId="0" borderId="34" xfId="0" applyNumberFormat="1" applyFont="1" applyBorder="1" applyAlignment="1" applyProtection="1">
      <alignment horizontal="left" vertical="center" wrapText="1" indent="1"/>
      <protection locked="0"/>
    </xf>
    <xf numFmtId="164" fontId="59" fillId="0" borderId="11" xfId="0" applyNumberFormat="1" applyFont="1" applyBorder="1" applyAlignment="1" applyProtection="1">
      <alignment horizontal="left" vertical="center" wrapText="1" indent="1"/>
      <protection locked="0"/>
    </xf>
    <xf numFmtId="164" fontId="59" fillId="0" borderId="32" xfId="0" applyNumberFormat="1" applyFont="1" applyBorder="1" applyAlignment="1" applyProtection="1">
      <alignment horizontal="left" vertical="center" wrapText="1" indent="1"/>
      <protection locked="0"/>
    </xf>
    <xf numFmtId="0" fontId="128" fillId="0" borderId="56" xfId="1" applyNumberFormat="1" applyFont="1" applyFill="1" applyBorder="1" applyAlignment="1" applyProtection="1">
      <alignment vertical="center" wrapText="1"/>
      <protection locked="0"/>
    </xf>
    <xf numFmtId="0" fontId="128" fillId="0" borderId="52" xfId="1" applyNumberFormat="1" applyFont="1" applyFill="1" applyBorder="1" applyAlignment="1" applyProtection="1">
      <alignment vertical="center" wrapText="1"/>
      <protection locked="0"/>
    </xf>
    <xf numFmtId="0" fontId="59" fillId="0" borderId="27" xfId="0" applyFont="1" applyBorder="1" applyAlignment="1" applyProtection="1">
      <alignment horizontal="left" vertical="center" wrapText="1"/>
      <protection locked="0"/>
    </xf>
    <xf numFmtId="49" fontId="2" fillId="14" borderId="47" xfId="0" applyNumberFormat="1" applyFont="1" applyFill="1" applyBorder="1" applyAlignment="1">
      <alignment horizontal="center"/>
    </xf>
    <xf numFmtId="49" fontId="114" fillId="14" borderId="14" xfId="0" applyNumberFormat="1" applyFont="1" applyFill="1" applyBorder="1" applyAlignment="1">
      <alignment horizontal="left" vertical="center" wrapText="1" indent="1"/>
    </xf>
    <xf numFmtId="49" fontId="114" fillId="14" borderId="0" xfId="0" applyNumberFormat="1" applyFont="1" applyFill="1" applyAlignment="1">
      <alignment horizontal="left" vertical="center" wrapText="1" indent="1"/>
    </xf>
    <xf numFmtId="0" fontId="2" fillId="14" borderId="0" xfId="0" applyFont="1" applyFill="1" applyProtection="1">
      <protection locked="0"/>
    </xf>
    <xf numFmtId="0" fontId="2" fillId="14" borderId="0" xfId="0" applyFont="1" applyFill="1" applyAlignment="1" applyProtection="1">
      <alignment horizontal="left"/>
      <protection locked="0"/>
    </xf>
    <xf numFmtId="0" fontId="2" fillId="14" borderId="0" xfId="0" applyFont="1" applyFill="1" applyAlignment="1" applyProtection="1">
      <alignment horizontal="left"/>
      <protection locked="0" hidden="1"/>
    </xf>
    <xf numFmtId="49" fontId="57" fillId="30" borderId="9" xfId="0" applyNumberFormat="1" applyFont="1" applyFill="1" applyBorder="1" applyAlignment="1">
      <alignment horizontal="left" vertical="center" wrapText="1" indent="1"/>
    </xf>
    <xf numFmtId="49" fontId="62" fillId="33" borderId="73" xfId="0" applyNumberFormat="1" applyFont="1" applyFill="1" applyBorder="1" applyAlignment="1">
      <alignment horizontal="left" vertical="center" wrapText="1" indent="1"/>
    </xf>
    <xf numFmtId="49" fontId="62" fillId="33" borderId="4" xfId="0" applyNumberFormat="1" applyFont="1" applyFill="1" applyBorder="1" applyAlignment="1">
      <alignment horizontal="left" vertical="center" wrapText="1" indent="1"/>
    </xf>
    <xf numFmtId="0" fontId="59" fillId="0" borderId="21" xfId="0" applyFont="1" applyBorder="1" applyAlignment="1" applyProtection="1">
      <alignment horizontal="left" vertical="center" wrapText="1" indent="1"/>
      <protection locked="0"/>
    </xf>
    <xf numFmtId="0" fontId="59" fillId="2" borderId="30" xfId="0" applyFont="1" applyFill="1" applyBorder="1" applyAlignment="1" applyProtection="1">
      <alignment horizontal="left" vertical="center" indent="1"/>
      <protection locked="0"/>
    </xf>
    <xf numFmtId="0" fontId="59" fillId="2" borderId="6" xfId="0" applyFont="1" applyFill="1" applyBorder="1" applyAlignment="1" applyProtection="1">
      <alignment horizontal="left" vertical="center" indent="1"/>
      <protection locked="0"/>
    </xf>
    <xf numFmtId="0" fontId="59" fillId="2" borderId="22" xfId="0" applyFont="1" applyFill="1" applyBorder="1" applyAlignment="1" applyProtection="1">
      <alignment horizontal="left" vertical="center" indent="1"/>
      <protection locked="0"/>
    </xf>
    <xf numFmtId="0" fontId="59" fillId="2" borderId="31" xfId="0" applyFont="1" applyFill="1" applyBorder="1" applyAlignment="1" applyProtection="1">
      <alignment horizontal="left" vertical="center" indent="1"/>
      <protection locked="0"/>
    </xf>
    <xf numFmtId="0" fontId="59" fillId="2" borderId="25" xfId="0" applyFont="1" applyFill="1" applyBorder="1" applyAlignment="1" applyProtection="1">
      <alignment horizontal="left" vertical="center" indent="1"/>
      <protection locked="0"/>
    </xf>
    <xf numFmtId="0" fontId="59" fillId="2" borderId="26" xfId="0" applyFont="1" applyFill="1" applyBorder="1" applyAlignment="1" applyProtection="1">
      <alignment horizontal="left" vertical="center" indent="1"/>
      <protection locked="0"/>
    </xf>
    <xf numFmtId="0" fontId="57" fillId="45" borderId="3" xfId="0" applyFont="1" applyFill="1" applyBorder="1" applyAlignment="1">
      <alignment horizontal="left" vertical="center" wrapText="1" indent="1"/>
    </xf>
    <xf numFmtId="49" fontId="62" fillId="33" borderId="4" xfId="0" applyNumberFormat="1" applyFont="1" applyFill="1" applyBorder="1" applyAlignment="1">
      <alignment horizontal="center" vertical="center" wrapText="1"/>
    </xf>
    <xf numFmtId="0" fontId="59" fillId="2" borderId="2" xfId="0" applyFont="1" applyFill="1" applyBorder="1" applyAlignment="1" applyProtection="1">
      <alignment horizontal="left" vertical="center" wrapText="1" indent="1"/>
      <protection locked="0"/>
    </xf>
    <xf numFmtId="0" fontId="59" fillId="2" borderId="6" xfId="0" applyFont="1" applyFill="1" applyBorder="1" applyAlignment="1" applyProtection="1">
      <alignment horizontal="left" vertical="center" wrapText="1" indent="1"/>
      <protection locked="0"/>
    </xf>
    <xf numFmtId="0" fontId="119" fillId="38" borderId="35" xfId="0" applyFont="1" applyFill="1" applyBorder="1" applyAlignment="1">
      <alignment horizontal="center" vertical="center" wrapText="1"/>
    </xf>
    <xf numFmtId="0" fontId="119" fillId="38" borderId="38" xfId="0" applyFont="1" applyFill="1" applyBorder="1" applyAlignment="1">
      <alignment horizontal="center" vertical="center" wrapText="1"/>
    </xf>
    <xf numFmtId="0" fontId="119" fillId="38" borderId="5" xfId="0" applyFont="1" applyFill="1" applyBorder="1" applyAlignment="1">
      <alignment horizontal="center" vertical="center" wrapText="1"/>
    </xf>
    <xf numFmtId="0" fontId="56" fillId="0" borderId="6" xfId="0" applyFont="1" applyBorder="1" applyAlignment="1" applyProtection="1">
      <alignment horizontal="center" vertical="center"/>
      <protection locked="0"/>
    </xf>
    <xf numFmtId="0" fontId="58" fillId="0" borderId="6" xfId="0" applyFont="1" applyBorder="1" applyAlignment="1" applyProtection="1">
      <alignment horizontal="left" vertical="center" wrapText="1" indent="1"/>
      <protection locked="0"/>
    </xf>
    <xf numFmtId="0" fontId="59" fillId="2" borderId="2" xfId="0" applyFont="1" applyFill="1" applyBorder="1" applyAlignment="1" applyProtection="1">
      <alignment horizontal="left" vertical="center" indent="1"/>
      <protection locked="0"/>
    </xf>
    <xf numFmtId="49" fontId="115" fillId="35" borderId="0" xfId="0" applyNumberFormat="1" applyFont="1" applyFill="1" applyAlignment="1">
      <alignment horizontal="left" vertical="center" indent="1"/>
    </xf>
    <xf numFmtId="49" fontId="74" fillId="34" borderId="10" xfId="0" applyNumberFormat="1" applyFont="1" applyFill="1" applyBorder="1" applyAlignment="1">
      <alignment horizontal="left" vertical="center" wrapText="1"/>
    </xf>
    <xf numFmtId="49" fontId="74" fillId="34" borderId="3" xfId="0" applyNumberFormat="1" applyFont="1" applyFill="1" applyBorder="1" applyAlignment="1">
      <alignment horizontal="left" vertical="center" wrapText="1"/>
    </xf>
    <xf numFmtId="49" fontId="61" fillId="34" borderId="3" xfId="0" applyNumberFormat="1" applyFont="1" applyFill="1" applyBorder="1" applyAlignment="1">
      <alignment horizontal="right" vertical="center" indent="1"/>
    </xf>
    <xf numFmtId="49" fontId="61" fillId="34" borderId="4" xfId="0" applyNumberFormat="1" applyFont="1" applyFill="1" applyBorder="1" applyAlignment="1">
      <alignment horizontal="right" vertical="center" indent="1"/>
    </xf>
    <xf numFmtId="49" fontId="13" fillId="36" borderId="6" xfId="0" applyNumberFormat="1" applyFont="1" applyFill="1" applyBorder="1" applyAlignment="1">
      <alignment horizontal="left" vertical="center" indent="1"/>
    </xf>
    <xf numFmtId="0" fontId="117" fillId="35" borderId="0" xfId="0" applyFont="1" applyFill="1" applyAlignment="1">
      <alignment horizontal="center" vertical="center" wrapText="1"/>
    </xf>
    <xf numFmtId="0" fontId="116" fillId="35" borderId="0" xfId="0" applyFont="1" applyFill="1" applyAlignment="1" applyProtection="1">
      <alignment horizontal="left" vertical="center" wrapText="1" indent="1"/>
      <protection locked="0"/>
    </xf>
    <xf numFmtId="0" fontId="118" fillId="35" borderId="0" xfId="0" applyFont="1" applyFill="1" applyAlignment="1">
      <alignment horizontal="center" vertical="center" wrapText="1"/>
    </xf>
    <xf numFmtId="49" fontId="109" fillId="37" borderId="6" xfId="0" applyNumberFormat="1" applyFont="1" applyFill="1" applyBorder="1" applyAlignment="1">
      <alignment horizontal="left" vertical="center" indent="1"/>
    </xf>
    <xf numFmtId="49" fontId="44" fillId="37" borderId="6" xfId="0" applyNumberFormat="1" applyFont="1" applyFill="1" applyBorder="1" applyAlignment="1">
      <alignment horizontal="center" vertical="center"/>
    </xf>
    <xf numFmtId="0" fontId="2" fillId="2" borderId="1" xfId="0" applyFont="1" applyFill="1" applyBorder="1" applyAlignment="1" applyProtection="1">
      <alignment horizontal="left" indent="1"/>
      <protection locked="0"/>
    </xf>
    <xf numFmtId="0" fontId="2" fillId="2" borderId="2" xfId="0" applyFont="1" applyFill="1" applyBorder="1" applyAlignment="1" applyProtection="1">
      <alignment horizontal="left" indent="1"/>
      <protection locked="0"/>
    </xf>
    <xf numFmtId="0" fontId="119" fillId="37" borderId="6" xfId="0" applyFont="1" applyFill="1" applyBorder="1" applyAlignment="1">
      <alignment horizontal="center" vertical="center" wrapText="1"/>
    </xf>
    <xf numFmtId="49" fontId="55" fillId="30" borderId="6" xfId="0" applyNumberFormat="1" applyFont="1" applyFill="1" applyBorder="1" applyAlignment="1">
      <alignment horizontal="left" vertical="center" indent="1"/>
    </xf>
    <xf numFmtId="0" fontId="59" fillId="0" borderId="6" xfId="0" applyFont="1" applyBorder="1" applyAlignment="1" applyProtection="1">
      <alignment horizontal="center" vertical="center" wrapText="1"/>
      <protection locked="0"/>
    </xf>
    <xf numFmtId="0" fontId="58" fillId="0" borderId="6" xfId="0" applyFont="1" applyBorder="1" applyAlignment="1" applyProtection="1">
      <alignment horizontal="center" vertical="center" wrapText="1"/>
      <protection locked="0"/>
    </xf>
    <xf numFmtId="0" fontId="127" fillId="52" borderId="6" xfId="0" applyFont="1" applyFill="1" applyBorder="1" applyAlignment="1">
      <alignment horizontal="center" vertical="center"/>
    </xf>
    <xf numFmtId="0" fontId="0" fillId="53" borderId="1" xfId="0" applyFill="1" applyBorder="1" applyAlignment="1">
      <alignment horizontal="center" vertical="center"/>
    </xf>
    <xf numFmtId="0" fontId="0" fillId="53" borderId="2" xfId="0" applyFill="1" applyBorder="1" applyAlignment="1">
      <alignment horizontal="center" vertical="center"/>
    </xf>
    <xf numFmtId="0" fontId="125" fillId="46" borderId="76" xfId="0" applyFont="1" applyFill="1" applyBorder="1" applyAlignment="1">
      <alignment horizontal="center" vertical="center"/>
    </xf>
    <xf numFmtId="0" fontId="125" fillId="46" borderId="42" xfId="0" applyFont="1" applyFill="1" applyBorder="1" applyAlignment="1">
      <alignment horizontal="center" vertical="center"/>
    </xf>
    <xf numFmtId="0" fontId="125" fillId="46" borderId="77" xfId="0" applyFont="1" applyFill="1" applyBorder="1" applyAlignment="1">
      <alignment horizontal="center" vertical="center"/>
    </xf>
    <xf numFmtId="0" fontId="125" fillId="47" borderId="78" xfId="0" applyFont="1" applyFill="1" applyBorder="1" applyAlignment="1">
      <alignment horizontal="center" vertical="center"/>
    </xf>
    <xf numFmtId="0" fontId="125" fillId="47" borderId="0" xfId="0" applyFont="1" applyFill="1" applyAlignment="1">
      <alignment horizontal="center" vertical="center"/>
    </xf>
    <xf numFmtId="0" fontId="124" fillId="54" borderId="10" xfId="5" applyNumberFormat="1" applyFont="1" applyFill="1" applyBorder="1" applyAlignment="1">
      <alignment horizontal="center"/>
    </xf>
    <xf numFmtId="0" fontId="124" fillId="54" borderId="3" xfId="5" applyNumberFormat="1" applyFont="1" applyFill="1" applyBorder="1" applyAlignment="1">
      <alignment horizontal="center"/>
    </xf>
    <xf numFmtId="0" fontId="124" fillId="54" borderId="4" xfId="5" applyNumberFormat="1" applyFont="1" applyFill="1" applyBorder="1" applyAlignment="1">
      <alignment horizontal="center"/>
    </xf>
    <xf numFmtId="0" fontId="124" fillId="48" borderId="10" xfId="5" applyNumberFormat="1" applyFont="1" applyFill="1" applyBorder="1" applyAlignment="1">
      <alignment horizontal="center"/>
    </xf>
    <xf numFmtId="0" fontId="124" fillId="48" borderId="3" xfId="5" applyNumberFormat="1" applyFont="1" applyFill="1" applyBorder="1" applyAlignment="1">
      <alignment horizontal="center"/>
    </xf>
    <xf numFmtId="0" fontId="124" fillId="48" borderId="4" xfId="5" applyNumberFormat="1" applyFont="1" applyFill="1" applyBorder="1" applyAlignment="1">
      <alignment horizontal="center"/>
    </xf>
    <xf numFmtId="0" fontId="124" fillId="55" borderId="10" xfId="5" applyNumberFormat="1" applyFont="1" applyFill="1" applyBorder="1" applyAlignment="1">
      <alignment horizontal="center"/>
    </xf>
    <xf numFmtId="0" fontId="124" fillId="55" borderId="3" xfId="5" applyNumberFormat="1" applyFont="1" applyFill="1" applyBorder="1" applyAlignment="1">
      <alignment horizontal="center"/>
    </xf>
    <xf numFmtId="0" fontId="124" fillId="55" borderId="4" xfId="5" applyNumberFormat="1" applyFont="1" applyFill="1" applyBorder="1" applyAlignment="1">
      <alignment horizontal="center"/>
    </xf>
    <xf numFmtId="0" fontId="124" fillId="56" borderId="10" xfId="5" applyNumberFormat="1" applyFont="1" applyFill="1" applyBorder="1" applyAlignment="1">
      <alignment horizontal="center"/>
    </xf>
    <xf numFmtId="0" fontId="124" fillId="56" borderId="3" xfId="5" applyNumberFormat="1" applyFont="1" applyFill="1" applyBorder="1" applyAlignment="1">
      <alignment horizontal="center"/>
    </xf>
    <xf numFmtId="0" fontId="124" fillId="56" borderId="4" xfId="5" applyNumberFormat="1" applyFont="1" applyFill="1" applyBorder="1" applyAlignment="1">
      <alignment horizontal="center"/>
    </xf>
    <xf numFmtId="49" fontId="58" fillId="0" borderId="13" xfId="0" applyNumberFormat="1" applyFont="1" applyBorder="1" applyAlignment="1">
      <alignment horizontal="center" vertical="center" wrapText="1"/>
    </xf>
    <xf numFmtId="0" fontId="58" fillId="0" borderId="15" xfId="0" applyFont="1" applyBorder="1" applyAlignment="1">
      <alignment horizontal="center" vertical="center" wrapText="1"/>
    </xf>
    <xf numFmtId="0" fontId="58" fillId="0" borderId="17"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7" xfId="0" applyFont="1" applyBorder="1" applyAlignment="1">
      <alignment horizontal="center" vertical="center" wrapText="1"/>
    </xf>
    <xf numFmtId="0" fontId="58" fillId="0" borderId="13" xfId="0" applyFont="1" applyBorder="1" applyAlignment="1">
      <alignment horizontal="center" vertical="center" wrapText="1"/>
    </xf>
    <xf numFmtId="0" fontId="58" fillId="41" borderId="13" xfId="0" applyFont="1" applyFill="1" applyBorder="1" applyAlignment="1">
      <alignment horizontal="center" vertical="center" wrapText="1"/>
    </xf>
    <xf numFmtId="0" fontId="58" fillId="41" borderId="15" xfId="0" applyFont="1" applyFill="1" applyBorder="1" applyAlignment="1">
      <alignment horizontal="center" vertical="center" wrapText="1"/>
    </xf>
    <xf numFmtId="0" fontId="58" fillId="41" borderId="17" xfId="0" applyFont="1" applyFill="1" applyBorder="1" applyAlignment="1">
      <alignment horizontal="center" vertical="center" wrapText="1"/>
    </xf>
    <xf numFmtId="0" fontId="58" fillId="41" borderId="10" xfId="0" applyFont="1" applyFill="1" applyBorder="1" applyAlignment="1">
      <alignment horizontal="left" vertical="center" wrapText="1" indent="1"/>
    </xf>
    <xf numFmtId="0" fontId="58" fillId="41" borderId="4" xfId="0" applyFont="1" applyFill="1" applyBorder="1" applyAlignment="1">
      <alignment horizontal="left" vertical="center" wrapText="1" indent="1"/>
    </xf>
    <xf numFmtId="49" fontId="58" fillId="41" borderId="13" xfId="0" applyNumberFormat="1" applyFont="1" applyFill="1" applyBorder="1" applyAlignment="1">
      <alignment horizontal="center" vertical="center" wrapText="1"/>
    </xf>
    <xf numFmtId="0" fontId="129" fillId="0" borderId="10" xfId="0" applyFont="1" applyBorder="1" applyAlignment="1" applyProtection="1">
      <alignment horizontal="left" vertical="center" wrapText="1" indent="1"/>
      <protection locked="0"/>
    </xf>
    <xf numFmtId="0" fontId="129" fillId="0" borderId="3" xfId="0" applyFont="1" applyBorder="1" applyAlignment="1" applyProtection="1">
      <alignment horizontal="left" vertical="center" wrapText="1" indent="1"/>
      <protection locked="0"/>
    </xf>
    <xf numFmtId="0" fontId="129" fillId="0" borderId="4" xfId="0" applyFont="1" applyBorder="1" applyAlignment="1" applyProtection="1">
      <alignment horizontal="left" vertical="center" wrapText="1" indent="1"/>
      <protection locked="0"/>
    </xf>
    <xf numFmtId="0" fontId="59" fillId="0" borderId="5" xfId="0" applyFont="1" applyBorder="1" applyAlignment="1" applyProtection="1">
      <alignment horizontal="left" vertical="center" wrapText="1" indent="1"/>
      <protection locked="0"/>
    </xf>
    <xf numFmtId="0" fontId="58" fillId="0" borderId="22" xfId="0" applyFont="1" applyBorder="1" applyAlignment="1" applyProtection="1">
      <alignment horizontal="left" vertical="center" wrapText="1" indent="1"/>
      <protection locked="0"/>
    </xf>
    <xf numFmtId="0" fontId="59" fillId="0" borderId="25" xfId="0" applyFont="1" applyBorder="1" applyAlignment="1" applyProtection="1">
      <alignment horizontal="left" vertical="center" indent="1"/>
      <protection locked="0"/>
    </xf>
    <xf numFmtId="0" fontId="58" fillId="0" borderId="25" xfId="0" applyFont="1" applyBorder="1" applyAlignment="1" applyProtection="1">
      <alignment horizontal="left" vertical="center" indent="1"/>
      <protection locked="0"/>
    </xf>
    <xf numFmtId="0" fontId="58" fillId="0" borderId="26" xfId="0" applyFont="1" applyBorder="1" applyAlignment="1" applyProtection="1">
      <alignment horizontal="left" vertical="center" indent="1"/>
      <protection locked="0"/>
    </xf>
    <xf numFmtId="0" fontId="58" fillId="0" borderId="2" xfId="0" applyFont="1" applyBorder="1" applyAlignment="1" applyProtection="1">
      <alignment horizontal="left" vertical="center" wrapText="1" indent="1"/>
      <protection locked="0"/>
    </xf>
    <xf numFmtId="0" fontId="58" fillId="0" borderId="52" xfId="0" applyFont="1" applyBorder="1" applyAlignment="1" applyProtection="1">
      <alignment horizontal="left" vertical="center" indent="1"/>
      <protection locked="0"/>
    </xf>
    <xf numFmtId="0" fontId="59" fillId="0" borderId="30" xfId="0" applyFont="1" applyBorder="1" applyAlignment="1" applyProtection="1">
      <alignment horizontal="left" vertical="center" wrapText="1" indent="1"/>
      <protection locked="0"/>
    </xf>
    <xf numFmtId="0" fontId="59" fillId="0" borderId="80" xfId="0" applyFont="1" applyBorder="1" applyAlignment="1" applyProtection="1">
      <alignment horizontal="left" vertical="center" wrapText="1" indent="1"/>
      <protection locked="0"/>
    </xf>
    <xf numFmtId="0" fontId="59" fillId="0" borderId="27" xfId="0" applyFont="1" applyBorder="1" applyAlignment="1" applyProtection="1">
      <alignment horizontal="left" vertical="center" wrapText="1" indent="1"/>
      <protection locked="0"/>
    </xf>
    <xf numFmtId="0" fontId="59" fillId="0" borderId="31" xfId="0" applyFont="1" applyBorder="1" applyAlignment="1" applyProtection="1">
      <alignment horizontal="left" vertical="center" indent="1"/>
      <protection locked="0"/>
    </xf>
    <xf numFmtId="0" fontId="59" fillId="0" borderId="26" xfId="0" applyFont="1" applyBorder="1" applyAlignment="1" applyProtection="1">
      <alignment horizontal="left" vertical="center" indent="1"/>
      <protection locked="0"/>
    </xf>
    <xf numFmtId="0" fontId="59" fillId="0" borderId="81" xfId="0" applyFont="1" applyBorder="1" applyAlignment="1" applyProtection="1">
      <alignment horizontal="left" vertical="center" wrapText="1" indent="1"/>
      <protection locked="0"/>
    </xf>
    <xf numFmtId="0" fontId="59" fillId="0" borderId="82" xfId="0" applyFont="1" applyBorder="1" applyAlignment="1" applyProtection="1">
      <alignment horizontal="left" vertical="center" wrapText="1" indent="1"/>
      <protection locked="0"/>
    </xf>
    <xf numFmtId="0" fontId="59" fillId="0" borderId="83" xfId="0" applyFont="1" applyBorder="1" applyAlignment="1" applyProtection="1">
      <alignment horizontal="left" vertical="center" wrapText="1" indent="1"/>
      <protection locked="0"/>
    </xf>
    <xf numFmtId="0" fontId="58" fillId="0" borderId="84" xfId="0" applyFont="1" applyBorder="1" applyAlignment="1" applyProtection="1">
      <alignment vertical="center" wrapText="1"/>
      <protection locked="0"/>
    </xf>
    <xf numFmtId="0" fontId="58" fillId="0" borderId="82" xfId="0" applyFont="1" applyBorder="1" applyAlignment="1" applyProtection="1">
      <alignment vertical="center" wrapText="1"/>
      <protection locked="0"/>
    </xf>
    <xf numFmtId="0" fontId="58" fillId="0" borderId="83" xfId="0" applyFont="1" applyBorder="1" applyAlignment="1" applyProtection="1">
      <alignment vertical="center" wrapText="1"/>
      <protection locked="0"/>
    </xf>
    <xf numFmtId="3" fontId="59" fillId="0" borderId="85" xfId="0" quotePrefix="1" applyNumberFormat="1" applyFont="1" applyBorder="1" applyAlignment="1" applyProtection="1">
      <alignment horizontal="center" vertical="center" wrapText="1"/>
      <protection locked="0"/>
    </xf>
    <xf numFmtId="3" fontId="59" fillId="0" borderId="28" xfId="0" quotePrefix="1" applyNumberFormat="1" applyFont="1" applyBorder="1" applyAlignment="1" applyProtection="1">
      <alignment horizontal="center" vertical="center" wrapText="1"/>
      <protection locked="0"/>
    </xf>
    <xf numFmtId="0" fontId="6" fillId="0" borderId="74" xfId="1" applyNumberFormat="1" applyFill="1" applyBorder="1" applyAlignment="1" applyProtection="1">
      <alignment horizontal="left" vertical="center" wrapText="1" indent="1"/>
      <protection locked="0"/>
    </xf>
    <xf numFmtId="0" fontId="59" fillId="0" borderId="6" xfId="0" applyFont="1" applyBorder="1" applyAlignment="1">
      <alignment horizontal="left" vertical="center"/>
    </xf>
    <xf numFmtId="0" fontId="128" fillId="0" borderId="86" xfId="0" applyFont="1" applyBorder="1" applyAlignment="1">
      <alignment horizontal="left" vertical="center"/>
    </xf>
    <xf numFmtId="0" fontId="128" fillId="0" borderId="51" xfId="0" applyFont="1" applyBorder="1" applyAlignment="1">
      <alignment horizontal="left" vertical="center"/>
    </xf>
    <xf numFmtId="0" fontId="59" fillId="0" borderId="86" xfId="0" applyFont="1" applyBorder="1" applyAlignment="1">
      <alignment horizontal="left" vertical="center"/>
    </xf>
    <xf numFmtId="0" fontId="59" fillId="0" borderId="51" xfId="0" applyFont="1" applyBorder="1" applyAlignment="1">
      <alignment horizontal="left" vertical="center"/>
    </xf>
    <xf numFmtId="170" fontId="104" fillId="14" borderId="6" xfId="4" applyNumberFormat="1" applyFont="1" applyFill="1" applyBorder="1" applyAlignment="1">
      <alignment horizontal="left" vertical="center" wrapText="1"/>
    </xf>
    <xf numFmtId="170" fontId="59" fillId="0" borderId="6" xfId="0" applyNumberFormat="1" applyFont="1" applyBorder="1" applyAlignment="1">
      <alignment horizontal="left" vertical="center"/>
    </xf>
    <xf numFmtId="170" fontId="59" fillId="0" borderId="6" xfId="0" applyNumberFormat="1" applyFont="1" applyBorder="1" applyAlignment="1" applyProtection="1">
      <alignment horizontal="left" vertical="center"/>
      <protection locked="0"/>
    </xf>
    <xf numFmtId="170" fontId="59" fillId="0" borderId="6" xfId="0" applyNumberFormat="1" applyFont="1" applyBorder="1" applyAlignment="1" applyProtection="1">
      <alignment horizontal="left" vertical="center" wrapText="1"/>
      <protection locked="0"/>
    </xf>
    <xf numFmtId="170" fontId="59" fillId="0" borderId="35" xfId="0" applyNumberFormat="1" applyFont="1" applyBorder="1" applyAlignment="1" applyProtection="1">
      <alignment horizontal="left" vertical="center" wrapText="1"/>
      <protection locked="0"/>
    </xf>
    <xf numFmtId="170" fontId="59" fillId="0" borderId="25" xfId="0" applyNumberFormat="1" applyFont="1" applyBorder="1" applyAlignment="1" applyProtection="1">
      <alignment horizontal="left" vertical="center" wrapText="1"/>
      <protection locked="0"/>
    </xf>
    <xf numFmtId="0" fontId="105" fillId="0" borderId="6" xfId="5" applyNumberFormat="1" applyFont="1" applyFill="1" applyBorder="1"/>
    <xf numFmtId="0" fontId="106" fillId="41" borderId="6" xfId="5" applyFont="1" applyFill="1" applyBorder="1" applyAlignment="1">
      <alignment horizontal="left" vertical="center" wrapText="1"/>
    </xf>
    <xf numFmtId="0" fontId="107" fillId="14" borderId="6" xfId="4" applyFont="1" applyFill="1" applyBorder="1" applyAlignment="1">
      <alignment horizontal="left" vertical="center" wrapText="1"/>
    </xf>
    <xf numFmtId="170" fontId="0" fillId="50" borderId="6" xfId="0" applyNumberFormat="1" applyFill="1" applyBorder="1" applyAlignment="1">
      <alignment horizontal="center" vertical="center"/>
    </xf>
    <xf numFmtId="0" fontId="14" fillId="49" borderId="6" xfId="0" applyFont="1" applyFill="1" applyBorder="1" applyAlignment="1">
      <alignment horizontal="center" vertical="center" wrapText="1"/>
    </xf>
    <xf numFmtId="170" fontId="14" fillId="49" borderId="6" xfId="0" applyNumberFormat="1" applyFont="1" applyFill="1" applyBorder="1" applyAlignment="1">
      <alignment horizontal="center" vertical="center"/>
    </xf>
    <xf numFmtId="0" fontId="59" fillId="35" borderId="0" xfId="0" applyFont="1" applyFill="1" applyBorder="1" applyAlignment="1" applyProtection="1">
      <alignment horizontal="left" vertical="center" wrapText="1" indent="1"/>
      <protection locked="0"/>
    </xf>
    <xf numFmtId="0" fontId="130" fillId="43" borderId="63" xfId="4" applyFont="1" applyAlignment="1" applyProtection="1">
      <alignment horizontal="left" vertical="center" indent="1"/>
    </xf>
  </cellXfs>
  <cellStyles count="9">
    <cellStyle name="Calculation" xfId="4" builtinId="22"/>
    <cellStyle name="Currency" xfId="7" builtinId="4"/>
    <cellStyle name="Hyperlink" xfId="1" builtinId="8"/>
    <cellStyle name="Hyperlink 2" xfId="6" xr:uid="{F4358D1D-588F-4E4E-B07F-094F1EB68AB1}"/>
    <cellStyle name="Normal" xfId="0" builtinId="0"/>
    <cellStyle name="Normal 2" xfId="2" xr:uid="{3C04B34D-626A-4C6A-8666-FA6E060640B9}"/>
    <cellStyle name="Normal 2 188" xfId="3" xr:uid="{43937D46-F606-49A0-82D9-FFEDA15DC03A}"/>
    <cellStyle name="Normal 3" xfId="5" xr:uid="{04751127-C4ED-4D55-9D67-9EE211DAC6BF}"/>
    <cellStyle name="Percent" xfId="8" builtinId="5"/>
  </cellStyles>
  <dxfs count="140">
    <dxf>
      <font>
        <color rgb="FF00B0F0"/>
      </font>
      <fill>
        <patternFill>
          <bgColor theme="0"/>
        </patternFill>
      </fill>
      <border>
        <left style="thin">
          <color auto="1"/>
        </left>
        <right style="thin">
          <color auto="1"/>
        </right>
        <top style="thin">
          <color auto="1"/>
        </top>
        <bottom style="thin">
          <color auto="1"/>
        </bottom>
        <vertical/>
        <horizontal/>
      </border>
    </dxf>
    <dxf>
      <font>
        <color rgb="FF00B0F0"/>
      </font>
      <fill>
        <patternFill>
          <bgColor theme="0"/>
        </patternFill>
      </fill>
      <border>
        <left style="thin">
          <color auto="1"/>
        </left>
        <right style="thin">
          <color auto="1"/>
        </right>
        <top style="thin">
          <color auto="1"/>
        </top>
        <bottom style="thin">
          <color auto="1"/>
        </bottom>
        <vertical/>
        <horizontal/>
      </border>
    </dxf>
    <dxf>
      <fill>
        <gradientFill degree="90">
          <stop position="0">
            <color rgb="FFFFFFCC"/>
          </stop>
          <stop position="0.5">
            <color rgb="FFFFD243"/>
          </stop>
          <stop position="1">
            <color rgb="FFFFFFCC"/>
          </stop>
        </gradientFill>
      </fill>
      <border>
        <left style="thin">
          <color auto="1"/>
        </left>
        <right style="thin">
          <color auto="1"/>
        </right>
        <top style="thin">
          <color auto="1"/>
        </top>
        <bottom style="thin">
          <color auto="1"/>
        </bottom>
      </border>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theme="0"/>
          </stop>
          <stop position="0.5">
            <color rgb="FFFF0000"/>
          </stop>
          <stop position="1">
            <color theme="0"/>
          </stop>
        </gradientFill>
      </fill>
    </dxf>
    <dxf>
      <fill>
        <gradientFill degree="90">
          <stop position="0">
            <color theme="0"/>
          </stop>
          <stop position="0.5">
            <color rgb="FFFFFF00"/>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0.5">
            <color rgb="FF00B0F0"/>
          </stop>
          <stop position="1">
            <color theme="0"/>
          </stop>
        </gradientFill>
      </fill>
    </dxf>
    <dxf>
      <font>
        <color theme="0"/>
      </font>
      <fill>
        <patternFill>
          <bgColor theme="9" tint="-0.499984740745262"/>
        </patternFill>
      </fill>
      <border>
        <left style="thin">
          <color auto="1"/>
        </left>
        <right style="thin">
          <color auto="1"/>
        </right>
        <top style="thin">
          <color auto="1"/>
        </top>
        <bottom style="thin">
          <color auto="1"/>
        </bottom>
        <vertical/>
        <horizontal/>
      </border>
    </dxf>
    <dxf>
      <font>
        <color rgb="FF002060"/>
      </font>
      <fill>
        <patternFill>
          <bgColor theme="9" tint="-9.9948118533890809E-2"/>
        </patternFill>
      </fill>
      <border>
        <left style="thin">
          <color auto="1"/>
        </left>
        <right style="thin">
          <color auto="1"/>
        </right>
        <top style="thin">
          <color auto="1"/>
        </top>
        <bottom style="thin">
          <color auto="1"/>
        </bottom>
      </border>
    </dxf>
    <dxf>
      <fill>
        <gradientFill degree="90">
          <stop position="0">
            <color rgb="FFFFFFCC"/>
          </stop>
          <stop position="0.5">
            <color rgb="FFFFD243"/>
          </stop>
          <stop position="1">
            <color rgb="FFFFFFCC"/>
          </stop>
        </gradientFill>
      </fill>
      <border>
        <left style="thin">
          <color auto="1"/>
        </left>
        <right style="thin">
          <color auto="1"/>
        </right>
        <top style="thin">
          <color auto="1"/>
        </top>
        <bottom style="thin">
          <color auto="1"/>
        </bottom>
      </border>
    </dxf>
    <dxf>
      <font>
        <color rgb="FF00B0F0"/>
      </font>
      <fill>
        <patternFill>
          <bgColor theme="0"/>
        </patternFill>
      </fill>
      <border>
        <left style="thin">
          <color auto="1"/>
        </left>
        <right style="thin">
          <color auto="1"/>
        </right>
        <top style="thin">
          <color auto="1"/>
        </top>
        <bottom style="thin">
          <color auto="1"/>
        </bottom>
        <vertical/>
        <horizontal/>
      </border>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ont>
        <color theme="0"/>
      </font>
      <fill>
        <patternFill>
          <bgColor theme="9" tint="-0.499984740745262"/>
        </patternFill>
      </fill>
      <border>
        <left style="thin">
          <color auto="1"/>
        </left>
        <right style="thin">
          <color auto="1"/>
        </right>
        <top style="thin">
          <color auto="1"/>
        </top>
        <bottom style="thin">
          <color auto="1"/>
        </bottom>
        <vertical/>
        <horizontal/>
      </border>
    </dxf>
    <dxf>
      <font>
        <color rgb="FF002060"/>
      </font>
      <fill>
        <patternFill>
          <bgColor theme="9" tint="-9.9948118533890809E-2"/>
        </patternFill>
      </fill>
      <border>
        <left style="thin">
          <color auto="1"/>
        </left>
        <right style="thin">
          <color auto="1"/>
        </right>
        <top style="thin">
          <color auto="1"/>
        </top>
        <bottom style="thin">
          <color auto="1"/>
        </bottom>
        <vertical/>
        <horizontal/>
      </border>
    </dxf>
    <dxf>
      <font>
        <color rgb="FF00B0F0"/>
      </font>
      <fill>
        <patternFill>
          <bgColor theme="0"/>
        </patternFill>
      </fill>
      <border>
        <left style="thin">
          <color auto="1"/>
        </left>
        <right style="thin">
          <color auto="1"/>
        </right>
        <top style="thin">
          <color auto="1"/>
        </top>
        <bottom style="thin">
          <color auto="1"/>
        </bottom>
        <vertical/>
        <horizontal/>
      </border>
    </dxf>
    <dxf>
      <font>
        <color rgb="FF00B0F0"/>
      </font>
      <fill>
        <patternFill>
          <bgColor theme="0"/>
        </patternFill>
      </fill>
      <border>
        <left style="thin">
          <color auto="1"/>
        </left>
        <right style="thin">
          <color auto="1"/>
        </right>
        <top style="thin">
          <color auto="1"/>
        </top>
        <bottom style="thin">
          <color auto="1"/>
        </bottom>
        <vertical/>
        <horizontal/>
      </border>
    </dxf>
    <dxf>
      <fill>
        <gradientFill degree="90">
          <stop position="0">
            <color rgb="FFFFFFCC"/>
          </stop>
          <stop position="0.5">
            <color rgb="FFFFD243"/>
          </stop>
          <stop position="1">
            <color rgb="FFFFFFCC"/>
          </stop>
        </gradientFill>
      </fill>
      <border>
        <left style="thin">
          <color auto="1"/>
        </left>
        <right style="thin">
          <color auto="1"/>
        </right>
        <top style="thin">
          <color auto="1"/>
        </top>
        <bottom style="thin">
          <color auto="1"/>
        </bottom>
      </border>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theme="0"/>
          </stop>
          <stop position="0.5">
            <color rgb="FFFF0000"/>
          </stop>
          <stop position="1">
            <color theme="0"/>
          </stop>
        </gradientFill>
      </fill>
    </dxf>
    <dxf>
      <fill>
        <gradientFill degree="90">
          <stop position="0">
            <color theme="0"/>
          </stop>
          <stop position="0.5">
            <color rgb="FFFFFF00"/>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0.5">
            <color rgb="FF00B0F0"/>
          </stop>
          <stop position="1">
            <color theme="0"/>
          </stop>
        </gradientFill>
      </fill>
    </dxf>
    <dxf>
      <font>
        <color theme="0"/>
      </font>
      <fill>
        <patternFill>
          <bgColor theme="9" tint="-0.499984740745262"/>
        </patternFill>
      </fill>
      <border>
        <left style="thin">
          <color auto="1"/>
        </left>
        <right style="thin">
          <color auto="1"/>
        </right>
        <top style="thin">
          <color auto="1"/>
        </top>
        <bottom style="thin">
          <color auto="1"/>
        </bottom>
        <vertical/>
        <horizontal/>
      </border>
    </dxf>
    <dxf>
      <font>
        <color rgb="FF002060"/>
      </font>
      <fill>
        <patternFill>
          <bgColor theme="9" tint="-9.9948118533890809E-2"/>
        </patternFill>
      </fill>
      <border>
        <left style="thin">
          <color auto="1"/>
        </left>
        <right style="thin">
          <color auto="1"/>
        </right>
        <top style="thin">
          <color auto="1"/>
        </top>
        <bottom style="thin">
          <color auto="1"/>
        </bottom>
      </border>
    </dxf>
    <dxf>
      <fill>
        <gradientFill degree="90">
          <stop position="0">
            <color rgb="FFFFFFCC"/>
          </stop>
          <stop position="0.5">
            <color rgb="FFFFD243"/>
          </stop>
          <stop position="1">
            <color rgb="FFFFFFCC"/>
          </stop>
        </gradientFill>
      </fill>
      <border>
        <left style="thin">
          <color auto="1"/>
        </left>
        <right style="thin">
          <color auto="1"/>
        </right>
        <top style="thin">
          <color auto="1"/>
        </top>
        <bottom style="thin">
          <color auto="1"/>
        </bottom>
      </border>
    </dxf>
    <dxf>
      <font>
        <color rgb="FF00B0F0"/>
      </font>
      <fill>
        <patternFill>
          <bgColor theme="0"/>
        </patternFill>
      </fill>
      <border>
        <left style="thin">
          <color auto="1"/>
        </left>
        <right style="thin">
          <color auto="1"/>
        </right>
        <top style="thin">
          <color auto="1"/>
        </top>
        <bottom style="thin">
          <color auto="1"/>
        </bottom>
        <vertical/>
        <horizontal/>
      </border>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ont>
        <color theme="0"/>
      </font>
      <fill>
        <patternFill>
          <bgColor theme="9" tint="-0.499984740745262"/>
        </patternFill>
      </fill>
      <border>
        <left style="thin">
          <color auto="1"/>
        </left>
        <right style="thin">
          <color auto="1"/>
        </right>
        <top style="thin">
          <color auto="1"/>
        </top>
        <bottom style="thin">
          <color auto="1"/>
        </bottom>
        <vertical/>
        <horizontal/>
      </border>
    </dxf>
    <dxf>
      <font>
        <color rgb="FF002060"/>
      </font>
      <fill>
        <patternFill>
          <bgColor theme="9" tint="-9.9948118533890809E-2"/>
        </patternFill>
      </fill>
      <border>
        <left style="thin">
          <color auto="1"/>
        </left>
        <right style="thin">
          <color auto="1"/>
        </right>
        <top style="thin">
          <color auto="1"/>
        </top>
        <bottom style="thin">
          <color auto="1"/>
        </bottom>
        <vertical/>
        <horizontal/>
      </border>
    </dxf>
    <dxf>
      <fill>
        <gradientFill degree="90">
          <stop position="0">
            <color rgb="FFFFFFCC"/>
          </stop>
          <stop position="0.5">
            <color rgb="FFFFD243"/>
          </stop>
          <stop position="1">
            <color rgb="FFFFFFCC"/>
          </stop>
        </gradientFill>
      </fill>
      <border>
        <left style="thin">
          <color auto="1"/>
        </left>
        <right style="thin">
          <color auto="1"/>
        </right>
        <top style="thin">
          <color auto="1"/>
        </top>
        <bottom style="thin">
          <color auto="1"/>
        </bottom>
      </border>
    </dxf>
    <dxf>
      <font>
        <color rgb="FF00B0F0"/>
      </font>
      <fill>
        <patternFill>
          <bgColor theme="0"/>
        </patternFill>
      </fill>
      <border>
        <left style="thin">
          <color auto="1"/>
        </left>
        <right style="thin">
          <color auto="1"/>
        </right>
        <top style="thin">
          <color auto="1"/>
        </top>
        <bottom style="thin">
          <color auto="1"/>
        </bottom>
        <vertical/>
        <horizontal/>
      </border>
    </dxf>
    <dxf>
      <fill>
        <gradientFill degree="90">
          <stop position="0">
            <color rgb="FFFFFFCC"/>
          </stop>
          <stop position="0.5">
            <color rgb="FFFFD243"/>
          </stop>
          <stop position="1">
            <color rgb="FFFFFFCC"/>
          </stop>
        </gradientFill>
      </fill>
      <border>
        <left style="thin">
          <color auto="1"/>
        </left>
        <right style="thin">
          <color auto="1"/>
        </right>
        <top style="thin">
          <color auto="1"/>
        </top>
        <bottom style="thin">
          <color auto="1"/>
        </bottom>
      </border>
    </dxf>
    <dxf>
      <font>
        <color rgb="FF00B0F0"/>
      </font>
      <fill>
        <patternFill>
          <bgColor theme="0"/>
        </patternFill>
      </fill>
      <border>
        <left style="thin">
          <color auto="1"/>
        </left>
        <right style="thin">
          <color auto="1"/>
        </right>
        <top style="thin">
          <color auto="1"/>
        </top>
        <bottom style="thin">
          <color auto="1"/>
        </bottom>
        <vertical/>
        <horizontal/>
      </border>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theme="0"/>
          </stop>
          <stop position="0.5">
            <color rgb="FFFF0000"/>
          </stop>
          <stop position="1">
            <color theme="0"/>
          </stop>
        </gradientFill>
      </fill>
    </dxf>
    <dxf>
      <fill>
        <gradientFill degree="90">
          <stop position="0">
            <color theme="0"/>
          </stop>
          <stop position="0.5">
            <color rgb="FFFFFF00"/>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0.5">
            <color rgb="FF00B0F0"/>
          </stop>
          <stop position="1">
            <color theme="0"/>
          </stop>
        </gradientFill>
      </fill>
    </dxf>
    <dxf>
      <font>
        <color theme="0"/>
      </font>
      <fill>
        <patternFill>
          <bgColor theme="9" tint="-0.499984740745262"/>
        </patternFill>
      </fill>
      <border>
        <left style="thin">
          <color auto="1"/>
        </left>
        <right style="thin">
          <color auto="1"/>
        </right>
        <top style="thin">
          <color auto="1"/>
        </top>
        <bottom style="thin">
          <color auto="1"/>
        </bottom>
        <vertical/>
        <horizontal/>
      </border>
    </dxf>
    <dxf>
      <font>
        <color rgb="FF002060"/>
      </font>
      <fill>
        <patternFill>
          <bgColor theme="9" tint="-9.9948118533890809E-2"/>
        </patternFill>
      </fill>
      <border>
        <left style="thin">
          <color auto="1"/>
        </left>
        <right style="thin">
          <color auto="1"/>
        </right>
        <top style="thin">
          <color auto="1"/>
        </top>
        <bottom style="thin">
          <color auto="1"/>
        </bottom>
      </border>
    </dxf>
    <dxf>
      <fill>
        <gradientFill degree="90">
          <stop position="0">
            <color rgb="FFFFFFCC"/>
          </stop>
          <stop position="0.5">
            <color rgb="FFFFD243"/>
          </stop>
          <stop position="1">
            <color rgb="FFFFFFCC"/>
          </stop>
        </gradientFill>
      </fill>
      <border>
        <left style="thin">
          <color auto="1"/>
        </left>
        <right style="thin">
          <color auto="1"/>
        </right>
        <top style="thin">
          <color auto="1"/>
        </top>
        <bottom style="thin">
          <color auto="1"/>
        </bottom>
      </border>
    </dxf>
    <dxf>
      <font>
        <color rgb="FF00B0F0"/>
      </font>
      <fill>
        <patternFill>
          <bgColor theme="0"/>
        </patternFill>
      </fill>
      <border>
        <left style="thin">
          <color auto="1"/>
        </left>
        <right style="thin">
          <color auto="1"/>
        </right>
        <top style="thin">
          <color auto="1"/>
        </top>
        <bottom style="thin">
          <color auto="1"/>
        </bottom>
        <vertical/>
        <horizontal/>
      </border>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ont>
        <color theme="0"/>
      </font>
      <fill>
        <patternFill>
          <bgColor theme="9" tint="-0.499984740745262"/>
        </patternFill>
      </fill>
      <border>
        <left style="thin">
          <color auto="1"/>
        </left>
        <right style="thin">
          <color auto="1"/>
        </right>
        <top style="thin">
          <color auto="1"/>
        </top>
        <bottom style="thin">
          <color auto="1"/>
        </bottom>
        <vertical/>
        <horizontal/>
      </border>
    </dxf>
    <dxf>
      <font>
        <color rgb="FF002060"/>
      </font>
      <fill>
        <patternFill>
          <bgColor theme="9" tint="-9.9948118533890809E-2"/>
        </patternFill>
      </fill>
      <border>
        <left style="thin">
          <color auto="1"/>
        </left>
        <right style="thin">
          <color auto="1"/>
        </right>
        <top style="thin">
          <color auto="1"/>
        </top>
        <bottom style="thin">
          <color auto="1"/>
        </bottom>
        <vertical/>
        <horizontal/>
      </border>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86C8C2"/>
        </patternFill>
      </fill>
    </dxf>
    <dxf>
      <fill>
        <patternFill>
          <bgColor rgb="FF92D050"/>
        </patternFill>
      </fill>
    </dxf>
    <dxf>
      <fill>
        <patternFill>
          <bgColor rgb="FF009999"/>
        </patternFill>
      </fill>
    </dxf>
    <dxf>
      <fill>
        <gradientFill degree="90">
          <stop position="0">
            <color rgb="FFFFFFCC"/>
          </stop>
          <stop position="0.5">
            <color rgb="FFFFD243"/>
          </stop>
          <stop position="1">
            <color rgb="FFFFFFCC"/>
          </stop>
        </gradientFill>
      </fill>
    </dxf>
    <dxf>
      <font>
        <color rgb="FF00B0F0"/>
      </font>
      <fill>
        <patternFill>
          <bgColor theme="0"/>
        </patternFill>
      </fill>
      <border>
        <left style="thin">
          <color auto="1"/>
        </left>
        <right style="thin">
          <color auto="1"/>
        </right>
        <top style="thin">
          <color auto="1"/>
        </top>
        <bottom style="thin">
          <color auto="1"/>
        </bottom>
        <vertical/>
        <horizontal/>
      </border>
    </dxf>
    <dxf>
      <fill>
        <gradientFill degree="90">
          <stop position="0">
            <color rgb="FFFFFFCC"/>
          </stop>
          <stop position="0.5">
            <color rgb="FFFFD243"/>
          </stop>
          <stop position="1">
            <color rgb="FFFFFFCC"/>
          </stop>
        </gradientFill>
      </fill>
    </dxf>
    <dxf>
      <font>
        <color rgb="FF00B0F0"/>
      </font>
      <fill>
        <patternFill>
          <bgColor theme="0"/>
        </patternFill>
      </fill>
      <border>
        <left style="thin">
          <color auto="1"/>
        </left>
        <right style="thin">
          <color auto="1"/>
        </right>
        <top style="thin">
          <color auto="1"/>
        </top>
        <bottom style="thin">
          <color auto="1"/>
        </bottom>
      </border>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ont>
        <color theme="0"/>
      </font>
      <fill>
        <patternFill>
          <bgColor theme="5"/>
        </patternFill>
      </fill>
      <border>
        <left style="thin">
          <color auto="1"/>
        </left>
        <right style="thin">
          <color auto="1"/>
        </right>
        <top style="thin">
          <color auto="1"/>
        </top>
        <bottom style="thin">
          <color auto="1"/>
        </bottom>
      </border>
    </dxf>
    <dxf>
      <font>
        <color rgb="FF002060"/>
      </font>
      <fill>
        <patternFill>
          <bgColor theme="5" tint="0.79998168889431442"/>
        </patternFill>
      </fill>
      <border>
        <left style="thin">
          <color auto="1"/>
        </left>
        <right style="thin">
          <color auto="1"/>
        </right>
        <top style="thin">
          <color auto="1"/>
        </top>
        <bottom style="thin">
          <color auto="1"/>
        </bottom>
      </border>
    </dxf>
    <dxf>
      <font>
        <color rgb="FF002060"/>
      </font>
      <fill>
        <patternFill>
          <bgColor theme="5" tint="0.79998168889431442"/>
        </patternFill>
      </fill>
      <border>
        <right style="thin">
          <color auto="1"/>
        </right>
        <top/>
        <bottom style="thin">
          <color auto="1"/>
        </bottom>
      </border>
    </dxf>
    <dxf>
      <font>
        <color rgb="FF002060"/>
      </font>
      <fill>
        <patternFill>
          <bgColor theme="5" tint="0.79998168889431442"/>
        </patternFill>
      </fill>
      <border>
        <right style="thin">
          <color auto="1"/>
        </right>
        <top/>
        <bottom/>
      </border>
    </dxf>
    <dxf>
      <fill>
        <gradientFill degree="90">
          <stop position="0">
            <color rgb="FFFFFFCC"/>
          </stop>
          <stop position="0.5">
            <color rgb="FFFFC000"/>
          </stop>
          <stop position="1">
            <color rgb="FFFFFFCC"/>
          </stop>
        </gradientFill>
      </fill>
    </dxf>
    <dxf>
      <fill>
        <gradientFill degree="90">
          <stop position="0">
            <color rgb="FFFFFFCC"/>
          </stop>
          <stop position="0.5">
            <color rgb="FFFFCC00"/>
          </stop>
          <stop position="1">
            <color rgb="FFFFFFCC"/>
          </stop>
        </gradientFill>
      </fill>
    </dxf>
    <dxf>
      <fill>
        <gradientFill degree="90">
          <stop position="0">
            <color rgb="FFFFFFCC"/>
          </stop>
          <stop position="0.5">
            <color rgb="FFFFCC00"/>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C000"/>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ill>
        <gradientFill degree="90">
          <stop position="0">
            <color rgb="FFFFFFCC"/>
          </stop>
          <stop position="0.5">
            <color rgb="FFFFD243"/>
          </stop>
          <stop position="1">
            <color rgb="FFFFFFCC"/>
          </stop>
        </gradientFill>
      </fill>
    </dxf>
    <dxf>
      <font>
        <color rgb="FF002060"/>
      </font>
    </dxf>
    <dxf>
      <fill>
        <patternFill patternType="solid">
          <fgColor indexed="64"/>
          <bgColor rgb="FF86C8C2"/>
        </patternFill>
      </fill>
      <alignmen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rgb="FF86C8C2"/>
        </patternFill>
      </fill>
      <alignment horizontal="general" vertical="top" textRotation="0" wrapText="1" indent="0" justifyLastLine="0" shrinkToFit="0" readingOrder="0"/>
      <border diagonalUp="0" diagonalDown="0" outline="0">
        <left style="thin">
          <color theme="4" tint="0.39997558519241921"/>
        </left>
        <right style="thin">
          <color theme="4" tint="0.39997558519241921"/>
        </right>
        <top/>
        <bottom/>
      </border>
    </dxf>
    <dxf>
      <numFmt numFmtId="0" formatCode="General"/>
    </dxf>
    <dxf>
      <alignment horizontal="general" vertical="center" textRotation="0" wrapText="0" indent="0" justifyLastLine="0" shrinkToFit="0" readingOrder="0"/>
    </dxf>
    <dxf>
      <numFmt numFmtId="30" formatCode="@"/>
    </dxf>
    <dxf>
      <numFmt numFmtId="30" formatCode="@"/>
    </dxf>
    <dxf>
      <numFmt numFmtId="30" formatCode="@"/>
    </dxf>
    <dxf>
      <numFmt numFmtId="30" formatCode="@"/>
      <alignment vertical="top" textRotation="0" wrapText="1" indent="0" justifyLastLine="0" shrinkToFit="0" readingOrder="0"/>
    </dxf>
    <dxf>
      <fill>
        <patternFill patternType="solid">
          <fgColor indexed="64"/>
          <bgColor rgb="FF86C8C2"/>
        </patternFill>
      </fill>
      <alignment vertical="top" textRotation="0" wrapText="1" indent="0" justifyLastLine="0" shrinkToFit="0" readingOrder="0"/>
    </dxf>
    <dxf>
      <alignment horizontal="left" vertical="bottom" textRotation="0" wrapText="0" indent="0" justifyLastLine="0" shrinkToFit="0" readingOrder="0"/>
    </dxf>
    <dxf>
      <alignment vertical="top" textRotation="0" wrapText="1" indent="0" justifyLastLine="0" shrinkToFit="0" readingOrder="0"/>
    </dxf>
    <dxf>
      <alignment vertical="top" textRotation="0" wrapText="1" indent="0" justifyLastLine="0" shrinkToFit="0" readingOrder="0"/>
    </dxf>
    <dxf>
      <alignment vertical="top" textRotation="0" wrapText="1" indent="0" justifyLastLine="0" shrinkToFit="0" readingOrder="0"/>
    </dxf>
    <dxf>
      <numFmt numFmtId="30" formatCode="@"/>
      <fill>
        <patternFill patternType="none">
          <fgColor indexed="64"/>
          <bgColor indexed="65"/>
        </patternFill>
      </fill>
    </dxf>
    <dxf>
      <fill>
        <patternFill patternType="none">
          <fgColor indexed="64"/>
          <bgColor auto="1"/>
        </patternFill>
      </fill>
    </dxf>
    <dxf>
      <alignment vertical="top" textRotation="0" wrapText="1" indent="0" justifyLastLine="0" shrinkToFit="0" readingOrder="0"/>
    </dxf>
    <dxf>
      <alignment vertical="top" textRotation="0" wrapText="1" indent="0" justifyLastLine="0" shrinkToFit="0" readingOrder="0"/>
    </dxf>
    <dxf>
      <border outline="0">
        <left style="thin">
          <color theme="4" tint="0.39997558519241921"/>
        </left>
        <right style="thin">
          <color theme="4" tint="0.39997558519241921"/>
        </right>
        <top style="thin">
          <color theme="4" tint="0.39997558519241921"/>
        </top>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vertical="top" textRotation="0" wrapText="1" indent="0" justifyLastLine="0" shrinkToFit="0" readingOrder="0"/>
    </dxf>
    <dxf>
      <alignment vertical="top" textRotation="0" wrapText="1"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fgColor indexed="64"/>
          <bgColor rgb="FF86C8C2"/>
        </patternFill>
      </fill>
      <alignment vertical="top" textRotation="0" wrapText="1" indent="0" justifyLastLine="0" shrinkToFit="0" readingOrder="0"/>
    </dxf>
    <dxf>
      <font>
        <b val="0"/>
        <i val="0"/>
        <strike val="0"/>
        <condense val="0"/>
        <extend val="0"/>
        <outline val="0"/>
        <shadow val="0"/>
        <u val="none"/>
        <vertAlign val="baseline"/>
        <sz val="12"/>
        <color theme="1"/>
        <name val="Times New Roman"/>
        <family val="1"/>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Barlow"/>
        <scheme val="none"/>
      </font>
      <alignment horizontal="general" vertical="center" textRotation="0" wrapText="1" indent="0" justifyLastLine="0" shrinkToFit="0" readingOrder="0"/>
    </dxf>
    <dxf>
      <font>
        <b val="0"/>
        <i val="0"/>
        <strike val="0"/>
        <condense val="0"/>
        <extend val="0"/>
        <outline val="0"/>
        <shadow val="0"/>
        <u val="none"/>
        <vertAlign val="baseline"/>
        <sz val="12"/>
        <color theme="1"/>
        <name val="Times New Roman"/>
        <family val="1"/>
        <scheme val="none"/>
      </font>
      <alignment horizontal="general" vertical="center" textRotation="0" wrapText="1" indent="0" justifyLastLine="0" shrinkToFit="0" readingOrder="0"/>
    </dxf>
    <dxf>
      <alignment vertical="top" textRotation="0" wrapText="1" indent="0" justifyLastLine="0" shrinkToFit="0" readingOrder="0"/>
    </dxf>
    <dxf>
      <alignment vertical="top" textRotation="0" wrapText="1" indent="0" justifyLastLine="0" shrinkToFit="0" readingOrder="0"/>
    </dxf>
    <dxf>
      <font>
        <b val="0"/>
        <i val="0"/>
        <strike val="0"/>
        <condense val="0"/>
        <extend val="0"/>
        <outline val="0"/>
        <shadow val="0"/>
        <u val="none"/>
        <vertAlign val="baseline"/>
        <sz val="10"/>
        <color rgb="FF002B82"/>
        <name val="Arial"/>
        <family val="2"/>
        <scheme val="none"/>
      </font>
      <fill>
        <patternFill patternType="solid">
          <fgColor indexed="64"/>
          <bgColor theme="0"/>
        </patternFill>
      </fill>
      <alignment horizontal="left" vertical="top" textRotation="0" wrapText="1" indent="0" justifyLastLine="0" shrinkToFit="0" readingOrder="0"/>
      <protection locked="1" hidden="0"/>
    </dxf>
    <dxf>
      <fill>
        <patternFill patternType="solid">
          <fgColor indexed="64"/>
          <bgColor rgb="FF0070C0"/>
        </patternFill>
      </fill>
      <alignment vertical="top" textRotation="0" wrapText="1" indent="0" justifyLastLine="0" shrinkToFit="0" readingOrder="0"/>
    </dxf>
    <dxf>
      <alignment vertical="top" textRotation="0" wrapText="1" indent="0" justifyLastLine="0" shrinkToFit="0" readingOrder="0"/>
    </dxf>
    <dxf>
      <fill>
        <patternFill patternType="solid">
          <fgColor indexed="64"/>
          <bgColor rgb="FF86C8C2"/>
        </patternFill>
      </fill>
      <alignment vertical="top" textRotation="0" wrapText="1"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rgb="FF86C8C2"/>
        </patternFill>
      </fill>
      <alignment vertical="top" textRotation="0" wrapText="1" indent="0" justifyLastLine="0" shrinkToFit="0" readingOrder="0"/>
      <border diagonalUp="0" diagonalDown="0" outline="0">
        <left style="thin">
          <color theme="4" tint="0.39997558519241921"/>
        </left>
        <right style="thin">
          <color theme="4" tint="0.39997558519241921"/>
        </right>
        <top/>
        <bottom/>
      </border>
    </dxf>
    <dxf>
      <alignment vertical="top" textRotation="0" wrapText="1" indent="0" justifyLastLine="0" shrinkToFit="0" readingOrder="0"/>
    </dxf>
    <dxf>
      <fill>
        <patternFill patternType="solid">
          <fgColor indexed="64"/>
          <bgColor rgb="FF86C8C2"/>
        </patternFill>
      </fill>
      <alignment vertical="top" textRotation="0" wrapText="1" indent="0" justifyLastLine="0" shrinkToFit="0" readingOrder="0"/>
    </dxf>
    <dxf>
      <fill>
        <patternFill patternType="solid">
          <fgColor indexed="64"/>
          <bgColor rgb="FF86C8C2"/>
        </patternFill>
      </fill>
      <alignment vertical="top" textRotation="0" wrapText="1" indent="0" justifyLastLine="0" shrinkToFit="0" readingOrder="0"/>
    </dxf>
    <dxf>
      <fill>
        <patternFill patternType="solid">
          <fgColor indexed="64"/>
          <bgColor rgb="FF86C8C2"/>
        </patternFill>
      </fill>
      <alignment vertical="top" textRotation="0" wrapText="1" indent="0" justifyLastLine="0" shrinkToFit="0" readingOrder="0"/>
    </dxf>
  </dxfs>
  <tableStyles count="0" defaultTableStyle="TableStyleMedium2" defaultPivotStyle="PivotStyleMedium9"/>
  <colors>
    <mruColors>
      <color rgb="FFFF9933"/>
      <color rgb="FFFFFFCC"/>
      <color rgb="FFFFCC00"/>
      <color rgb="FFFFCCCC"/>
      <color rgb="FFCCECFF"/>
      <color rgb="FFCCFFCC"/>
      <color rgb="FFDDDDDD"/>
      <color rgb="FFFF3300"/>
      <color rgb="FF86C8C2"/>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theme" Target="theme/theme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298035</xdr:colOff>
      <xdr:row>1</xdr:row>
      <xdr:rowOff>1244</xdr:rowOff>
    </xdr:from>
    <xdr:to>
      <xdr:col>13</xdr:col>
      <xdr:colOff>159403</xdr:colOff>
      <xdr:row>2</xdr:row>
      <xdr:rowOff>1244</xdr:rowOff>
    </xdr:to>
    <xdr:pic>
      <xdr:nvPicPr>
        <xdr:cNvPr id="4" name="Picture 3">
          <a:extLst>
            <a:ext uri="{FF2B5EF4-FFF2-40B4-BE49-F238E27FC236}">
              <a16:creationId xmlns:a16="http://schemas.microsoft.com/office/drawing/2014/main" id="{51FA3AC2-F841-472D-B9F1-5C16827D89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4298" b="24019"/>
        <a:stretch/>
      </xdr:blipFill>
      <xdr:spPr>
        <a:xfrm>
          <a:off x="8326249" y="123708"/>
          <a:ext cx="3099868" cy="503465"/>
        </a:xfrm>
        <a:prstGeom prst="rect">
          <a:avLst/>
        </a:prstGeom>
      </xdr:spPr>
    </xdr:pic>
    <xdr:clientData/>
  </xdr:twoCellAnchor>
  <xdr:twoCellAnchor editAs="oneCell">
    <xdr:from>
      <xdr:col>9</xdr:col>
      <xdr:colOff>531054</xdr:colOff>
      <xdr:row>3</xdr:row>
      <xdr:rowOff>87539</xdr:rowOff>
    </xdr:from>
    <xdr:to>
      <xdr:col>11</xdr:col>
      <xdr:colOff>580522</xdr:colOff>
      <xdr:row>3</xdr:row>
      <xdr:rowOff>397826</xdr:rowOff>
    </xdr:to>
    <xdr:pic>
      <xdr:nvPicPr>
        <xdr:cNvPr id="6" name="Picture 5">
          <a:extLst>
            <a:ext uri="{FF2B5EF4-FFF2-40B4-BE49-F238E27FC236}">
              <a16:creationId xmlns:a16="http://schemas.microsoft.com/office/drawing/2014/main" id="{F1ABF5D3-F2B1-4607-9CE2-A4A7758DFABF}"/>
            </a:ext>
          </a:extLst>
        </xdr:cNvPr>
        <xdr:cNvPicPr>
          <a:picLocks noChangeAspect="1"/>
        </xdr:cNvPicPr>
      </xdr:nvPicPr>
      <xdr:blipFill>
        <a:blip xmlns:r="http://schemas.openxmlformats.org/officeDocument/2006/relationships" r:embed="rId2"/>
        <a:stretch>
          <a:fillRect/>
        </a:stretch>
      </xdr:blipFill>
      <xdr:spPr>
        <a:xfrm>
          <a:off x="8823407" y="883157"/>
          <a:ext cx="1592705" cy="3102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280148</xdr:colOff>
      <xdr:row>1</xdr:row>
      <xdr:rowOff>0</xdr:rowOff>
    </xdr:from>
    <xdr:to>
      <xdr:col>13</xdr:col>
      <xdr:colOff>106217</xdr:colOff>
      <xdr:row>2</xdr:row>
      <xdr:rowOff>0</xdr:rowOff>
    </xdr:to>
    <xdr:pic>
      <xdr:nvPicPr>
        <xdr:cNvPr id="7" name="Picture 6">
          <a:extLst>
            <a:ext uri="{FF2B5EF4-FFF2-40B4-BE49-F238E27FC236}">
              <a16:creationId xmlns:a16="http://schemas.microsoft.com/office/drawing/2014/main" id="{0093F4DC-6BF3-49D0-A6AB-5EEB71B54ED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4298" b="24019"/>
        <a:stretch/>
      </xdr:blipFill>
      <xdr:spPr>
        <a:xfrm>
          <a:off x="8460442" y="123265"/>
          <a:ext cx="3086981" cy="5042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1318260</xdr:colOff>
      <xdr:row>25</xdr:row>
      <xdr:rowOff>896</xdr:rowOff>
    </xdr:from>
    <xdr:to>
      <xdr:col>4</xdr:col>
      <xdr:colOff>99060</xdr:colOff>
      <xdr:row>26</xdr:row>
      <xdr:rowOff>100853</xdr:rowOff>
    </xdr:to>
    <xdr:sp macro="" textlink="">
      <xdr:nvSpPr>
        <xdr:cNvPr id="2" name="Rectangle: Rounded Corners 1">
          <a:extLst>
            <a:ext uri="{FF2B5EF4-FFF2-40B4-BE49-F238E27FC236}">
              <a16:creationId xmlns:a16="http://schemas.microsoft.com/office/drawing/2014/main" id="{9A835259-A0B5-442C-8D11-45E7BE37C42F}"/>
            </a:ext>
          </a:extLst>
        </xdr:cNvPr>
        <xdr:cNvSpPr/>
      </xdr:nvSpPr>
      <xdr:spPr>
        <a:xfrm>
          <a:off x="2053366" y="5370755"/>
          <a:ext cx="914400" cy="2971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t>SWIFT</a:t>
          </a:r>
        </a:p>
      </xdr:txBody>
    </xdr:sp>
    <xdr:clientData/>
  </xdr:twoCellAnchor>
  <xdr:twoCellAnchor>
    <xdr:from>
      <xdr:col>5</xdr:col>
      <xdr:colOff>1345</xdr:colOff>
      <xdr:row>25</xdr:row>
      <xdr:rowOff>896</xdr:rowOff>
    </xdr:from>
    <xdr:to>
      <xdr:col>5</xdr:col>
      <xdr:colOff>915745</xdr:colOff>
      <xdr:row>26</xdr:row>
      <xdr:rowOff>100853</xdr:rowOff>
    </xdr:to>
    <xdr:sp macro="" textlink="">
      <xdr:nvSpPr>
        <xdr:cNvPr id="3" name="Rectangle: Rounded Corners 2">
          <a:extLst>
            <a:ext uri="{FF2B5EF4-FFF2-40B4-BE49-F238E27FC236}">
              <a16:creationId xmlns:a16="http://schemas.microsoft.com/office/drawing/2014/main" id="{D42D8CCA-3762-46E7-BDFC-6F50C3DAABF8}"/>
            </a:ext>
          </a:extLst>
        </xdr:cNvPr>
        <xdr:cNvSpPr/>
      </xdr:nvSpPr>
      <xdr:spPr>
        <a:xfrm>
          <a:off x="3013486" y="5370755"/>
          <a:ext cx="914400" cy="2971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t>Account #</a:t>
          </a:r>
        </a:p>
      </xdr:txBody>
    </xdr:sp>
    <xdr:clientData/>
  </xdr:twoCellAnchor>
  <xdr:twoCellAnchor>
    <xdr:from>
      <xdr:col>5</xdr:col>
      <xdr:colOff>1220545</xdr:colOff>
      <xdr:row>24</xdr:row>
      <xdr:rowOff>0</xdr:rowOff>
    </xdr:from>
    <xdr:to>
      <xdr:col>6</xdr:col>
      <xdr:colOff>521298</xdr:colOff>
      <xdr:row>25</xdr:row>
      <xdr:rowOff>99956</xdr:rowOff>
    </xdr:to>
    <xdr:sp macro="" textlink="">
      <xdr:nvSpPr>
        <xdr:cNvPr id="4" name="Rectangle: Rounded Corners 3">
          <a:extLst>
            <a:ext uri="{FF2B5EF4-FFF2-40B4-BE49-F238E27FC236}">
              <a16:creationId xmlns:a16="http://schemas.microsoft.com/office/drawing/2014/main" id="{5E16200F-4632-4F5B-BB43-E8701E445188}"/>
            </a:ext>
          </a:extLst>
        </xdr:cNvPr>
        <xdr:cNvSpPr/>
      </xdr:nvSpPr>
      <xdr:spPr>
        <a:xfrm>
          <a:off x="4232686" y="5172635"/>
          <a:ext cx="914400" cy="2971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t>IBAN</a:t>
          </a:r>
        </a:p>
      </xdr:txBody>
    </xdr:sp>
    <xdr:clientData/>
  </xdr:twoCellAnchor>
  <xdr:twoCellAnchor>
    <xdr:from>
      <xdr:col>5</xdr:col>
      <xdr:colOff>1228165</xdr:colOff>
      <xdr:row>25</xdr:row>
      <xdr:rowOff>138056</xdr:rowOff>
    </xdr:from>
    <xdr:to>
      <xdr:col>6</xdr:col>
      <xdr:colOff>528918</xdr:colOff>
      <xdr:row>27</xdr:row>
      <xdr:rowOff>40789</xdr:rowOff>
    </xdr:to>
    <xdr:sp macro="" textlink="">
      <xdr:nvSpPr>
        <xdr:cNvPr id="5" name="Rectangle: Rounded Corners 4">
          <a:extLst>
            <a:ext uri="{FF2B5EF4-FFF2-40B4-BE49-F238E27FC236}">
              <a16:creationId xmlns:a16="http://schemas.microsoft.com/office/drawing/2014/main" id="{3BA1A0BD-7633-4D39-A8D6-0B1B46FEA2EF}"/>
            </a:ext>
          </a:extLst>
        </xdr:cNvPr>
        <xdr:cNvSpPr/>
      </xdr:nvSpPr>
      <xdr:spPr>
        <a:xfrm>
          <a:off x="4240306" y="5507915"/>
          <a:ext cx="914400" cy="2971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t>ABA</a:t>
          </a:r>
        </a:p>
      </xdr:txBody>
    </xdr:sp>
    <xdr:clientData/>
  </xdr:twoCellAnchor>
  <xdr:twoCellAnchor>
    <xdr:from>
      <xdr:col>5</xdr:col>
      <xdr:colOff>915745</xdr:colOff>
      <xdr:row>24</xdr:row>
      <xdr:rowOff>148590</xdr:rowOff>
    </xdr:from>
    <xdr:to>
      <xdr:col>5</xdr:col>
      <xdr:colOff>1220545</xdr:colOff>
      <xdr:row>25</xdr:row>
      <xdr:rowOff>149486</xdr:rowOff>
    </xdr:to>
    <xdr:cxnSp macro="">
      <xdr:nvCxnSpPr>
        <xdr:cNvPr id="6" name="Straight Connector 5">
          <a:extLst>
            <a:ext uri="{FF2B5EF4-FFF2-40B4-BE49-F238E27FC236}">
              <a16:creationId xmlns:a16="http://schemas.microsoft.com/office/drawing/2014/main" id="{DF60FFE4-79E9-4A75-A2A3-03F6E3877FD6}"/>
            </a:ext>
          </a:extLst>
        </xdr:cNvPr>
        <xdr:cNvCxnSpPr>
          <a:cxnSpLocks/>
          <a:stCxn id="3" idx="3"/>
          <a:endCxn id="4" idx="1"/>
        </xdr:cNvCxnSpPr>
      </xdr:nvCxnSpPr>
      <xdr:spPr>
        <a:xfrm flipV="1">
          <a:off x="3927886" y="5321225"/>
          <a:ext cx="304800" cy="1981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915745</xdr:colOff>
      <xdr:row>25</xdr:row>
      <xdr:rowOff>149486</xdr:rowOff>
    </xdr:from>
    <xdr:to>
      <xdr:col>5</xdr:col>
      <xdr:colOff>1228165</xdr:colOff>
      <xdr:row>26</xdr:row>
      <xdr:rowOff>89423</xdr:rowOff>
    </xdr:to>
    <xdr:cxnSp macro="">
      <xdr:nvCxnSpPr>
        <xdr:cNvPr id="7" name="Straight Connector 6">
          <a:extLst>
            <a:ext uri="{FF2B5EF4-FFF2-40B4-BE49-F238E27FC236}">
              <a16:creationId xmlns:a16="http://schemas.microsoft.com/office/drawing/2014/main" id="{710683E2-1165-41A9-B942-5D6210D44C8D}"/>
            </a:ext>
          </a:extLst>
        </xdr:cNvPr>
        <xdr:cNvCxnSpPr>
          <a:stCxn id="3" idx="3"/>
          <a:endCxn id="5" idx="1"/>
        </xdr:cNvCxnSpPr>
      </xdr:nvCxnSpPr>
      <xdr:spPr>
        <a:xfrm>
          <a:off x="3927886" y="5519345"/>
          <a:ext cx="312420" cy="1371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24</xdr:row>
      <xdr:rowOff>190500</xdr:rowOff>
    </xdr:from>
    <xdr:to>
      <xdr:col>2</xdr:col>
      <xdr:colOff>914400</xdr:colOff>
      <xdr:row>26</xdr:row>
      <xdr:rowOff>93233</xdr:rowOff>
    </xdr:to>
    <xdr:sp macro="" textlink="">
      <xdr:nvSpPr>
        <xdr:cNvPr id="8" name="Rectangle: Rounded Corners 7">
          <a:extLst>
            <a:ext uri="{FF2B5EF4-FFF2-40B4-BE49-F238E27FC236}">
              <a16:creationId xmlns:a16="http://schemas.microsoft.com/office/drawing/2014/main" id="{E458D511-BB1D-4DA3-BDBC-015DF7D1301C}"/>
            </a:ext>
          </a:extLst>
        </xdr:cNvPr>
        <xdr:cNvSpPr/>
      </xdr:nvSpPr>
      <xdr:spPr>
        <a:xfrm>
          <a:off x="735106" y="5363135"/>
          <a:ext cx="914400" cy="297180"/>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US" sz="1100"/>
            <a:t>US</a:t>
          </a:r>
        </a:p>
      </xdr:txBody>
    </xdr:sp>
    <xdr:clientData/>
  </xdr:twoCellAnchor>
  <xdr:twoCellAnchor>
    <xdr:from>
      <xdr:col>2</xdr:col>
      <xdr:colOff>914400</xdr:colOff>
      <xdr:row>25</xdr:row>
      <xdr:rowOff>141866</xdr:rowOff>
    </xdr:from>
    <xdr:to>
      <xdr:col>2</xdr:col>
      <xdr:colOff>1318260</xdr:colOff>
      <xdr:row>25</xdr:row>
      <xdr:rowOff>149486</xdr:rowOff>
    </xdr:to>
    <xdr:cxnSp macro="">
      <xdr:nvCxnSpPr>
        <xdr:cNvPr id="9" name="Straight Connector 8">
          <a:extLst>
            <a:ext uri="{FF2B5EF4-FFF2-40B4-BE49-F238E27FC236}">
              <a16:creationId xmlns:a16="http://schemas.microsoft.com/office/drawing/2014/main" id="{88BDDC6C-887E-45FA-B31E-74E5DF13EF14}"/>
            </a:ext>
          </a:extLst>
        </xdr:cNvPr>
        <xdr:cNvCxnSpPr>
          <a:stCxn id="8" idx="3"/>
          <a:endCxn id="2" idx="1"/>
        </xdr:cNvCxnSpPr>
      </xdr:nvCxnSpPr>
      <xdr:spPr>
        <a:xfrm>
          <a:off x="1649506" y="5511725"/>
          <a:ext cx="40386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1318260</xdr:colOff>
      <xdr:row>28</xdr:row>
      <xdr:rowOff>87406</xdr:rowOff>
    </xdr:from>
    <xdr:to>
      <xdr:col>4</xdr:col>
      <xdr:colOff>99060</xdr:colOff>
      <xdr:row>29</xdr:row>
      <xdr:rowOff>187362</xdr:rowOff>
    </xdr:to>
    <xdr:sp macro="" textlink="">
      <xdr:nvSpPr>
        <xdr:cNvPr id="10" name="Rectangle: Rounded Corners 9">
          <a:extLst>
            <a:ext uri="{FF2B5EF4-FFF2-40B4-BE49-F238E27FC236}">
              <a16:creationId xmlns:a16="http://schemas.microsoft.com/office/drawing/2014/main" id="{91CA8397-C817-4BEA-B08D-1E5258E104C3}"/>
            </a:ext>
          </a:extLst>
        </xdr:cNvPr>
        <xdr:cNvSpPr/>
      </xdr:nvSpPr>
      <xdr:spPr>
        <a:xfrm>
          <a:off x="2053366" y="6048935"/>
          <a:ext cx="914400" cy="2971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t>SWIFT</a:t>
          </a:r>
        </a:p>
      </xdr:txBody>
    </xdr:sp>
    <xdr:clientData/>
  </xdr:twoCellAnchor>
  <xdr:twoCellAnchor>
    <xdr:from>
      <xdr:col>5</xdr:col>
      <xdr:colOff>1345</xdr:colOff>
      <xdr:row>28</xdr:row>
      <xdr:rowOff>87406</xdr:rowOff>
    </xdr:from>
    <xdr:to>
      <xdr:col>5</xdr:col>
      <xdr:colOff>915745</xdr:colOff>
      <xdr:row>29</xdr:row>
      <xdr:rowOff>187362</xdr:rowOff>
    </xdr:to>
    <xdr:sp macro="" textlink="">
      <xdr:nvSpPr>
        <xdr:cNvPr id="11" name="Rectangle: Rounded Corners 10">
          <a:extLst>
            <a:ext uri="{FF2B5EF4-FFF2-40B4-BE49-F238E27FC236}">
              <a16:creationId xmlns:a16="http://schemas.microsoft.com/office/drawing/2014/main" id="{149EF279-DFEE-4D2B-BD5E-255F8A3CA7B7}"/>
            </a:ext>
          </a:extLst>
        </xdr:cNvPr>
        <xdr:cNvSpPr/>
      </xdr:nvSpPr>
      <xdr:spPr>
        <a:xfrm>
          <a:off x="3013486" y="6048935"/>
          <a:ext cx="914400" cy="2971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t>Account #</a:t>
          </a:r>
        </a:p>
      </xdr:txBody>
    </xdr:sp>
    <xdr:clientData/>
  </xdr:twoCellAnchor>
  <xdr:twoCellAnchor>
    <xdr:from>
      <xdr:col>2</xdr:col>
      <xdr:colOff>0</xdr:colOff>
      <xdr:row>28</xdr:row>
      <xdr:rowOff>79786</xdr:rowOff>
    </xdr:from>
    <xdr:to>
      <xdr:col>2</xdr:col>
      <xdr:colOff>914400</xdr:colOff>
      <xdr:row>29</xdr:row>
      <xdr:rowOff>179742</xdr:rowOff>
    </xdr:to>
    <xdr:sp macro="" textlink="">
      <xdr:nvSpPr>
        <xdr:cNvPr id="12" name="Rectangle: Rounded Corners 11">
          <a:extLst>
            <a:ext uri="{FF2B5EF4-FFF2-40B4-BE49-F238E27FC236}">
              <a16:creationId xmlns:a16="http://schemas.microsoft.com/office/drawing/2014/main" id="{13EEB8F0-1608-4DAE-B05E-DD01DC0BB9F9}"/>
            </a:ext>
          </a:extLst>
        </xdr:cNvPr>
        <xdr:cNvSpPr/>
      </xdr:nvSpPr>
      <xdr:spPr>
        <a:xfrm>
          <a:off x="735106" y="6041315"/>
          <a:ext cx="914400" cy="297180"/>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US" sz="1100"/>
            <a:t>Asia</a:t>
          </a:r>
        </a:p>
      </xdr:txBody>
    </xdr:sp>
    <xdr:clientData/>
  </xdr:twoCellAnchor>
  <xdr:twoCellAnchor>
    <xdr:from>
      <xdr:col>2</xdr:col>
      <xdr:colOff>914400</xdr:colOff>
      <xdr:row>29</xdr:row>
      <xdr:rowOff>31152</xdr:rowOff>
    </xdr:from>
    <xdr:to>
      <xdr:col>2</xdr:col>
      <xdr:colOff>1318260</xdr:colOff>
      <xdr:row>29</xdr:row>
      <xdr:rowOff>38772</xdr:rowOff>
    </xdr:to>
    <xdr:cxnSp macro="">
      <xdr:nvCxnSpPr>
        <xdr:cNvPr id="13" name="Straight Connector 12">
          <a:extLst>
            <a:ext uri="{FF2B5EF4-FFF2-40B4-BE49-F238E27FC236}">
              <a16:creationId xmlns:a16="http://schemas.microsoft.com/office/drawing/2014/main" id="{BED6D29E-D7BF-47F5-9D2E-9DA3B5834C2F}"/>
            </a:ext>
          </a:extLst>
        </xdr:cNvPr>
        <xdr:cNvCxnSpPr>
          <a:stCxn id="12" idx="3"/>
          <a:endCxn id="10" idx="1"/>
        </xdr:cNvCxnSpPr>
      </xdr:nvCxnSpPr>
      <xdr:spPr>
        <a:xfrm>
          <a:off x="1649506" y="6189905"/>
          <a:ext cx="40386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1318260</xdr:colOff>
      <xdr:row>30</xdr:row>
      <xdr:rowOff>134919</xdr:rowOff>
    </xdr:from>
    <xdr:to>
      <xdr:col>4</xdr:col>
      <xdr:colOff>99060</xdr:colOff>
      <xdr:row>32</xdr:row>
      <xdr:rowOff>37651</xdr:rowOff>
    </xdr:to>
    <xdr:sp macro="" textlink="">
      <xdr:nvSpPr>
        <xdr:cNvPr id="14" name="Rectangle: Rounded Corners 13">
          <a:extLst>
            <a:ext uri="{FF2B5EF4-FFF2-40B4-BE49-F238E27FC236}">
              <a16:creationId xmlns:a16="http://schemas.microsoft.com/office/drawing/2014/main" id="{76354038-A2FE-45C0-AB89-C76F1100E8E1}"/>
            </a:ext>
          </a:extLst>
        </xdr:cNvPr>
        <xdr:cNvSpPr/>
      </xdr:nvSpPr>
      <xdr:spPr>
        <a:xfrm>
          <a:off x="2053366" y="6490895"/>
          <a:ext cx="914400" cy="2971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t>SWIFT</a:t>
          </a:r>
        </a:p>
      </xdr:txBody>
    </xdr:sp>
    <xdr:clientData/>
  </xdr:twoCellAnchor>
  <xdr:twoCellAnchor>
    <xdr:from>
      <xdr:col>5</xdr:col>
      <xdr:colOff>1345</xdr:colOff>
      <xdr:row>30</xdr:row>
      <xdr:rowOff>134919</xdr:rowOff>
    </xdr:from>
    <xdr:to>
      <xdr:col>5</xdr:col>
      <xdr:colOff>915745</xdr:colOff>
      <xdr:row>32</xdr:row>
      <xdr:rowOff>37651</xdr:rowOff>
    </xdr:to>
    <xdr:sp macro="" textlink="">
      <xdr:nvSpPr>
        <xdr:cNvPr id="15" name="Rectangle: Rounded Corners 14">
          <a:extLst>
            <a:ext uri="{FF2B5EF4-FFF2-40B4-BE49-F238E27FC236}">
              <a16:creationId xmlns:a16="http://schemas.microsoft.com/office/drawing/2014/main" id="{BAEA19A6-8171-4F13-B721-C7B4D188096C}"/>
            </a:ext>
          </a:extLst>
        </xdr:cNvPr>
        <xdr:cNvSpPr/>
      </xdr:nvSpPr>
      <xdr:spPr>
        <a:xfrm>
          <a:off x="3013486" y="6490895"/>
          <a:ext cx="914400" cy="29718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n-US" sz="1100"/>
            <a:t>IBAN</a:t>
          </a:r>
        </a:p>
      </xdr:txBody>
    </xdr:sp>
    <xdr:clientData/>
  </xdr:twoCellAnchor>
  <xdr:twoCellAnchor>
    <xdr:from>
      <xdr:col>2</xdr:col>
      <xdr:colOff>0</xdr:colOff>
      <xdr:row>30</xdr:row>
      <xdr:rowOff>127299</xdr:rowOff>
    </xdr:from>
    <xdr:to>
      <xdr:col>2</xdr:col>
      <xdr:colOff>914400</xdr:colOff>
      <xdr:row>32</xdr:row>
      <xdr:rowOff>30031</xdr:rowOff>
    </xdr:to>
    <xdr:sp macro="" textlink="">
      <xdr:nvSpPr>
        <xdr:cNvPr id="16" name="Rectangle: Rounded Corners 15">
          <a:extLst>
            <a:ext uri="{FF2B5EF4-FFF2-40B4-BE49-F238E27FC236}">
              <a16:creationId xmlns:a16="http://schemas.microsoft.com/office/drawing/2014/main" id="{46529223-9FB0-4422-A348-6EF5E61A2FF8}"/>
            </a:ext>
          </a:extLst>
        </xdr:cNvPr>
        <xdr:cNvSpPr/>
      </xdr:nvSpPr>
      <xdr:spPr>
        <a:xfrm>
          <a:off x="735106" y="6483275"/>
          <a:ext cx="914400" cy="297180"/>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US" sz="1100"/>
            <a:t>Others</a:t>
          </a:r>
        </a:p>
      </xdr:txBody>
    </xdr:sp>
    <xdr:clientData/>
  </xdr:twoCellAnchor>
  <xdr:twoCellAnchor>
    <xdr:from>
      <xdr:col>2</xdr:col>
      <xdr:colOff>914400</xdr:colOff>
      <xdr:row>31</xdr:row>
      <xdr:rowOff>78665</xdr:rowOff>
    </xdr:from>
    <xdr:to>
      <xdr:col>2</xdr:col>
      <xdr:colOff>1318260</xdr:colOff>
      <xdr:row>31</xdr:row>
      <xdr:rowOff>86285</xdr:rowOff>
    </xdr:to>
    <xdr:cxnSp macro="">
      <xdr:nvCxnSpPr>
        <xdr:cNvPr id="17" name="Straight Connector 16">
          <a:extLst>
            <a:ext uri="{FF2B5EF4-FFF2-40B4-BE49-F238E27FC236}">
              <a16:creationId xmlns:a16="http://schemas.microsoft.com/office/drawing/2014/main" id="{4F106AAA-4A4E-45AF-977B-CB2211575682}"/>
            </a:ext>
          </a:extLst>
        </xdr:cNvPr>
        <xdr:cNvCxnSpPr>
          <a:stCxn id="16" idx="3"/>
          <a:endCxn id="14" idx="1"/>
        </xdr:cNvCxnSpPr>
      </xdr:nvCxnSpPr>
      <xdr:spPr>
        <a:xfrm>
          <a:off x="1649506" y="6631865"/>
          <a:ext cx="40386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163</xdr:col>
      <xdr:colOff>0</xdr:colOff>
      <xdr:row>29</xdr:row>
      <xdr:rowOff>0</xdr:rowOff>
    </xdr:from>
    <xdr:to>
      <xdr:col>187</xdr:col>
      <xdr:colOff>19600</xdr:colOff>
      <xdr:row>80</xdr:row>
      <xdr:rowOff>168972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92805250" y="8974667"/>
          <a:ext cx="16016733" cy="9344722"/>
        </a:xfrm>
        <a:prstGeom prst="rect">
          <a:avLst/>
        </a:prstGeom>
      </xdr:spPr>
    </xdr:pic>
    <xdr:clientData/>
  </xdr:twoCellAnchor>
  <xdr:twoCellAnchor editAs="oneCell">
    <xdr:from>
      <xdr:col>22</xdr:col>
      <xdr:colOff>190500</xdr:colOff>
      <xdr:row>18</xdr:row>
      <xdr:rowOff>74083</xdr:rowOff>
    </xdr:from>
    <xdr:to>
      <xdr:col>30</xdr:col>
      <xdr:colOff>364463</xdr:colOff>
      <xdr:row>32</xdr:row>
      <xdr:rowOff>35654</xdr:rowOff>
    </xdr:to>
    <xdr:pic>
      <xdr:nvPicPr>
        <xdr:cNvPr id="2" name="Picture 1">
          <a:extLst>
            <a:ext uri="{FF2B5EF4-FFF2-40B4-BE49-F238E27FC236}">
              <a16:creationId xmlns:a16="http://schemas.microsoft.com/office/drawing/2014/main" id="{4391EB92-2096-4A87-9EE9-30EC60FB088E}"/>
            </a:ext>
          </a:extLst>
        </xdr:cNvPr>
        <xdr:cNvPicPr>
          <a:picLocks noChangeAspect="1"/>
        </xdr:cNvPicPr>
      </xdr:nvPicPr>
      <xdr:blipFill>
        <a:blip xmlns:r="http://schemas.openxmlformats.org/officeDocument/2006/relationships" r:embed="rId2"/>
        <a:stretch>
          <a:fillRect/>
        </a:stretch>
      </xdr:blipFill>
      <xdr:spPr>
        <a:xfrm>
          <a:off x="19886083" y="6381750"/>
          <a:ext cx="5295238" cy="2628571"/>
        </a:xfrm>
        <a:prstGeom prst="rect">
          <a:avLst/>
        </a:prstGeom>
      </xdr:spPr>
    </xdr:pic>
    <xdr:clientData/>
  </xdr:twoCellAnchor>
  <xdr:twoCellAnchor editAs="oneCell">
    <xdr:from>
      <xdr:col>127</xdr:col>
      <xdr:colOff>0</xdr:colOff>
      <xdr:row>21</xdr:row>
      <xdr:rowOff>0</xdr:rowOff>
    </xdr:from>
    <xdr:to>
      <xdr:col>141</xdr:col>
      <xdr:colOff>326323</xdr:colOff>
      <xdr:row>63</xdr:row>
      <xdr:rowOff>57158</xdr:rowOff>
    </xdr:to>
    <xdr:pic>
      <xdr:nvPicPr>
        <xdr:cNvPr id="4" name="Picture 3">
          <a:extLst>
            <a:ext uri="{FF2B5EF4-FFF2-40B4-BE49-F238E27FC236}">
              <a16:creationId xmlns:a16="http://schemas.microsoft.com/office/drawing/2014/main" id="{19E8CE40-95E1-4270-A0FB-D0BD043876EA}"/>
            </a:ext>
          </a:extLst>
        </xdr:cNvPr>
        <xdr:cNvPicPr>
          <a:picLocks noChangeAspect="1"/>
        </xdr:cNvPicPr>
      </xdr:nvPicPr>
      <xdr:blipFill>
        <a:blip xmlns:r="http://schemas.openxmlformats.org/officeDocument/2006/relationships" r:embed="rId3"/>
        <a:stretch>
          <a:fillRect/>
        </a:stretch>
      </xdr:blipFill>
      <xdr:spPr>
        <a:xfrm>
          <a:off x="86415563" y="7750969"/>
          <a:ext cx="14514286" cy="75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1028700</xdr:colOff>
      <xdr:row>8</xdr:row>
      <xdr:rowOff>161925</xdr:rowOff>
    </xdr:from>
    <xdr:to>
      <xdr:col>10</xdr:col>
      <xdr:colOff>582953</xdr:colOff>
      <xdr:row>52</xdr:row>
      <xdr:rowOff>155216</xdr:rowOff>
    </xdr:to>
    <xdr:pic>
      <xdr:nvPicPr>
        <xdr:cNvPr id="2" name="Picture 1">
          <a:extLst>
            <a:ext uri="{FF2B5EF4-FFF2-40B4-BE49-F238E27FC236}">
              <a16:creationId xmlns:a16="http://schemas.microsoft.com/office/drawing/2014/main" id="{9A3C420A-733D-4426-B30D-B3EDEF8C1C3B}"/>
            </a:ext>
          </a:extLst>
        </xdr:cNvPr>
        <xdr:cNvPicPr>
          <a:picLocks noChangeAspect="1"/>
        </xdr:cNvPicPr>
      </xdr:nvPicPr>
      <xdr:blipFill>
        <a:blip xmlns:r="http://schemas.openxmlformats.org/officeDocument/2006/relationships" r:embed="rId1"/>
        <a:stretch>
          <a:fillRect/>
        </a:stretch>
      </xdr:blipFill>
      <xdr:spPr>
        <a:xfrm>
          <a:off x="1028700" y="4181475"/>
          <a:ext cx="15041903" cy="79561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7</xdr:col>
      <xdr:colOff>579966</xdr:colOff>
      <xdr:row>31</xdr:row>
      <xdr:rowOff>9525</xdr:rowOff>
    </xdr:to>
    <xdr:pic>
      <xdr:nvPicPr>
        <xdr:cNvPr id="2" name="Picture 1">
          <a:extLst>
            <a:ext uri="{FF2B5EF4-FFF2-40B4-BE49-F238E27FC236}">
              <a16:creationId xmlns:a16="http://schemas.microsoft.com/office/drawing/2014/main" id="{E67E4EA8-9795-4F59-958D-6766285F8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48025"/>
          <a:ext cx="10609791"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Ana-Maria Militaru" id="{80D66839-C913-4C13-B588-C83EAB9E36C0}" userId="S::ana-maria.militaru@veoneer.com::5445c547-b3b1-46bc-a489-8131e15ea7f5"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CAE5B3CE-392D-4ECF-9CED-38C4B19607FD}" autoFormatId="16" applyNumberFormats="0" applyBorderFormats="0" applyFontFormats="0" applyPatternFormats="0" applyAlignmentFormats="0" applyWidthHeightFormats="0">
  <queryTableRefresh nextId="2">
    <queryTableFields count="1">
      <queryTableField id="1" name="Supplier Classification" tableColumnId="1"/>
    </queryTableFields>
  </queryTableRefresh>
</queryTable>
</file>

<file path=xl/tables/_rels/table2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8664630-6FA6-4424-A79F-1D4B32FCB0AA}" name="Incoterm" displayName="Incoterm" ref="T6:T22" totalsRowShown="0" headerRowDxfId="139">
  <tableColumns count="1">
    <tableColumn id="1" xr3:uid="{C69162C8-62AB-48BD-ABC0-1B2B02A1E683}" name="Incoterm"/>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78D87B6-3D3E-4338-9139-F6C307952C00}" name="Table10" displayName="Table10" ref="AR6:AR34" totalsRowShown="0" headerRowDxfId="128">
  <autoFilter ref="AR6:AR34" xr:uid="{66955ECD-DF51-4884-B7B7-6395E5732D3A}"/>
  <tableColumns count="1">
    <tableColumn id="1" xr3:uid="{4F3AE9E0-D884-4E66-AABE-9993A47A916B}" name="VAT number apply for all EU countrie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8EDE76F-1DD1-4777-8A0D-D42089005C3D}" name="Table11" displayName="Table11" ref="AT6:AU27" totalsRowShown="0" headerRowDxfId="127" dataDxfId="126">
  <autoFilter ref="AT6:AU27" xr:uid="{F65BFC8A-1961-4753-BF94-B192633B2B2C}"/>
  <tableColumns count="2">
    <tableColumn id="1" xr3:uid="{1F558951-4D7A-4430-A549-C7B0B2DDD84A}" name="Function (supplier Board)" dataDxfId="125"/>
    <tableColumn id="2" xr3:uid="{EDECC239-CF13-48CB-A38F-BEB11D2AA414}" name="As shown in Supplier Board (to be modified)" dataDxfId="12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5EBF58D-EAA7-40F1-9A90-A883AD68F121}" name="Table13" displayName="Table13" ref="P6:R62" totalsRowShown="0" headerRowDxfId="123" dataDxfId="122">
  <tableColumns count="3">
    <tableColumn id="1" xr3:uid="{D312A0C2-07F8-4EA2-B9B9-ADEB6A9B209D}" name="ICP Codes" dataDxfId="121">
      <calculatedColumnFormula>+Table13[[#This Row],[ICP Codes3]]&amp;" "&amp;Table13[[#This Row],[ICP Codes2]]</calculatedColumnFormula>
    </tableColumn>
    <tableColumn id="3" xr3:uid="{217B7C90-311D-4EFA-A35B-FC10A80E51DC}" name="ICP Codes3" dataDxfId="120"/>
    <tableColumn id="2" xr3:uid="{04934203-9454-446F-8911-64AC698E4FED}" name="ICP Codes2" dataDxfId="119"/>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8050594-8B49-4015-9EFC-7B2562177086}" name="Table14" displayName="Table14" ref="AW6:AW8" totalsRowShown="0" headerRowDxfId="118">
  <autoFilter ref="AW6:AW8" xr:uid="{E23B6B08-4BE7-457A-86F8-9F07A530C140}"/>
  <tableColumns count="1">
    <tableColumn id="1" xr3:uid="{29256A7F-171E-4276-955A-F9D27408E1C9}" name="Activity code (only for Veoneer France suppliers)"/>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E56C858-0795-419A-864D-934DCC607683}" name="Table16" displayName="Table16" ref="AY6:AY10" totalsRowShown="0" headerRowDxfId="117" tableBorderDxfId="116">
  <autoFilter ref="AY6:AY10" xr:uid="{5ACB3F41-8F1C-4901-9D13-F34EF4E02176}"/>
  <tableColumns count="1">
    <tableColumn id="1" xr3:uid="{F3DAEDAD-7FCA-4E70-ACBD-73002461B90B}" name="Account Type"/>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2C3529FE-4DE0-4C6A-934D-BA191166C25D}" name="Table17" displayName="Table17" ref="BC6:BM41" totalsRowShown="0" headerRowDxfId="115">
  <autoFilter ref="BC6:BM41" xr:uid="{0E2D457C-0AD5-4BDF-ADDB-9D4281623469}"/>
  <tableColumns count="11">
    <tableColumn id="1" xr3:uid="{7A09F01D-5AF5-4F27-A8A6-DB5FEC5C6A64}" name="Vcd"/>
    <tableColumn id="2" xr3:uid="{53FD24C3-74C7-41D5-820D-9A744C1C9372}" name="Div"/>
    <tableColumn id="3" xr3:uid="{ABEEC305-EC03-4C60-AAA9-D028417A8972}" name="Description"/>
    <tableColumn id="4" xr3:uid="{F77075ED-9B99-4D5F-9312-9402196F14E3}" name="Mtd"/>
    <tableColumn id="5" xr3:uid="{D40D4839-F6B3-4A65-92E5-4808066142D1}" name="Dtp"/>
    <tableColumn id="6" xr3:uid="{B1BD94BD-4010-41A2-8800-3C97382E6C64}" name="Day"/>
    <tableColumn id="7" xr3:uid="{7B3657CD-5103-4EF3-BE93-6BCB42BDB865}" name="Cor"/>
    <tableColumn id="8" xr3:uid="{75C897B4-F899-4824-85F4-3AC7FF5E32A5}" name="Sat"/>
    <tableColumn id="9" xr3:uid="{A3329D11-E713-4DC3-8A4E-0D0930F21F28}" name="VAT override"/>
    <tableColumn id="10" xr3:uid="{95073DA3-94CE-4AB0-8B61-1B07B85B524B}" name="Vrt"/>
    <tableColumn id="11" xr3:uid="{2B6EFBD1-D022-43D8-AAB7-DCE3D537AB48}" name="VAT g"/>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98A5A7F-B384-4A47-AAD3-F5AB167D65F0}" name="MFS620EPaymentMethod" displayName="MFS620EPaymentMethod" ref="BO6:BQ16" totalsRowShown="0" headerRowDxfId="114">
  <autoFilter ref="BO6:BQ16" xr:uid="{ED05E434-5367-4281-90BC-07CCF9A6EBB3}"/>
  <tableColumns count="3">
    <tableColumn id="2" xr3:uid="{E65D2E8B-0807-4403-8E0F-7264F0C53962}" name="Column1" dataDxfId="113"/>
    <tableColumn id="3" xr3:uid="{47F5204D-C755-4805-BB9F-40F21C49C168}" name="Column2" dataDxfId="112"/>
    <tableColumn id="1" xr3:uid="{C6236518-3074-40AA-9C51-7FA072249715}" name="Payment Mtd AP"/>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C596617B-5BD5-4116-BCB9-02EC1A55FACC}" name="Table20" displayName="Table20" ref="N6:N10" totalsRowShown="0" headerRowDxfId="111">
  <tableColumns count="1">
    <tableColumn id="1" xr3:uid="{42F67BEA-BCD7-41B8-BB15-660FA2E1762E}" name="CRS620 Data format"/>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03DFCE3-CD98-4A07-AE9C-44CE4A6B6712}" name="Table12" displayName="Table12" ref="BZ6:BZ10" totalsRowShown="0" headerRowDxfId="110">
  <autoFilter ref="BZ6:BZ10" xr:uid="{AB017B05-3784-4DA0-A3C9-750D1FA45087}"/>
  <tableColumns count="1">
    <tableColumn id="1" xr3:uid="{078F030B-5F4F-45B2-80C2-A945FEFF463A}" name="Goods/Services"/>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0AC4E6F-CD2F-40AC-8BEB-6371D3796975}" name="Payment_Terms_M3_Xeeva" displayName="Payment_Terms_M3_Xeeva" ref="BS6:BV74" totalsRowShown="0" headerRowDxfId="109">
  <autoFilter ref="BS6:BV74" xr:uid="{1E676BEF-7FE1-4F01-996C-94379F51A0F3}"/>
  <sortState xmlns:xlrd2="http://schemas.microsoft.com/office/spreadsheetml/2017/richdata2" ref="BS7:BS74">
    <sortCondition descending="1" ref="BS22"/>
  </sortState>
  <tableColumns count="4">
    <tableColumn id="1" xr3:uid="{D9436B59-BCC3-49D7-8B69-D53B7F772B8B}" name="Paymet Terms"/>
    <tableColumn id="4" xr3:uid="{EB072CE2-9E67-4473-9AF7-A99BDBCACA63}" name="Movex MFS620Payment term" dataDxfId="108"/>
    <tableColumn id="2" xr3:uid="{B93C02AC-DA95-425A-B82E-CEC6157F2EF1}" name="Xeeva"/>
    <tableColumn id="3" xr3:uid="{901785B8-E757-4202-A2BE-5580D8CC606C}" name="Xeeva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567CF61-6153-466A-8784-DBE0FC08C5C3}" name="Division_Code" displayName="Division_Code" ref="C6:C19" totalsRowShown="0" headerRowDxfId="138">
  <sortState xmlns:xlrd2="http://schemas.microsoft.com/office/spreadsheetml/2017/richdata2" ref="C7:C19">
    <sortCondition ref="C7"/>
  </sortState>
  <tableColumns count="1">
    <tableColumn id="1" xr3:uid="{7539498F-2390-499D-A7DD-BB2E041C1C4F}" name="Division Name"/>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72BEC43-79A9-44F5-996A-E4C48E66262A}" name="VATCodeMFS620" displayName="VATCodeMFS620" ref="CD6:CD12" totalsRowShown="0" headerRowDxfId="107">
  <autoFilter ref="CD6:CD12" xr:uid="{27070195-02E7-47F0-97EF-42FA5F481884}"/>
  <tableColumns count="1">
    <tableColumn id="1" xr3:uid="{AB10DFF2-E9A2-4DEE-94FA-7BBE2CE6CB9A}" name="MFS620/E Vat Codes for Local exceptio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9EC5FA0-D7A8-4EE9-80DA-1AC73E52A974}" name="Table22" displayName="Table22" ref="CF6:CH7" totalsRowShown="0" headerRowDxfId="106">
  <autoFilter ref="CF6:CH7" xr:uid="{C82B274D-9F73-425C-8DC7-A1E27C33B40C}"/>
  <tableColumns count="3">
    <tableColumn id="1" xr3:uid="{55209AB5-0D0D-4101-94E2-57F176460820}" name="Trm" dataDxfId="105"/>
    <tableColumn id="2" xr3:uid="{D9226E2A-66F8-4384-A5B6-DE9B0CC8A6BF}" name="Lng" dataDxfId="104"/>
    <tableColumn id="3" xr3:uid="{20F55804-96D7-4C8D-985C-C13E3BADA922}" name="Terms text" dataDxfId="103"/>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201D985-7AF3-42E6-991E-ACF4CFB14C5F}" name="Supplier_Classification_SB" displayName="Supplier_Classification_SB" ref="CB6:CB10" tableType="queryTable" totalsRowShown="0" headerRowDxfId="102">
  <autoFilter ref="CB6:CB10" xr:uid="{4D247B1C-8E6F-467B-8356-F166E41F3551}"/>
  <tableColumns count="1">
    <tableColumn id="1" xr3:uid="{34DDEAEF-0F86-4D38-A89A-35D2F21145E6}" uniqueName="1" name="Supplier Classification" queryTableFieldId="1" dataDxfId="101"/>
  </tableColumns>
  <tableStyleInfo name="TableStyleMedium7"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DBC7692-F23E-400A-A9C5-FE6E15E212BF}" name="Table19" displayName="Table19" ref="AM6:AN18" totalsRowShown="0" headerRowDxfId="100" dataDxfId="98" headerRowBorderDxfId="99" tableBorderDxfId="97" totalsRowBorderDxfId="96">
  <autoFilter ref="AM6:AN18" xr:uid="{41C50ADC-4A01-405F-A60D-068A8105B6A1}"/>
  <tableColumns count="2">
    <tableColumn id="1" xr3:uid="{206DAADF-ACC6-4833-AAED-E6F65EE63A2B}" name="Categories" dataDxfId="95"/>
    <tableColumn id="2" xr3:uid="{5CCBFB71-0698-4A29-9887-DDD59C152B92}" name="Category Manager" dataDxfId="94"/>
  </tableColumns>
  <tableStyleInfo name="TableStyleDark10"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2C07F984-032C-45AE-870D-FD0DDA339554}" name="Division_Code24" displayName="Division_Code24" ref="D6:D19" totalsRowShown="0" headerRowDxfId="93">
  <tableColumns count="1">
    <tableColumn id="1" xr3:uid="{242A93CE-1673-4DA2-AB18-2AB5826E56DC}" name="Division Cod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C53BB7E-1F25-4EAF-B61F-3EFEA3C8FDE0}" name="Supplier_Type" displayName="Supplier_Type" ref="F6:G10" totalsRowShown="0" headerRowDxfId="137">
  <tableColumns count="2">
    <tableColumn id="1" xr3:uid="{32DE8FBF-01B8-4412-83D1-4F1871389C00}" name="Supplier Type"/>
    <tableColumn id="2" xr3:uid="{08C539CF-4233-432C-9826-BA7E0C80230F}" name="Supplier Type _x000a_(Movex details)"/>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01A2025-D4F4-43AA-820D-9581CD5D8733}" name="Table2" displayName="Table2" ref="V6:X256" totalsRowShown="0" headerRowDxfId="136">
  <tableColumns count="3">
    <tableColumn id="1" xr3:uid="{7E1A2E4B-B65A-4975-B8F7-471BB84FA6D8}" name="COUNTRY_NAME"/>
    <tableColumn id="2" xr3:uid="{97AB94DD-A649-418A-860A-3361107A4FF1}" name="ACTIVE"/>
    <tableColumn id="3" xr3:uid="{05239ECF-BCA3-4EE1-BDB2-39DA4DDFCD11}" name="COUNTRY_COD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06C5EFE-8331-40B7-9196-8E411C720A12}" name="Table1" displayName="Table1" ref="AJ6:AK25" headerRowDxfId="135" headerRowBorderDxfId="134" tableBorderDxfId="133">
  <autoFilter ref="AJ6:AK25" xr:uid="{A132C9B8-7D1E-4415-9041-147A8083DAF8}"/>
  <sortState xmlns:xlrd2="http://schemas.microsoft.com/office/spreadsheetml/2017/richdata2" ref="AJ7:AK59">
    <sortCondition ref="AJ7:AJ59"/>
  </sortState>
  <tableColumns count="2">
    <tableColumn id="2" xr3:uid="{FE83DF3E-3B34-48CF-99B0-2E95B57C8772}" name="Main Commodity Segment"/>
    <tableColumn id="3" xr3:uid="{A2F9FD51-F442-40AC-B26D-5AA0E6E1BE0F}" name="Segment Leader"/>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8F7505E-CF97-4CE4-9ACC-D82B47880742}" name="Table64" displayName="Table64" ref="L6:L9" totalsRowShown="0" headerRowDxfId="132">
  <tableColumns count="1">
    <tableColumn id="1" xr3:uid="{5CCF674A-2A15-4274-A2E3-1BF6D6A3E77A}" name="Supplier Typ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DBD1362-0A26-4C15-A936-13C90C1D9A78}" name="Currency" displayName="Currency" ref="J6:J17" totalsRowShown="0" headerRowDxfId="131">
  <tableColumns count="1">
    <tableColumn id="1" xr3:uid="{7241A1D9-1196-4C65-A199-7A6C820A0C0A}" name="Default Currency"/>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CE32A99-C8F7-4391-91E8-C0E06AAB6048}" name="Table8" displayName="Table8" ref="AG6:AH55" totalsRowShown="0" headerRowDxfId="130">
  <autoFilter ref="AG6:AH55" xr:uid="{F9D569F2-6D44-41F6-87E3-A7BD812E8010}"/>
  <sortState xmlns:xlrd2="http://schemas.microsoft.com/office/spreadsheetml/2017/richdata2" ref="AG7:AH55">
    <sortCondition ref="AG7"/>
  </sortState>
  <tableColumns count="2">
    <tableColumn id="1" xr3:uid="{7A37F4BC-0123-4DE9-BFA9-DAD589FAA3E4}" name="State"/>
    <tableColumn id="2" xr3:uid="{7DA21F2A-6376-4658-B3CA-FB3EB395BDA9}" name="Country"/>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E222380-C183-4D6D-9D3A-E92E46BF8F50}" name="Table9" displayName="Table9" ref="AP6:AP9" totalsRowShown="0" headerRowDxfId="129">
  <autoFilter ref="AP6:AP9" xr:uid="{32400B68-9E18-4D03-8BCE-A3AF2695969F}"/>
  <tableColumns count="1">
    <tableColumn id="1" xr3:uid="{37CE7157-9DED-44EC-8953-5A9F5E3DAE25}" name="Purchase Documents to be provided"/>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Veoneer PPT">
      <a:dk1>
        <a:srgbClr val="323232"/>
      </a:dk1>
      <a:lt1>
        <a:srgbClr val="FFFFFF"/>
      </a:lt1>
      <a:dk2>
        <a:srgbClr val="DADADA"/>
      </a:dk2>
      <a:lt2>
        <a:srgbClr val="9D9D9D"/>
      </a:lt2>
      <a:accent1>
        <a:srgbClr val="001F47"/>
      </a:accent1>
      <a:accent2>
        <a:srgbClr val="60799A"/>
      </a:accent2>
      <a:accent3>
        <a:srgbClr val="AABAD2"/>
      </a:accent3>
      <a:accent4>
        <a:srgbClr val="6BB7AF"/>
      </a:accent4>
      <a:accent5>
        <a:srgbClr val="A6D4CF"/>
      </a:accent5>
      <a:accent6>
        <a:srgbClr val="D3E7E3"/>
      </a:accent6>
      <a:hlink>
        <a:srgbClr val="60799A"/>
      </a:hlink>
      <a:folHlink>
        <a:srgbClr val="7F7F7F"/>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T8" dT="2021-04-06T05:50:18.04" personId="{80D66839-C913-4C13-B588-C83EAB9E36C0}" id="{3F24135C-CCF3-4752-8067-16EAE82FB9ED}">
    <text>wrong calculation method between M3 and Basware</text>
  </threadedComment>
  <threadedComment ref="BT10" dT="2021-04-06T05:57:49.31" personId="{80D66839-C913-4C13-B588-C83EAB9E36C0}" id="{86179169-A31D-4A3E-A3D0-DD35DBC38940}">
    <text>payment term in M3 is  70 days after month end. A new Payment term needs to be created in M3</text>
  </threadedComment>
  <threadedComment ref="BT13" dT="2021-04-06T05:50:18.04" personId="{80D66839-C913-4C13-B588-C83EAB9E36C0}" id="{19C7E0FC-6A64-4D87-AB9E-CDE52570E9EC}">
    <text>wrong calculation method between M3 and Basware</text>
  </threadedComment>
  <threadedComment ref="BT15" dT="2021-04-06T05:50:18.04" personId="{80D66839-C913-4C13-B588-C83EAB9E36C0}" id="{DC3E84D9-CDBD-4A3C-B16C-3809EDC98D1F}">
    <text>wrong calculation method between M3 and Basware</text>
  </threadedComment>
  <threadedComment ref="BT20" dT="2021-04-06T05:50:18.04" personId="{80D66839-C913-4C13-B588-C83EAB9E36C0}" id="{90D06389-AD0E-4E12-923A-EBA1CBAEBCCD}">
    <text>wrong calculation method between M3 and Basware</text>
  </threadedComment>
  <threadedComment ref="BT21" dT="2021-04-06T05:57:49.31" personId="{80D66839-C913-4C13-B588-C83EAB9E36C0}" id="{070BED81-F9B4-4DC6-A406-3423CF1984CE}">
    <text>payment term in M3 is  70 days after month end. A new Payment term needs to be created in M3</text>
  </threadedComment>
</ThreadedComments>
</file>

<file path=xl/threadedComments/threadedComment2.xml><?xml version="1.0" encoding="utf-8"?>
<ThreadedComments xmlns="http://schemas.microsoft.com/office/spreadsheetml/2018/threadedcomments" xmlns:x="http://schemas.openxmlformats.org/spreadsheetml/2006/main">
  <threadedComment ref="DM14" dT="2020-07-09T06:55:31.75" personId="{80D66839-C913-4C13-B588-C83EAB9E36C0}" id="{0D1E98BF-4A51-4F32-A668-09392CE2C996}">
    <text>09.07.2020 for Company code 200 the trade code  101 does not exists. Until now for France this field was left empty</text>
  </threadedComment>
  <threadedComment ref="DP14" dT="2020-07-09T06:58:19.96" personId="{80D66839-C913-4C13-B588-C83EAB9E36C0}" id="{71243A27-ABA1-4628-B2B2-14F8A958CDCF}">
    <text>09.07.2020 header added as the RPA needs a header, but in M3 the field has no name</text>
  </threadedComment>
  <threadedComment ref="DQ14" dT="2020-07-09T06:58:19.96" personId="{80D66839-C913-4C13-B588-C83EAB9E36C0}" id="{6C0B6A65-041D-4CB8-95B3-C6035191437B}">
    <text>09.07.2020 header added as the RPA needs a header, but in M3 the field has no name</text>
  </threadedComment>
  <threadedComment ref="BX15" dT="2020-07-09T07:09:02.15" personId="{80D66839-C913-4C13-B588-C83EAB9E36C0}" id="{8DA08D1D-E446-4F78-ADC8-8CE8D88164D1}">
    <text>09.07.2020 changed the Order type: for France the oredr type PUS does not exist. For france applyes: XEE for iNdirect suppliers and FRM for Direct suppliers</text>
  </threadedComment>
  <threadedComment ref="BX15" dT="2020-08-28T12:19:36.64" personId="{80D66839-C913-4C13-B588-C83EAB9E36C0}" id="{8D7B404D-4FE7-43CF-907A-04D1038AE21C}" parentId="{8DA08D1D-E446-4F78-ADC8-8CE8D88164D1}">
    <text>changed the Order type: for EH0 the order type PUS does not exist. For Head office applyes only IND</text>
  </threadedComment>
  <threadedComment ref="CF15" dT="2020-09-08T12:34:01.16" personId="{80D66839-C913-4C13-B588-C83EAB9E36C0}" id="{7A6EC46E-F4A8-40C2-9068-12281C3BC65D}">
    <text>08.09.2020 added a formula as for F50 the 99 does not exists for FR is only PAL or empty</text>
  </threadedComment>
</ThreadedComments>
</file>

<file path=xl/threadedComments/threadedComment3.xml><?xml version="1.0" encoding="utf-8"?>
<ThreadedComments xmlns="http://schemas.microsoft.com/office/spreadsheetml/2018/threadedcomments" xmlns:x="http://schemas.openxmlformats.org/spreadsheetml/2006/main">
  <threadedComment ref="J4" dT="2020-08-28T12:17:53.73" personId="{80D66839-C913-4C13-B588-C83EAB9E36C0}" id="{23EC47FB-E6B4-42A4-BE5C-92CCF5C13B2B}">
    <text>updated formula to leave blank if email address is not provided at all</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table" Target="../tables/table5.xml"/><Relationship Id="rId13" Type="http://schemas.openxmlformats.org/officeDocument/2006/relationships/table" Target="../tables/table10.xml"/><Relationship Id="rId18" Type="http://schemas.openxmlformats.org/officeDocument/2006/relationships/table" Target="../tables/table15.xml"/><Relationship Id="rId26" Type="http://schemas.openxmlformats.org/officeDocument/2006/relationships/table" Target="../tables/table23.xml"/><Relationship Id="rId3" Type="http://schemas.openxmlformats.org/officeDocument/2006/relationships/vmlDrawing" Target="../drawings/vmlDrawing4.vml"/><Relationship Id="rId21" Type="http://schemas.openxmlformats.org/officeDocument/2006/relationships/table" Target="../tables/table18.xml"/><Relationship Id="rId7" Type="http://schemas.openxmlformats.org/officeDocument/2006/relationships/table" Target="../tables/table4.xml"/><Relationship Id="rId12" Type="http://schemas.openxmlformats.org/officeDocument/2006/relationships/table" Target="../tables/table9.xml"/><Relationship Id="rId17" Type="http://schemas.openxmlformats.org/officeDocument/2006/relationships/table" Target="../tables/table14.xml"/><Relationship Id="rId25" Type="http://schemas.openxmlformats.org/officeDocument/2006/relationships/table" Target="../tables/table22.xml"/><Relationship Id="rId2" Type="http://schemas.openxmlformats.org/officeDocument/2006/relationships/drawing" Target="../drawings/drawing3.xml"/><Relationship Id="rId16" Type="http://schemas.openxmlformats.org/officeDocument/2006/relationships/table" Target="../tables/table13.xml"/><Relationship Id="rId20" Type="http://schemas.openxmlformats.org/officeDocument/2006/relationships/table" Target="../tables/table17.xml"/><Relationship Id="rId29" Type="http://schemas.microsoft.com/office/2017/10/relationships/threadedComment" Target="../threadedComments/threadedComment1.xml"/><Relationship Id="rId1" Type="http://schemas.openxmlformats.org/officeDocument/2006/relationships/printerSettings" Target="../printerSettings/printerSettings7.bin"/><Relationship Id="rId6" Type="http://schemas.openxmlformats.org/officeDocument/2006/relationships/table" Target="../tables/table3.xml"/><Relationship Id="rId11" Type="http://schemas.openxmlformats.org/officeDocument/2006/relationships/table" Target="../tables/table8.xml"/><Relationship Id="rId24" Type="http://schemas.openxmlformats.org/officeDocument/2006/relationships/table" Target="../tables/table21.xml"/><Relationship Id="rId5" Type="http://schemas.openxmlformats.org/officeDocument/2006/relationships/table" Target="../tables/table2.xml"/><Relationship Id="rId15" Type="http://schemas.openxmlformats.org/officeDocument/2006/relationships/table" Target="../tables/table12.xml"/><Relationship Id="rId23" Type="http://schemas.openxmlformats.org/officeDocument/2006/relationships/table" Target="../tables/table20.xml"/><Relationship Id="rId28" Type="http://schemas.openxmlformats.org/officeDocument/2006/relationships/comments" Target="../comments4.xml"/><Relationship Id="rId10" Type="http://schemas.openxmlformats.org/officeDocument/2006/relationships/table" Target="../tables/table7.xml"/><Relationship Id="rId19" Type="http://schemas.openxmlformats.org/officeDocument/2006/relationships/table" Target="../tables/table16.xml"/><Relationship Id="rId4" Type="http://schemas.openxmlformats.org/officeDocument/2006/relationships/table" Target="../tables/table1.xml"/><Relationship Id="rId9" Type="http://schemas.openxmlformats.org/officeDocument/2006/relationships/table" Target="../tables/table6.xml"/><Relationship Id="rId14" Type="http://schemas.openxmlformats.org/officeDocument/2006/relationships/table" Target="../tables/table11.xml"/><Relationship Id="rId22" Type="http://schemas.openxmlformats.org/officeDocument/2006/relationships/table" Target="../tables/table19.xml"/><Relationship Id="rId27" Type="http://schemas.openxmlformats.org/officeDocument/2006/relationships/table" Target="../tables/table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microsoft.com/office/2017/10/relationships/threadedComment" Target="../threadedComments/threadedComment2.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mailto:sales@arxtron.com" TargetMode="External"/><Relationship Id="rId6" Type="http://schemas.microsoft.com/office/2017/10/relationships/threadedComment" Target="../threadedComments/threadedComment3.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sheetPr>
  <dimension ref="A1:O834"/>
  <sheetViews>
    <sheetView showGridLines="0" tabSelected="1" zoomScaleNormal="100" workbookViewId="0">
      <selection activeCell="E23" sqref="E23"/>
    </sheetView>
  </sheetViews>
  <sheetFormatPr defaultColWidth="11.42578125" defaultRowHeight="14.25" zeroHeight="1"/>
  <cols>
    <col min="1" max="1" width="2.5703125" style="322" customWidth="1"/>
    <col min="2" max="2" width="4.7109375" style="322" customWidth="1"/>
    <col min="3" max="3" width="25.140625" style="322" customWidth="1"/>
    <col min="4" max="4" width="15.140625" style="322" customWidth="1"/>
    <col min="5" max="9" width="14.7109375" style="322" customWidth="1"/>
    <col min="10" max="10" width="15.140625" style="322" customWidth="1"/>
    <col min="11" max="11" width="7.140625" style="2" customWidth="1"/>
    <col min="12" max="12" width="19.7109375" style="2" customWidth="1"/>
    <col min="13" max="13" width="4.140625" style="2" customWidth="1"/>
    <col min="14" max="14" width="5.42578125" style="2" customWidth="1"/>
    <col min="15" max="15" width="34.42578125" style="2" bestFit="1" customWidth="1"/>
    <col min="16" max="16384" width="11.42578125" style="2"/>
  </cols>
  <sheetData>
    <row r="1" spans="1:15" s="322" customFormat="1" ht="9.75" customHeight="1">
      <c r="A1" s="321" t="s">
        <v>2570</v>
      </c>
      <c r="D1" s="323"/>
      <c r="E1" s="323"/>
      <c r="F1" s="323"/>
      <c r="G1" s="324"/>
      <c r="H1" s="324"/>
      <c r="K1" s="321"/>
      <c r="L1" s="321"/>
      <c r="M1" s="1"/>
    </row>
    <row r="2" spans="1:15" s="322" customFormat="1" ht="39.6" customHeight="1">
      <c r="B2" s="466" t="s">
        <v>63</v>
      </c>
      <c r="C2" s="466"/>
      <c r="D2" s="466"/>
      <c r="E2" s="466"/>
      <c r="F2" s="466"/>
      <c r="G2" s="466"/>
      <c r="H2" s="466"/>
      <c r="I2" s="466"/>
      <c r="J2" s="466"/>
      <c r="K2" s="466"/>
      <c r="L2" s="466"/>
      <c r="M2" s="466"/>
    </row>
    <row r="3" spans="1:15" s="322" customFormat="1" ht="13.5" customHeight="1" thickBot="1">
      <c r="D3" s="323"/>
      <c r="E3" s="323"/>
      <c r="F3" s="323"/>
      <c r="G3" s="324"/>
      <c r="H3" s="324"/>
      <c r="K3" s="323"/>
      <c r="L3" s="323"/>
      <c r="M3" s="1"/>
    </row>
    <row r="4" spans="1:15" s="322" customFormat="1" ht="39.75" customHeight="1" thickBot="1">
      <c r="B4" s="425" t="s">
        <v>64</v>
      </c>
      <c r="C4" s="426"/>
      <c r="D4" s="426"/>
      <c r="E4" s="426"/>
      <c r="F4" s="426"/>
      <c r="G4" s="426"/>
      <c r="H4" s="426"/>
      <c r="I4" s="325" t="s">
        <v>65</v>
      </c>
      <c r="J4" s="326"/>
      <c r="K4" s="326"/>
      <c r="L4" s="326"/>
      <c r="M4" s="327"/>
    </row>
    <row r="5" spans="1:15" s="322" customFormat="1" ht="20.100000000000001" customHeight="1" thickBot="1">
      <c r="B5" s="328"/>
      <c r="C5" s="329"/>
      <c r="D5" s="329"/>
      <c r="E5" s="329"/>
      <c r="F5" s="329"/>
      <c r="G5" s="329"/>
      <c r="H5" s="329"/>
      <c r="I5" s="329"/>
      <c r="J5" s="329"/>
      <c r="K5" s="329"/>
      <c r="L5" s="329"/>
      <c r="M5" s="163"/>
    </row>
    <row r="6" spans="1:15" s="322" customFormat="1" ht="21.75" customHeight="1" thickBot="1">
      <c r="A6" s="336"/>
      <c r="B6" s="337"/>
      <c r="C6" s="467" t="s">
        <v>66</v>
      </c>
      <c r="D6" s="468"/>
      <c r="E6" s="555"/>
      <c r="F6" s="556"/>
      <c r="G6" s="556"/>
      <c r="H6" s="557"/>
      <c r="I6" s="556"/>
      <c r="J6" s="556"/>
      <c r="K6" s="556"/>
      <c r="L6" s="557"/>
      <c r="M6" s="164"/>
    </row>
    <row r="7" spans="1:15" s="322" customFormat="1" ht="20.100000000000001" customHeight="1" thickBot="1">
      <c r="B7" s="338"/>
      <c r="C7" s="339"/>
      <c r="D7" s="339"/>
      <c r="E7" s="339"/>
      <c r="F7" s="339"/>
      <c r="G7" s="339"/>
      <c r="H7" s="339"/>
      <c r="I7" s="339"/>
      <c r="J7" s="339"/>
      <c r="K7" s="340"/>
      <c r="L7" s="340"/>
      <c r="M7" s="164"/>
    </row>
    <row r="8" spans="1:15" s="322" customFormat="1" ht="20.100000000000001" customHeight="1" thickBot="1">
      <c r="A8" s="336"/>
      <c r="B8" s="338"/>
      <c r="C8" s="469" t="s">
        <v>67</v>
      </c>
      <c r="D8" s="470"/>
      <c r="E8" s="442" t="s">
        <v>11</v>
      </c>
      <c r="F8" s="443"/>
      <c r="G8" s="443"/>
      <c r="H8" s="444"/>
      <c r="I8" s="443" t="s">
        <v>2520</v>
      </c>
      <c r="J8" s="443"/>
      <c r="K8" s="443"/>
      <c r="L8" s="444"/>
      <c r="M8" s="165"/>
    </row>
    <row r="9" spans="1:15" s="322" customFormat="1" ht="20.100000000000001" customHeight="1">
      <c r="A9" s="336"/>
      <c r="B9" s="338"/>
      <c r="C9" s="400" t="s">
        <v>68</v>
      </c>
      <c r="D9" s="401"/>
      <c r="E9" s="447"/>
      <c r="F9" s="448"/>
      <c r="G9" s="448"/>
      <c r="H9" s="449"/>
      <c r="I9" s="471"/>
      <c r="J9" s="471"/>
      <c r="K9" s="471"/>
      <c r="L9" s="472"/>
      <c r="M9" s="165"/>
    </row>
    <row r="10" spans="1:15" s="322" customFormat="1" ht="20.100000000000001" customHeight="1">
      <c r="A10" s="336"/>
      <c r="B10" s="338"/>
      <c r="C10" s="400"/>
      <c r="D10" s="401"/>
      <c r="E10" s="570"/>
      <c r="F10" s="571"/>
      <c r="G10" s="571"/>
      <c r="H10" s="572"/>
      <c r="I10" s="573"/>
      <c r="J10" s="574"/>
      <c r="K10" s="574"/>
      <c r="L10" s="575"/>
      <c r="M10" s="165"/>
    </row>
    <row r="11" spans="1:15" s="322" customFormat="1" ht="20.100000000000001" customHeight="1">
      <c r="A11" s="336"/>
      <c r="B11" s="338"/>
      <c r="C11" s="400" t="s">
        <v>69</v>
      </c>
      <c r="D11" s="401"/>
      <c r="E11" s="566"/>
      <c r="F11" s="558"/>
      <c r="G11" s="558"/>
      <c r="H11" s="567"/>
      <c r="I11" s="563"/>
      <c r="J11" s="503"/>
      <c r="K11" s="503"/>
      <c r="L11" s="559"/>
      <c r="M11" s="165"/>
      <c r="O11" s="285" t="str">
        <f>IF(ISBLANK($E$11),"","Expected Postal Code Format for the country is:")</f>
        <v/>
      </c>
    </row>
    <row r="12" spans="1:15" s="322" customFormat="1" ht="20.100000000000001" customHeight="1">
      <c r="A12" s="336"/>
      <c r="B12" s="338"/>
      <c r="C12" s="400" t="s">
        <v>70</v>
      </c>
      <c r="D12" s="401"/>
      <c r="E12" s="565"/>
      <c r="F12" s="419"/>
      <c r="G12" s="419"/>
      <c r="H12" s="420"/>
      <c r="I12" s="563"/>
      <c r="J12" s="503"/>
      <c r="K12" s="503"/>
      <c r="L12" s="559"/>
      <c r="M12" s="165"/>
      <c r="O12" s="285" t="str">
        <f>IF(ISBLANK($E$11),"",VLOOKUP($E$11,Tabels!$CJ:$CM,4,0))</f>
        <v/>
      </c>
    </row>
    <row r="13" spans="1:15" s="322" customFormat="1" ht="20.100000000000001" customHeight="1">
      <c r="A13" s="336"/>
      <c r="B13" s="338"/>
      <c r="C13" s="400" t="s">
        <v>71</v>
      </c>
      <c r="D13" s="401"/>
      <c r="E13" s="565"/>
      <c r="F13" s="419"/>
      <c r="G13" s="419"/>
      <c r="H13" s="420"/>
      <c r="I13" s="563"/>
      <c r="J13" s="503"/>
      <c r="K13" s="503"/>
      <c r="L13" s="559"/>
      <c r="M13" s="165"/>
    </row>
    <row r="14" spans="1:15" s="322" customFormat="1" ht="20.100000000000001" customHeight="1" thickBot="1">
      <c r="A14" s="336"/>
      <c r="B14" s="338"/>
      <c r="C14" s="384" t="s">
        <v>2185</v>
      </c>
      <c r="D14" s="385"/>
      <c r="E14" s="568"/>
      <c r="F14" s="560"/>
      <c r="G14" s="560"/>
      <c r="H14" s="569"/>
      <c r="I14" s="564"/>
      <c r="J14" s="561"/>
      <c r="K14" s="561"/>
      <c r="L14" s="562"/>
      <c r="M14" s="165"/>
    </row>
    <row r="15" spans="1:15" s="322" customFormat="1" ht="15" thickBot="1">
      <c r="B15" s="338"/>
      <c r="C15" s="168"/>
      <c r="D15" s="168"/>
      <c r="E15" s="168"/>
      <c r="F15" s="168"/>
      <c r="G15" s="168"/>
      <c r="H15" s="339"/>
      <c r="I15" s="339"/>
      <c r="J15" s="168"/>
      <c r="K15" s="172"/>
      <c r="L15" s="172"/>
      <c r="M15" s="165"/>
    </row>
    <row r="16" spans="1:15" s="322" customFormat="1" ht="20.100000000000001" customHeight="1" thickBot="1">
      <c r="A16" s="336"/>
      <c r="B16" s="338"/>
      <c r="C16" s="394" t="s">
        <v>2517</v>
      </c>
      <c r="D16" s="395"/>
      <c r="E16" s="395"/>
      <c r="F16" s="395"/>
      <c r="G16" s="395"/>
      <c r="H16" s="395"/>
      <c r="I16" s="395"/>
      <c r="J16" s="395"/>
      <c r="K16" s="395"/>
      <c r="L16" s="396"/>
      <c r="M16" s="171"/>
    </row>
    <row r="17" spans="1:13" s="322" customFormat="1" ht="20.100000000000001" customHeight="1">
      <c r="A17" s="336"/>
      <c r="B17" s="338"/>
      <c r="C17" s="459" t="s">
        <v>2506</v>
      </c>
      <c r="D17" s="460"/>
      <c r="E17" s="473"/>
      <c r="F17" s="474"/>
      <c r="G17" s="475"/>
      <c r="H17" s="485" t="s">
        <v>2509</v>
      </c>
      <c r="I17" s="460"/>
      <c r="J17" s="397"/>
      <c r="K17" s="398"/>
      <c r="L17" s="399"/>
      <c r="M17" s="171"/>
    </row>
    <row r="18" spans="1:13" s="322" customFormat="1" ht="20.100000000000001" customHeight="1">
      <c r="A18" s="336"/>
      <c r="B18" s="338"/>
      <c r="C18" s="400" t="s">
        <v>2507</v>
      </c>
      <c r="D18" s="401"/>
      <c r="E18" s="402"/>
      <c r="F18" s="403"/>
      <c r="G18" s="404"/>
      <c r="H18" s="432" t="s">
        <v>74</v>
      </c>
      <c r="I18" s="401"/>
      <c r="J18" s="402"/>
      <c r="K18" s="403"/>
      <c r="L18" s="404"/>
      <c r="M18" s="171"/>
    </row>
    <row r="19" spans="1:13" s="322" customFormat="1" ht="20.100000000000001" customHeight="1">
      <c r="A19" s="336"/>
      <c r="B19" s="338"/>
      <c r="C19" s="400" t="s">
        <v>2508</v>
      </c>
      <c r="D19" s="401"/>
      <c r="E19" s="402"/>
      <c r="F19" s="403"/>
      <c r="G19" s="404"/>
      <c r="H19" s="432" t="s">
        <v>75</v>
      </c>
      <c r="I19" s="401"/>
      <c r="J19" s="402"/>
      <c r="K19" s="403"/>
      <c r="L19" s="404"/>
      <c r="M19" s="171"/>
    </row>
    <row r="20" spans="1:13" s="322" customFormat="1" ht="20.100000000000001" customHeight="1">
      <c r="A20" s="336"/>
      <c r="B20" s="338"/>
      <c r="C20" s="400" t="s">
        <v>2518</v>
      </c>
      <c r="D20" s="401"/>
      <c r="E20" s="433"/>
      <c r="F20" s="434"/>
      <c r="G20" s="422"/>
      <c r="H20" s="432" t="s">
        <v>2505</v>
      </c>
      <c r="I20" s="401"/>
      <c r="J20" s="402"/>
      <c r="K20" s="403"/>
      <c r="L20" s="404"/>
      <c r="M20" s="171"/>
    </row>
    <row r="21" spans="1:13" s="322" customFormat="1" ht="20.100000000000001" customHeight="1">
      <c r="A21" s="336"/>
      <c r="B21" s="338"/>
      <c r="C21" s="400" t="s">
        <v>2532</v>
      </c>
      <c r="D21" s="401"/>
      <c r="E21" s="330"/>
      <c r="F21" s="342" t="s">
        <v>2519</v>
      </c>
      <c r="G21" s="331"/>
      <c r="H21" s="432" t="s">
        <v>72</v>
      </c>
      <c r="I21" s="401"/>
      <c r="J21" s="274"/>
      <c r="K21" s="576"/>
      <c r="L21" s="577"/>
      <c r="M21" s="171"/>
    </row>
    <row r="22" spans="1:13" s="322" customFormat="1" ht="20.100000000000001" customHeight="1">
      <c r="A22" s="336"/>
      <c r="B22" s="338"/>
      <c r="C22" s="400" t="s">
        <v>2533</v>
      </c>
      <c r="D22" s="401"/>
      <c r="E22" s="332"/>
      <c r="F22" s="342" t="s">
        <v>2519</v>
      </c>
      <c r="G22" s="333"/>
      <c r="H22" s="432" t="s">
        <v>73</v>
      </c>
      <c r="I22" s="401"/>
      <c r="J22" s="435"/>
      <c r="K22" s="436"/>
      <c r="L22" s="437"/>
      <c r="M22" s="171"/>
    </row>
    <row r="23" spans="1:13" s="322" customFormat="1" ht="20.100000000000001" customHeight="1">
      <c r="A23" s="336"/>
      <c r="B23" s="338"/>
      <c r="C23" s="400" t="s">
        <v>2534</v>
      </c>
      <c r="D23" s="401"/>
      <c r="E23" s="334"/>
      <c r="F23" s="343" t="s">
        <v>2519</v>
      </c>
      <c r="G23" s="335"/>
      <c r="H23" s="400" t="s">
        <v>2537</v>
      </c>
      <c r="I23" s="401"/>
      <c r="J23" s="578"/>
      <c r="K23" s="438"/>
      <c r="L23" s="439"/>
      <c r="M23" s="171"/>
    </row>
    <row r="24" spans="1:13" s="322" customFormat="1" ht="20.100000000000001" customHeight="1">
      <c r="A24" s="336"/>
      <c r="B24" s="338"/>
      <c r="C24" s="400" t="s">
        <v>2535</v>
      </c>
      <c r="D24" s="401"/>
      <c r="E24" s="489"/>
      <c r="F24" s="490"/>
      <c r="G24" s="490"/>
      <c r="H24" s="490"/>
      <c r="I24" s="490"/>
      <c r="J24" s="490"/>
      <c r="K24" s="490"/>
      <c r="L24" s="491"/>
      <c r="M24" s="171"/>
    </row>
    <row r="25" spans="1:13" s="322" customFormat="1" ht="20.100000000000001" customHeight="1" thickBot="1">
      <c r="A25" s="336"/>
      <c r="B25" s="338"/>
      <c r="C25" s="384" t="s">
        <v>2536</v>
      </c>
      <c r="D25" s="385"/>
      <c r="E25" s="492"/>
      <c r="F25" s="493"/>
      <c r="G25" s="493"/>
      <c r="H25" s="493"/>
      <c r="I25" s="493"/>
      <c r="J25" s="493"/>
      <c r="K25" s="493"/>
      <c r="L25" s="494"/>
      <c r="M25" s="171"/>
    </row>
    <row r="26" spans="1:13" s="322" customFormat="1" ht="15" thickBot="1">
      <c r="A26" s="336"/>
      <c r="B26" s="338"/>
      <c r="C26" s="267"/>
      <c r="D26" s="267"/>
      <c r="E26" s="267"/>
      <c r="F26" s="267"/>
      <c r="G26" s="267"/>
      <c r="H26" s="267"/>
      <c r="I26" s="344"/>
      <c r="J26" s="345"/>
      <c r="K26" s="266"/>
      <c r="L26" s="266"/>
      <c r="M26" s="166"/>
    </row>
    <row r="27" spans="1:13" s="322" customFormat="1" ht="20.100000000000001" customHeight="1" thickBot="1">
      <c r="A27" s="336"/>
      <c r="B27" s="338"/>
      <c r="C27" s="409" t="s">
        <v>84</v>
      </c>
      <c r="D27" s="410"/>
      <c r="E27" s="410"/>
      <c r="F27" s="410"/>
      <c r="G27" s="410"/>
      <c r="H27" s="410"/>
      <c r="I27" s="410"/>
      <c r="J27" s="410"/>
      <c r="K27" s="410"/>
      <c r="L27" s="411"/>
      <c r="M27" s="166"/>
    </row>
    <row r="28" spans="1:13" s="322" customFormat="1" ht="20.100000000000001" customHeight="1" thickBot="1">
      <c r="A28" s="336"/>
      <c r="B28" s="338"/>
      <c r="C28" s="346" t="s">
        <v>85</v>
      </c>
      <c r="D28" s="347" t="s">
        <v>86</v>
      </c>
      <c r="E28" s="348" t="s">
        <v>87</v>
      </c>
      <c r="F28" s="349" t="s">
        <v>22</v>
      </c>
      <c r="G28" s="350" t="s">
        <v>24</v>
      </c>
      <c r="H28" s="351"/>
      <c r="I28" s="427" t="s">
        <v>34</v>
      </c>
      <c r="J28" s="428"/>
      <c r="K28" s="427" t="s">
        <v>88</v>
      </c>
      <c r="L28" s="496"/>
      <c r="M28" s="166"/>
    </row>
    <row r="29" spans="1:13" s="322" customFormat="1" ht="20.100000000000001" customHeight="1">
      <c r="A29" s="336"/>
      <c r="B29" s="338"/>
      <c r="C29" s="352" t="s">
        <v>2530</v>
      </c>
      <c r="D29" s="579"/>
      <c r="E29" s="579"/>
      <c r="F29" s="585"/>
      <c r="G29" s="580"/>
      <c r="H29" s="581"/>
      <c r="I29" s="582"/>
      <c r="J29" s="583"/>
      <c r="K29" s="407"/>
      <c r="L29" s="408"/>
      <c r="M29" s="166"/>
    </row>
    <row r="30" spans="1:13" s="322" customFormat="1" ht="20.100000000000001" customHeight="1">
      <c r="A30" s="336"/>
      <c r="B30" s="338"/>
      <c r="C30" s="352" t="s">
        <v>89</v>
      </c>
      <c r="D30" s="276"/>
      <c r="E30" s="276"/>
      <c r="F30" s="586"/>
      <c r="G30" s="430"/>
      <c r="H30" s="430"/>
      <c r="I30" s="429"/>
      <c r="J30" s="429"/>
      <c r="K30" s="429"/>
      <c r="L30" s="478"/>
      <c r="M30" s="166"/>
    </row>
    <row r="31" spans="1:13" s="322" customFormat="1" ht="20.100000000000001" customHeight="1">
      <c r="A31" s="336"/>
      <c r="B31" s="338"/>
      <c r="C31" s="352" t="s">
        <v>2208</v>
      </c>
      <c r="D31" s="275"/>
      <c r="E31" s="275"/>
      <c r="F31" s="586"/>
      <c r="G31" s="440"/>
      <c r="H31" s="441"/>
      <c r="I31" s="429"/>
      <c r="J31" s="429"/>
      <c r="K31" s="407"/>
      <c r="L31" s="408"/>
      <c r="M31" s="166"/>
    </row>
    <row r="32" spans="1:13" s="322" customFormat="1" ht="20.100000000000001" customHeight="1">
      <c r="A32" s="336"/>
      <c r="B32" s="338"/>
      <c r="C32" s="352" t="s">
        <v>90</v>
      </c>
      <c r="D32" s="275"/>
      <c r="E32" s="275"/>
      <c r="F32" s="587"/>
      <c r="G32" s="431"/>
      <c r="H32" s="431"/>
      <c r="I32" s="407"/>
      <c r="J32" s="407"/>
      <c r="K32" s="407"/>
      <c r="L32" s="408"/>
      <c r="M32" s="166"/>
    </row>
    <row r="33" spans="1:14" s="322" customFormat="1" ht="20.100000000000001" customHeight="1">
      <c r="A33" s="336"/>
      <c r="B33" s="338"/>
      <c r="C33" s="352" t="s">
        <v>91</v>
      </c>
      <c r="D33" s="275"/>
      <c r="E33" s="275"/>
      <c r="F33" s="587"/>
      <c r="G33" s="431"/>
      <c r="H33" s="431"/>
      <c r="I33" s="407"/>
      <c r="J33" s="407"/>
      <c r="K33" s="407"/>
      <c r="L33" s="408"/>
      <c r="M33" s="268"/>
    </row>
    <row r="34" spans="1:14" s="322" customFormat="1" ht="20.100000000000001" customHeight="1">
      <c r="A34" s="336"/>
      <c r="B34" s="337"/>
      <c r="C34" s="341" t="s">
        <v>93</v>
      </c>
      <c r="D34" s="364"/>
      <c r="E34" s="364"/>
      <c r="F34" s="587"/>
      <c r="G34" s="423"/>
      <c r="H34" s="424"/>
      <c r="I34" s="423"/>
      <c r="J34" s="424"/>
      <c r="K34" s="407"/>
      <c r="L34" s="408"/>
      <c r="M34" s="167"/>
    </row>
    <row r="35" spans="1:14" s="322" customFormat="1" ht="20.100000000000001" customHeight="1">
      <c r="A35" s="336"/>
      <c r="B35" s="337"/>
      <c r="C35" s="341" t="s">
        <v>94</v>
      </c>
      <c r="D35" s="364"/>
      <c r="E35" s="364"/>
      <c r="F35" s="587"/>
      <c r="G35" s="423"/>
      <c r="H35" s="424"/>
      <c r="I35" s="423"/>
      <c r="J35" s="424"/>
      <c r="K35" s="407"/>
      <c r="L35" s="408"/>
      <c r="M35" s="167"/>
    </row>
    <row r="36" spans="1:14" s="322" customFormat="1" ht="20.100000000000001" customHeight="1">
      <c r="A36" s="336"/>
      <c r="B36" s="337"/>
      <c r="C36" s="341" t="s">
        <v>95</v>
      </c>
      <c r="D36" s="364"/>
      <c r="E36" s="364"/>
      <c r="F36" s="587"/>
      <c r="G36" s="423"/>
      <c r="H36" s="424"/>
      <c r="I36" s="423"/>
      <c r="J36" s="424"/>
      <c r="K36" s="407"/>
      <c r="L36" s="408"/>
      <c r="M36" s="167"/>
    </row>
    <row r="37" spans="1:14" s="322" customFormat="1" ht="20.100000000000001" customHeight="1">
      <c r="A37" s="336"/>
      <c r="B37" s="337"/>
      <c r="C37" s="341" t="s">
        <v>2531</v>
      </c>
      <c r="D37" s="365"/>
      <c r="E37" s="365"/>
      <c r="F37" s="588"/>
      <c r="G37" s="366"/>
      <c r="H37" s="367"/>
      <c r="I37" s="366"/>
      <c r="J37" s="367"/>
      <c r="K37" s="407"/>
      <c r="L37" s="408"/>
      <c r="M37" s="167"/>
    </row>
    <row r="38" spans="1:14" s="322" customFormat="1" ht="20.100000000000001" customHeight="1">
      <c r="A38" s="336"/>
      <c r="B38" s="337"/>
      <c r="C38" s="353" t="s">
        <v>2538</v>
      </c>
      <c r="D38" s="365"/>
      <c r="E38" s="365"/>
      <c r="F38" s="588"/>
      <c r="G38" s="423"/>
      <c r="H38" s="424"/>
      <c r="I38" s="423"/>
      <c r="J38" s="424"/>
      <c r="K38" s="407"/>
      <c r="L38" s="408"/>
      <c r="M38" s="167"/>
    </row>
    <row r="39" spans="1:14" s="322" customFormat="1" ht="20.100000000000001" customHeight="1">
      <c r="A39" s="336"/>
      <c r="B39" s="337"/>
      <c r="C39" s="353" t="s">
        <v>2539</v>
      </c>
      <c r="D39" s="365"/>
      <c r="E39" s="365"/>
      <c r="F39" s="588"/>
      <c r="G39" s="423"/>
      <c r="H39" s="424"/>
      <c r="I39" s="423"/>
      <c r="J39" s="424"/>
      <c r="K39" s="407"/>
      <c r="L39" s="408"/>
      <c r="M39" s="167"/>
    </row>
    <row r="40" spans="1:14" s="322" customFormat="1" ht="20.100000000000001" customHeight="1">
      <c r="A40" s="336"/>
      <c r="B40" s="337"/>
      <c r="C40" s="353" t="s">
        <v>2573</v>
      </c>
      <c r="D40" s="365"/>
      <c r="E40" s="365"/>
      <c r="F40" s="588"/>
      <c r="G40" s="423"/>
      <c r="H40" s="424"/>
      <c r="I40" s="423"/>
      <c r="J40" s="424"/>
      <c r="K40" s="407"/>
      <c r="L40" s="408"/>
      <c r="M40" s="167"/>
    </row>
    <row r="41" spans="1:14" s="322" customFormat="1" ht="20.100000000000001" customHeight="1">
      <c r="A41" s="336"/>
      <c r="B41" s="337"/>
      <c r="C41" s="353" t="s">
        <v>2574</v>
      </c>
      <c r="D41" s="365"/>
      <c r="E41" s="365"/>
      <c r="F41" s="588"/>
      <c r="G41" s="423"/>
      <c r="H41" s="424"/>
      <c r="I41" s="423"/>
      <c r="J41" s="424"/>
      <c r="K41" s="407"/>
      <c r="L41" s="408"/>
      <c r="M41" s="167"/>
    </row>
    <row r="42" spans="1:14" s="322" customFormat="1" ht="20.100000000000001" customHeight="1" thickBot="1">
      <c r="A42" s="336"/>
      <c r="B42" s="337"/>
      <c r="C42" s="354" t="s">
        <v>2540</v>
      </c>
      <c r="D42" s="368"/>
      <c r="E42" s="368"/>
      <c r="F42" s="589"/>
      <c r="G42" s="445"/>
      <c r="H42" s="446"/>
      <c r="I42" s="476"/>
      <c r="J42" s="477"/>
      <c r="K42" s="450"/>
      <c r="L42" s="451"/>
      <c r="M42" s="167"/>
    </row>
    <row r="43" spans="1:14" s="322" customFormat="1" ht="20.100000000000001" customHeight="1" thickBot="1">
      <c r="A43" s="336"/>
      <c r="B43" s="337"/>
      <c r="C43" s="340"/>
      <c r="D43" s="340"/>
      <c r="E43" s="340"/>
      <c r="F43" s="340"/>
      <c r="G43" s="340"/>
      <c r="H43" s="340"/>
      <c r="I43" s="340"/>
      <c r="J43" s="340"/>
      <c r="K43" s="169"/>
      <c r="L43" s="169"/>
      <c r="M43" s="167"/>
      <c r="N43" s="162"/>
    </row>
    <row r="44" spans="1:14" s="322" customFormat="1" ht="20.100000000000001" customHeight="1" thickBot="1">
      <c r="A44" s="336"/>
      <c r="B44" s="337"/>
      <c r="C44" s="409" t="s">
        <v>96</v>
      </c>
      <c r="D44" s="410"/>
      <c r="E44" s="410"/>
      <c r="F44" s="410"/>
      <c r="G44" s="410"/>
      <c r="H44" s="410"/>
      <c r="I44" s="410"/>
      <c r="J44" s="410"/>
      <c r="K44" s="410"/>
      <c r="L44" s="411"/>
      <c r="M44" s="165"/>
      <c r="N44" s="1"/>
    </row>
    <row r="45" spans="1:14" s="322" customFormat="1" ht="20.100000000000001" customHeight="1" thickBot="1">
      <c r="A45" s="336"/>
      <c r="B45" s="337"/>
      <c r="C45" s="417" t="s">
        <v>2521</v>
      </c>
      <c r="D45" s="418"/>
      <c r="E45" s="418"/>
      <c r="F45" s="418"/>
      <c r="G45" s="418"/>
      <c r="H45" s="495" t="str">
        <f>IF($L46="Yes","Are you supplying Goods or Services or both ?","")</f>
        <v/>
      </c>
      <c r="I45" s="495"/>
      <c r="J45" s="495"/>
      <c r="K45" s="495"/>
      <c r="L45" s="278"/>
      <c r="M45" s="165"/>
      <c r="N45" s="1"/>
    </row>
    <row r="46" spans="1:14" s="322" customFormat="1" ht="20.100000000000001" customHeight="1" thickBot="1">
      <c r="A46" s="336"/>
      <c r="B46" s="337"/>
      <c r="C46" s="414" t="s">
        <v>2576</v>
      </c>
      <c r="D46" s="415"/>
      <c r="E46" s="415"/>
      <c r="F46" s="277"/>
      <c r="G46" s="340"/>
      <c r="H46" s="414" t="s">
        <v>2577</v>
      </c>
      <c r="I46" s="415"/>
      <c r="J46" s="415"/>
      <c r="K46" s="416"/>
      <c r="L46" s="277"/>
      <c r="M46" s="165"/>
      <c r="N46" s="1"/>
    </row>
    <row r="47" spans="1:14" s="322" customFormat="1" ht="20.100000000000001" customHeight="1" thickBot="1">
      <c r="A47" s="336"/>
      <c r="B47" s="337"/>
      <c r="C47" s="340"/>
      <c r="D47" s="340"/>
      <c r="E47" s="340"/>
      <c r="F47" s="340"/>
      <c r="G47" s="340"/>
      <c r="H47" s="340"/>
      <c r="I47" s="340"/>
      <c r="J47" s="340"/>
      <c r="K47" s="170"/>
      <c r="L47" s="170"/>
      <c r="M47" s="165"/>
      <c r="N47" s="1"/>
    </row>
    <row r="48" spans="1:14" s="322" customFormat="1" ht="20.100000000000001" customHeight="1" thickBot="1">
      <c r="A48" s="336"/>
      <c r="B48" s="337"/>
      <c r="C48" s="455" t="s">
        <v>2217</v>
      </c>
      <c r="D48" s="456"/>
      <c r="E48" s="456"/>
      <c r="F48" s="355" t="s">
        <v>97</v>
      </c>
      <c r="G48" s="456" t="s">
        <v>82</v>
      </c>
      <c r="H48" s="456"/>
      <c r="I48" s="456" t="s">
        <v>83</v>
      </c>
      <c r="J48" s="456"/>
      <c r="K48" s="486" t="s">
        <v>1970</v>
      </c>
      <c r="L48" s="487"/>
      <c r="M48" s="356"/>
    </row>
    <row r="49" spans="1:15" s="322" customFormat="1" ht="20.100000000000001" customHeight="1">
      <c r="A49" s="336"/>
      <c r="B49" s="337"/>
      <c r="C49" s="459" t="s">
        <v>99</v>
      </c>
      <c r="D49" s="460"/>
      <c r="E49" s="272"/>
      <c r="F49" s="269"/>
      <c r="G49" s="464"/>
      <c r="H49" s="465"/>
      <c r="I49" s="464"/>
      <c r="J49" s="465"/>
      <c r="K49" s="464"/>
      <c r="L49" s="488"/>
      <c r="M49" s="356"/>
    </row>
    <row r="50" spans="1:15" s="322" customFormat="1" ht="20.100000000000001" customHeight="1">
      <c r="A50" s="336"/>
      <c r="B50" s="337"/>
      <c r="C50" s="400" t="s">
        <v>100</v>
      </c>
      <c r="D50" s="401"/>
      <c r="E50" s="182"/>
      <c r="F50" s="270"/>
      <c r="G50" s="461"/>
      <c r="H50" s="419"/>
      <c r="I50" s="419"/>
      <c r="J50" s="419"/>
      <c r="K50" s="419"/>
      <c r="L50" s="420"/>
      <c r="M50" s="356"/>
      <c r="O50" s="357"/>
    </row>
    <row r="51" spans="1:15" s="322" customFormat="1" ht="20.100000000000001" customHeight="1">
      <c r="A51" s="336"/>
      <c r="B51" s="337"/>
      <c r="C51" s="400" t="s">
        <v>98</v>
      </c>
      <c r="D51" s="401"/>
      <c r="E51" s="182"/>
      <c r="F51" s="270"/>
      <c r="G51" s="461"/>
      <c r="H51" s="419"/>
      <c r="I51" s="419"/>
      <c r="J51" s="419"/>
      <c r="K51" s="419"/>
      <c r="L51" s="420"/>
      <c r="M51" s="356"/>
    </row>
    <row r="52" spans="1:15" s="322" customFormat="1" ht="20.100000000000001" customHeight="1">
      <c r="A52" s="336"/>
      <c r="B52" s="337"/>
      <c r="C52" s="457" t="str">
        <f>IF($L$46="Yes","Veoneer Germany","")</f>
        <v/>
      </c>
      <c r="D52" s="458"/>
      <c r="E52" s="182"/>
      <c r="F52" s="270"/>
      <c r="G52" s="390"/>
      <c r="H52" s="391"/>
      <c r="I52" s="390"/>
      <c r="J52" s="391"/>
      <c r="K52" s="421"/>
      <c r="L52" s="422"/>
      <c r="M52" s="356"/>
    </row>
    <row r="53" spans="1:15" s="322" customFormat="1" ht="20.100000000000001" customHeight="1">
      <c r="A53" s="336"/>
      <c r="B53" s="337"/>
      <c r="C53" s="457" t="str">
        <f>IF($L$46="Yes","Veoneer India","")</f>
        <v/>
      </c>
      <c r="D53" s="458"/>
      <c r="E53" s="182"/>
      <c r="F53" s="270"/>
      <c r="G53" s="390"/>
      <c r="H53" s="391"/>
      <c r="I53" s="390"/>
      <c r="J53" s="391"/>
      <c r="K53" s="421"/>
      <c r="L53" s="422"/>
      <c r="M53" s="356"/>
    </row>
    <row r="54" spans="1:15" s="322" customFormat="1" ht="20.100000000000001" customHeight="1">
      <c r="A54" s="336"/>
      <c r="B54" s="337"/>
      <c r="C54" s="457" t="str">
        <f>IF($L$46="Yes","Veoneer Japan","")</f>
        <v/>
      </c>
      <c r="D54" s="458"/>
      <c r="E54" s="182"/>
      <c r="F54" s="270"/>
      <c r="G54" s="390"/>
      <c r="H54" s="391"/>
      <c r="I54" s="390"/>
      <c r="J54" s="391"/>
      <c r="K54" s="421"/>
      <c r="L54" s="422"/>
      <c r="M54" s="356"/>
    </row>
    <row r="55" spans="1:15" s="322" customFormat="1" ht="20.100000000000001" customHeight="1">
      <c r="A55" s="336"/>
      <c r="B55" s="337"/>
      <c r="C55" s="457" t="str">
        <f>IF($L$46="Yes","Veoneer Korea","")</f>
        <v/>
      </c>
      <c r="D55" s="458"/>
      <c r="E55" s="182"/>
      <c r="F55" s="270"/>
      <c r="G55" s="390"/>
      <c r="H55" s="391"/>
      <c r="I55" s="390"/>
      <c r="J55" s="391"/>
      <c r="K55" s="421"/>
      <c r="L55" s="422"/>
      <c r="M55" s="356"/>
    </row>
    <row r="56" spans="1:15" s="322" customFormat="1" ht="20.100000000000001" customHeight="1">
      <c r="A56" s="336"/>
      <c r="B56" s="337"/>
      <c r="C56" s="457" t="str">
        <f>IF($L$46="Yes","Veoneer Romania","")</f>
        <v/>
      </c>
      <c r="D56" s="458"/>
      <c r="E56" s="182"/>
      <c r="F56" s="270"/>
      <c r="G56" s="390"/>
      <c r="H56" s="391"/>
      <c r="I56" s="390"/>
      <c r="J56" s="391"/>
      <c r="K56" s="421"/>
      <c r="L56" s="422"/>
      <c r="M56" s="356"/>
      <c r="O56" s="358"/>
    </row>
    <row r="57" spans="1:15" s="322" customFormat="1" ht="20.100000000000001" customHeight="1">
      <c r="A57" s="336"/>
      <c r="B57" s="337"/>
      <c r="C57" s="457" t="str">
        <f>IF($L$46="Yes","Veoneer UK","")</f>
        <v/>
      </c>
      <c r="D57" s="458"/>
      <c r="E57" s="182"/>
      <c r="F57" s="270"/>
      <c r="G57" s="390"/>
      <c r="H57" s="391"/>
      <c r="I57" s="390"/>
      <c r="J57" s="391"/>
      <c r="K57" s="421"/>
      <c r="L57" s="422"/>
      <c r="M57" s="356"/>
    </row>
    <row r="58" spans="1:15" s="322" customFormat="1" ht="20.100000000000001" customHeight="1" thickBot="1">
      <c r="A58" s="336"/>
      <c r="B58" s="337"/>
      <c r="C58" s="462" t="str">
        <f>IF($L$46="Yes","Veoneer USA","")</f>
        <v/>
      </c>
      <c r="D58" s="463"/>
      <c r="E58" s="183"/>
      <c r="F58" s="271"/>
      <c r="G58" s="392"/>
      <c r="H58" s="393"/>
      <c r="I58" s="392"/>
      <c r="J58" s="393"/>
      <c r="K58" s="405"/>
      <c r="L58" s="406"/>
      <c r="M58" s="356"/>
    </row>
    <row r="59" spans="1:15" s="322" customFormat="1" ht="20.100000000000001" customHeight="1" thickBot="1">
      <c r="A59" s="336"/>
      <c r="B59" s="337"/>
      <c r="C59" s="169"/>
      <c r="D59" s="169"/>
      <c r="E59" s="169"/>
      <c r="F59" s="169"/>
      <c r="G59" s="169"/>
      <c r="H59" s="169"/>
      <c r="I59" s="169"/>
      <c r="J59" s="169"/>
      <c r="K59" s="169"/>
      <c r="L59" s="169"/>
      <c r="M59" s="356"/>
    </row>
    <row r="60" spans="1:15" s="322" customFormat="1" ht="20.100000000000001" customHeight="1" thickBot="1">
      <c r="A60" s="336"/>
      <c r="B60" s="337"/>
      <c r="C60" s="394" t="s">
        <v>76</v>
      </c>
      <c r="D60" s="395"/>
      <c r="E60" s="395"/>
      <c r="F60" s="395"/>
      <c r="G60" s="396"/>
      <c r="H60" s="412" t="s">
        <v>2525</v>
      </c>
      <c r="I60" s="413"/>
      <c r="J60" s="413"/>
      <c r="K60" s="413"/>
      <c r="L60" s="413"/>
      <c r="M60" s="356"/>
    </row>
    <row r="61" spans="1:15" s="322" customFormat="1" ht="20.100000000000001" customHeight="1">
      <c r="A61" s="336"/>
      <c r="B61" s="337"/>
      <c r="C61" s="459" t="s">
        <v>77</v>
      </c>
      <c r="D61" s="460"/>
      <c r="E61" s="397"/>
      <c r="F61" s="398"/>
      <c r="G61" s="399"/>
      <c r="H61" s="480" t="s">
        <v>2526</v>
      </c>
      <c r="I61" s="481"/>
      <c r="J61" s="389"/>
      <c r="K61" s="389"/>
      <c r="L61" s="389"/>
      <c r="M61" s="356"/>
    </row>
    <row r="62" spans="1:15" s="322" customFormat="1" ht="20.100000000000001" customHeight="1">
      <c r="A62" s="336"/>
      <c r="B62" s="337"/>
      <c r="C62" s="400" t="s">
        <v>78</v>
      </c>
      <c r="D62" s="401"/>
      <c r="E62" s="402"/>
      <c r="F62" s="403"/>
      <c r="G62" s="404"/>
      <c r="H62" s="480" t="s">
        <v>2522</v>
      </c>
      <c r="I62" s="481"/>
      <c r="J62" s="389"/>
      <c r="K62" s="389"/>
      <c r="L62" s="389"/>
      <c r="M62" s="356"/>
    </row>
    <row r="63" spans="1:15" s="322" customFormat="1" ht="20.100000000000001" customHeight="1">
      <c r="A63" s="336"/>
      <c r="B63" s="337"/>
      <c r="C63" s="400" t="s">
        <v>79</v>
      </c>
      <c r="D63" s="401"/>
      <c r="E63" s="402"/>
      <c r="F63" s="403"/>
      <c r="G63" s="404"/>
      <c r="H63" s="480" t="s">
        <v>2523</v>
      </c>
      <c r="I63" s="481"/>
      <c r="J63" s="482"/>
      <c r="K63" s="482"/>
      <c r="L63" s="482"/>
      <c r="M63" s="356"/>
    </row>
    <row r="64" spans="1:15" s="322" customFormat="1" ht="20.100000000000001" customHeight="1">
      <c r="A64" s="336"/>
      <c r="B64" s="337"/>
      <c r="C64" s="400" t="s">
        <v>80</v>
      </c>
      <c r="D64" s="401"/>
      <c r="E64" s="402"/>
      <c r="F64" s="403"/>
      <c r="G64" s="404"/>
      <c r="H64" s="480" t="s">
        <v>2524</v>
      </c>
      <c r="I64" s="481"/>
      <c r="J64" s="483"/>
      <c r="K64" s="483"/>
      <c r="L64" s="483"/>
      <c r="M64" s="356"/>
    </row>
    <row r="65" spans="1:13" s="322" customFormat="1" ht="20.100000000000001" customHeight="1">
      <c r="A65" s="336"/>
      <c r="B65" s="337"/>
      <c r="C65" s="400" t="s">
        <v>81</v>
      </c>
      <c r="D65" s="401"/>
      <c r="E65" s="452"/>
      <c r="F65" s="453"/>
      <c r="G65" s="454"/>
      <c r="H65" s="480" t="s">
        <v>81</v>
      </c>
      <c r="I65" s="481"/>
      <c r="J65" s="483"/>
      <c r="K65" s="483"/>
      <c r="L65" s="483"/>
      <c r="M65" s="356"/>
    </row>
    <row r="66" spans="1:13" s="322" customFormat="1" ht="20.100000000000001" customHeight="1" thickBot="1">
      <c r="A66" s="336"/>
      <c r="B66" s="337"/>
      <c r="C66" s="384" t="str">
        <f>IF($E$11="United States","ABAN / Fedwire Routing","")</f>
        <v/>
      </c>
      <c r="D66" s="385"/>
      <c r="E66" s="386"/>
      <c r="F66" s="387"/>
      <c r="G66" s="388"/>
      <c r="H66" s="480" t="str">
        <f>IF($E$11="United States","ABAN / Fedwire Routing","")</f>
        <v/>
      </c>
      <c r="I66" s="481"/>
      <c r="J66" s="484"/>
      <c r="K66" s="484"/>
      <c r="L66" s="484"/>
      <c r="M66" s="356"/>
    </row>
    <row r="67" spans="1:13" s="322" customFormat="1" ht="20.100000000000001" customHeight="1" thickBot="1">
      <c r="A67" s="336"/>
      <c r="B67" s="359"/>
      <c r="C67" s="479"/>
      <c r="D67" s="479"/>
      <c r="E67" s="479"/>
      <c r="F67" s="479"/>
      <c r="G67" s="479"/>
      <c r="H67" s="479"/>
      <c r="I67" s="479"/>
      <c r="J67" s="479"/>
      <c r="K67" s="360"/>
      <c r="L67" s="360"/>
      <c r="M67" s="361"/>
    </row>
    <row r="68" spans="1:13" ht="20.100000000000001" customHeight="1">
      <c r="A68" s="336"/>
      <c r="C68" s="362"/>
      <c r="D68" s="362"/>
      <c r="E68" s="362"/>
      <c r="F68" s="362"/>
      <c r="G68" s="362"/>
      <c r="H68" s="362"/>
      <c r="I68" s="362"/>
      <c r="J68" s="362"/>
    </row>
    <row r="69" spans="1:13">
      <c r="A69" s="363"/>
      <c r="B69" s="363"/>
      <c r="C69" s="363"/>
      <c r="D69" s="363"/>
      <c r="E69" s="363"/>
      <c r="F69" s="363"/>
      <c r="G69" s="363"/>
      <c r="H69" s="363"/>
      <c r="I69" s="363"/>
      <c r="J69" s="363"/>
      <c r="K69" s="363"/>
      <c r="L69" s="363"/>
      <c r="M69" s="363"/>
    </row>
    <row r="70" spans="1:13">
      <c r="A70" s="363"/>
      <c r="B70" s="363"/>
      <c r="C70" s="363"/>
      <c r="D70" s="363"/>
      <c r="E70" s="363"/>
      <c r="F70" s="363"/>
      <c r="G70" s="363"/>
      <c r="H70" s="363"/>
      <c r="I70" s="363"/>
      <c r="J70" s="363"/>
      <c r="K70" s="363"/>
      <c r="L70" s="363"/>
      <c r="M70" s="363"/>
    </row>
    <row r="71" spans="1:13">
      <c r="A71" s="363"/>
      <c r="B71" s="363"/>
      <c r="C71" s="363"/>
      <c r="D71" s="363"/>
      <c r="E71" s="363"/>
      <c r="F71" s="363"/>
      <c r="G71" s="363"/>
      <c r="H71" s="363"/>
      <c r="I71" s="363"/>
      <c r="J71" s="363"/>
      <c r="K71" s="363"/>
      <c r="L71" s="363"/>
      <c r="M71" s="363"/>
    </row>
    <row r="72" spans="1:13">
      <c r="A72" s="363"/>
      <c r="B72" s="363"/>
      <c r="C72" s="363"/>
      <c r="D72" s="363"/>
      <c r="E72" s="363"/>
      <c r="F72" s="363"/>
      <c r="G72" s="363"/>
      <c r="H72" s="363"/>
      <c r="I72" s="363"/>
      <c r="J72" s="363"/>
      <c r="K72" s="363"/>
      <c r="L72" s="363"/>
      <c r="M72" s="363"/>
    </row>
    <row r="73" spans="1:13">
      <c r="A73" s="363"/>
      <c r="B73" s="363"/>
      <c r="C73" s="363"/>
      <c r="D73" s="363"/>
      <c r="E73" s="363"/>
      <c r="F73" s="363"/>
      <c r="G73" s="363"/>
      <c r="H73" s="363"/>
      <c r="I73" s="363"/>
      <c r="J73" s="363"/>
      <c r="K73" s="363"/>
      <c r="L73" s="363"/>
      <c r="M73" s="363"/>
    </row>
    <row r="74" spans="1:13">
      <c r="A74" s="363"/>
      <c r="B74" s="363"/>
      <c r="C74" s="363"/>
      <c r="D74" s="363"/>
      <c r="E74" s="363"/>
      <c r="F74" s="363"/>
      <c r="G74" s="363"/>
      <c r="H74" s="363"/>
      <c r="I74" s="363"/>
      <c r="J74" s="363"/>
      <c r="K74" s="363"/>
      <c r="L74" s="363"/>
      <c r="M74" s="363"/>
    </row>
    <row r="75" spans="1:13">
      <c r="A75" s="363"/>
      <c r="B75" s="363"/>
      <c r="C75" s="363"/>
      <c r="D75" s="363"/>
      <c r="E75" s="363"/>
      <c r="F75" s="363"/>
      <c r="G75" s="363"/>
      <c r="H75" s="363"/>
      <c r="I75" s="363"/>
      <c r="J75" s="363"/>
      <c r="K75" s="363"/>
      <c r="L75" s="363"/>
      <c r="M75" s="363"/>
    </row>
    <row r="76" spans="1:13">
      <c r="A76" s="363"/>
      <c r="B76" s="363"/>
      <c r="C76" s="363"/>
      <c r="D76" s="363"/>
      <c r="E76" s="363"/>
      <c r="F76" s="363"/>
      <c r="G76" s="363"/>
      <c r="H76" s="363"/>
      <c r="I76" s="363"/>
      <c r="J76" s="363"/>
      <c r="K76" s="363"/>
      <c r="L76" s="363"/>
      <c r="M76" s="363"/>
    </row>
    <row r="77" spans="1:13">
      <c r="A77" s="363"/>
      <c r="B77" s="363"/>
      <c r="C77" s="363"/>
      <c r="D77" s="363"/>
      <c r="E77" s="363"/>
      <c r="F77" s="363"/>
      <c r="G77" s="363"/>
      <c r="H77" s="363"/>
      <c r="I77" s="363"/>
      <c r="J77" s="363"/>
      <c r="K77" s="363"/>
      <c r="L77" s="363"/>
      <c r="M77" s="363"/>
    </row>
    <row r="78" spans="1:13">
      <c r="A78" s="363"/>
      <c r="B78" s="363"/>
      <c r="C78" s="363"/>
      <c r="D78" s="363"/>
      <c r="E78" s="363"/>
      <c r="F78" s="363"/>
      <c r="G78" s="363"/>
      <c r="H78" s="363"/>
      <c r="I78" s="363"/>
      <c r="J78" s="363"/>
      <c r="K78" s="363"/>
      <c r="L78" s="363"/>
      <c r="M78" s="363"/>
    </row>
    <row r="79" spans="1:13">
      <c r="A79" s="363"/>
      <c r="B79" s="363"/>
      <c r="C79" s="363"/>
      <c r="D79" s="363"/>
      <c r="E79" s="363"/>
      <c r="F79" s="363"/>
      <c r="G79" s="363"/>
      <c r="H79" s="363"/>
      <c r="I79" s="363"/>
      <c r="J79" s="363"/>
      <c r="K79" s="363"/>
      <c r="L79" s="363"/>
      <c r="M79" s="363"/>
    </row>
    <row r="80" spans="1:13">
      <c r="A80" s="363"/>
      <c r="B80" s="363"/>
      <c r="C80" s="363"/>
      <c r="D80" s="363"/>
      <c r="E80" s="363"/>
      <c r="F80" s="363"/>
      <c r="G80" s="363"/>
      <c r="H80" s="363"/>
      <c r="I80" s="363"/>
      <c r="J80" s="363"/>
      <c r="K80" s="363"/>
      <c r="L80" s="363"/>
      <c r="M80" s="363"/>
    </row>
    <row r="81" spans="1:13">
      <c r="A81" s="363"/>
      <c r="B81" s="363"/>
      <c r="C81" s="363"/>
      <c r="D81" s="363"/>
      <c r="E81" s="363"/>
      <c r="F81" s="363"/>
      <c r="G81" s="363"/>
      <c r="H81" s="363"/>
      <c r="I81" s="363"/>
      <c r="J81" s="363"/>
      <c r="K81" s="363"/>
      <c r="L81" s="363"/>
      <c r="M81" s="363"/>
    </row>
    <row r="82" spans="1:13">
      <c r="A82" s="363"/>
      <c r="B82" s="363"/>
      <c r="C82" s="363"/>
      <c r="D82" s="363"/>
      <c r="E82" s="363"/>
      <c r="F82" s="363"/>
      <c r="G82" s="363"/>
      <c r="H82" s="363"/>
      <c r="I82" s="363"/>
      <c r="J82" s="363"/>
      <c r="K82" s="363"/>
      <c r="L82" s="363"/>
      <c r="M82" s="363"/>
    </row>
    <row r="83" spans="1:13">
      <c r="A83" s="363"/>
      <c r="B83" s="363"/>
      <c r="C83" s="363"/>
      <c r="D83" s="363"/>
      <c r="E83" s="363"/>
      <c r="F83" s="363"/>
      <c r="G83" s="363"/>
      <c r="H83" s="363"/>
      <c r="I83" s="363"/>
      <c r="J83" s="363"/>
      <c r="K83" s="363"/>
      <c r="L83" s="363"/>
      <c r="M83" s="363"/>
    </row>
    <row r="84" spans="1:13">
      <c r="A84" s="363"/>
      <c r="B84" s="363"/>
      <c r="C84" s="363"/>
      <c r="D84" s="363"/>
      <c r="E84" s="363"/>
      <c r="F84" s="363"/>
      <c r="G84" s="363"/>
      <c r="H84" s="363"/>
      <c r="I84" s="363"/>
      <c r="J84" s="363"/>
      <c r="K84" s="363"/>
      <c r="L84" s="363"/>
      <c r="M84" s="363"/>
    </row>
    <row r="85" spans="1:13">
      <c r="A85" s="363"/>
      <c r="B85" s="363"/>
      <c r="C85" s="363"/>
      <c r="D85" s="363"/>
      <c r="E85" s="363"/>
      <c r="F85" s="363"/>
      <c r="G85" s="363"/>
      <c r="H85" s="363"/>
      <c r="I85" s="363"/>
      <c r="J85" s="363"/>
      <c r="K85" s="363"/>
      <c r="L85" s="363"/>
      <c r="M85" s="363"/>
    </row>
    <row r="86" spans="1:13">
      <c r="A86" s="363"/>
      <c r="B86" s="363"/>
      <c r="C86" s="363"/>
      <c r="D86" s="363"/>
      <c r="E86" s="363"/>
      <c r="F86" s="363"/>
      <c r="G86" s="363"/>
      <c r="H86" s="363"/>
      <c r="I86" s="363"/>
      <c r="J86" s="363"/>
      <c r="K86" s="363"/>
      <c r="L86" s="363"/>
      <c r="M86" s="363"/>
    </row>
    <row r="87" spans="1:13">
      <c r="A87" s="363"/>
      <c r="B87" s="363"/>
      <c r="C87" s="363"/>
      <c r="D87" s="363"/>
      <c r="E87" s="363"/>
      <c r="F87" s="363"/>
      <c r="G87" s="363"/>
      <c r="H87" s="363"/>
      <c r="I87" s="363"/>
      <c r="J87" s="363"/>
      <c r="K87" s="363"/>
      <c r="L87" s="363"/>
      <c r="M87" s="363"/>
    </row>
    <row r="88" spans="1:13">
      <c r="A88" s="363"/>
      <c r="B88" s="363"/>
      <c r="C88" s="363"/>
      <c r="D88" s="363"/>
      <c r="E88" s="363"/>
      <c r="F88" s="363"/>
      <c r="G88" s="363"/>
      <c r="H88" s="363"/>
      <c r="I88" s="363"/>
      <c r="J88" s="363"/>
      <c r="K88" s="363"/>
      <c r="L88" s="363"/>
      <c r="M88" s="363"/>
    </row>
    <row r="89" spans="1:13">
      <c r="A89" s="363"/>
      <c r="B89" s="363"/>
      <c r="C89" s="363"/>
      <c r="D89" s="363"/>
      <c r="E89" s="363"/>
      <c r="F89" s="363"/>
      <c r="G89" s="363"/>
      <c r="H89" s="363"/>
      <c r="I89" s="363"/>
      <c r="J89" s="363"/>
      <c r="K89" s="363"/>
      <c r="L89" s="363"/>
      <c r="M89" s="363"/>
    </row>
    <row r="90" spans="1:13">
      <c r="A90" s="363"/>
      <c r="B90" s="363"/>
      <c r="C90" s="363"/>
      <c r="D90" s="363"/>
      <c r="E90" s="363"/>
      <c r="F90" s="363"/>
      <c r="G90" s="363"/>
      <c r="H90" s="363"/>
      <c r="I90" s="363"/>
      <c r="J90" s="363"/>
      <c r="K90" s="363"/>
      <c r="L90" s="363"/>
      <c r="M90" s="363"/>
    </row>
    <row r="91" spans="1:13">
      <c r="A91" s="363"/>
      <c r="B91" s="363"/>
      <c r="C91" s="363"/>
      <c r="D91" s="363"/>
      <c r="E91" s="363"/>
      <c r="F91" s="363"/>
      <c r="G91" s="363"/>
      <c r="H91" s="363"/>
      <c r="I91" s="363"/>
      <c r="J91" s="363"/>
      <c r="K91" s="363"/>
      <c r="L91" s="363"/>
      <c r="M91" s="363"/>
    </row>
    <row r="92" spans="1:13">
      <c r="A92" s="363"/>
      <c r="B92" s="363"/>
      <c r="C92" s="363"/>
      <c r="D92" s="363"/>
      <c r="E92" s="363"/>
      <c r="F92" s="363"/>
      <c r="G92" s="363"/>
      <c r="H92" s="363"/>
      <c r="I92" s="363"/>
      <c r="J92" s="363"/>
      <c r="K92" s="363"/>
      <c r="L92" s="363"/>
      <c r="M92" s="363"/>
    </row>
    <row r="93" spans="1:13">
      <c r="A93" s="363"/>
      <c r="B93" s="363"/>
      <c r="C93" s="363"/>
      <c r="D93" s="363"/>
      <c r="E93" s="363"/>
      <c r="F93" s="363"/>
      <c r="G93" s="363"/>
      <c r="H93" s="363"/>
      <c r="I93" s="363"/>
      <c r="J93" s="363"/>
      <c r="K93" s="363"/>
      <c r="L93" s="363"/>
      <c r="M93" s="363"/>
    </row>
    <row r="94" spans="1:13">
      <c r="A94" s="363"/>
      <c r="B94" s="363"/>
      <c r="C94" s="363"/>
      <c r="D94" s="363"/>
      <c r="E94" s="363"/>
      <c r="F94" s="363"/>
      <c r="G94" s="363"/>
      <c r="H94" s="363"/>
      <c r="I94" s="363"/>
      <c r="J94" s="363"/>
      <c r="K94" s="363"/>
      <c r="L94" s="363"/>
      <c r="M94" s="363"/>
    </row>
    <row r="95" spans="1:13">
      <c r="A95" s="363"/>
      <c r="B95" s="363"/>
      <c r="C95" s="363"/>
      <c r="D95" s="363"/>
      <c r="E95" s="363"/>
      <c r="F95" s="363"/>
      <c r="G95" s="363"/>
      <c r="H95" s="363"/>
      <c r="I95" s="363"/>
      <c r="J95" s="363"/>
      <c r="K95" s="363"/>
      <c r="L95" s="363"/>
      <c r="M95" s="363"/>
    </row>
    <row r="96" spans="1:13">
      <c r="A96" s="363"/>
      <c r="B96" s="363"/>
      <c r="C96" s="363"/>
      <c r="D96" s="363"/>
      <c r="E96" s="363"/>
      <c r="F96" s="363"/>
      <c r="G96" s="363"/>
      <c r="H96" s="363"/>
      <c r="I96" s="363"/>
      <c r="J96" s="363"/>
      <c r="K96" s="363"/>
      <c r="L96" s="363"/>
      <c r="M96" s="363"/>
    </row>
    <row r="97" spans="1:13">
      <c r="A97" s="363"/>
      <c r="B97" s="363"/>
      <c r="C97" s="363"/>
      <c r="D97" s="363"/>
      <c r="E97" s="363"/>
      <c r="F97" s="363"/>
      <c r="G97" s="363"/>
      <c r="H97" s="363"/>
      <c r="I97" s="363"/>
      <c r="J97" s="363"/>
      <c r="K97" s="363"/>
      <c r="L97" s="363"/>
      <c r="M97" s="363"/>
    </row>
    <row r="98" spans="1:13">
      <c r="A98" s="363"/>
      <c r="B98" s="363"/>
      <c r="C98" s="363"/>
      <c r="D98" s="363"/>
      <c r="E98" s="363"/>
      <c r="F98" s="363"/>
      <c r="G98" s="363"/>
      <c r="H98" s="363"/>
      <c r="I98" s="363"/>
      <c r="J98" s="363"/>
      <c r="K98" s="363"/>
      <c r="L98" s="363"/>
      <c r="M98" s="363"/>
    </row>
    <row r="99" spans="1:13">
      <c r="A99" s="363"/>
      <c r="B99" s="363"/>
      <c r="C99" s="363"/>
      <c r="D99" s="363"/>
      <c r="E99" s="363"/>
      <c r="F99" s="363"/>
      <c r="G99" s="363"/>
      <c r="H99" s="363"/>
      <c r="I99" s="363"/>
      <c r="J99" s="363"/>
      <c r="K99" s="363"/>
      <c r="L99" s="363"/>
      <c r="M99" s="363"/>
    </row>
    <row r="100" spans="1:13">
      <c r="A100" s="363"/>
      <c r="B100" s="363"/>
      <c r="C100" s="363"/>
      <c r="D100" s="363"/>
      <c r="E100" s="363"/>
      <c r="F100" s="363"/>
      <c r="G100" s="363"/>
      <c r="H100" s="363"/>
      <c r="I100" s="363"/>
      <c r="J100" s="363"/>
      <c r="K100" s="363"/>
      <c r="L100" s="363"/>
      <c r="M100" s="363"/>
    </row>
    <row r="101" spans="1:13">
      <c r="A101" s="363"/>
      <c r="B101" s="363"/>
      <c r="C101" s="363"/>
      <c r="D101" s="363"/>
      <c r="E101" s="363"/>
      <c r="F101" s="363"/>
      <c r="G101" s="363"/>
      <c r="H101" s="363"/>
      <c r="I101" s="363"/>
      <c r="J101" s="363"/>
      <c r="K101" s="363"/>
      <c r="L101" s="363"/>
      <c r="M101" s="363"/>
    </row>
    <row r="102" spans="1:13">
      <c r="A102" s="363"/>
      <c r="B102" s="363"/>
      <c r="C102" s="363"/>
      <c r="D102" s="363"/>
      <c r="E102" s="363"/>
      <c r="F102" s="363"/>
      <c r="G102" s="363"/>
      <c r="H102" s="363"/>
      <c r="I102" s="363"/>
      <c r="J102" s="363"/>
      <c r="K102" s="363"/>
      <c r="L102" s="363"/>
      <c r="M102" s="363"/>
    </row>
    <row r="103" spans="1:13">
      <c r="A103" s="363"/>
      <c r="B103" s="363"/>
      <c r="C103" s="363"/>
      <c r="D103" s="363"/>
      <c r="E103" s="363"/>
      <c r="F103" s="363"/>
      <c r="G103" s="363"/>
      <c r="H103" s="363"/>
      <c r="I103" s="363"/>
      <c r="J103" s="363"/>
      <c r="K103" s="363"/>
      <c r="L103" s="363"/>
      <c r="M103" s="363"/>
    </row>
    <row r="104" spans="1:13">
      <c r="A104" s="363"/>
      <c r="B104" s="363"/>
      <c r="C104" s="363"/>
      <c r="D104" s="363"/>
      <c r="E104" s="363"/>
      <c r="F104" s="363"/>
      <c r="G104" s="363"/>
      <c r="H104" s="363"/>
      <c r="I104" s="363"/>
      <c r="J104" s="363"/>
      <c r="K104" s="363"/>
      <c r="L104" s="363"/>
      <c r="M104" s="363"/>
    </row>
    <row r="105" spans="1:13">
      <c r="A105" s="363"/>
      <c r="B105" s="363"/>
      <c r="C105" s="363"/>
      <c r="D105" s="363"/>
      <c r="E105" s="363"/>
      <c r="F105" s="363"/>
      <c r="G105" s="363"/>
      <c r="H105" s="363"/>
      <c r="I105" s="363"/>
      <c r="J105" s="363"/>
      <c r="K105" s="363"/>
      <c r="L105" s="363"/>
      <c r="M105" s="363"/>
    </row>
    <row r="106" spans="1:13">
      <c r="A106" s="363"/>
      <c r="B106" s="363"/>
      <c r="C106" s="363"/>
      <c r="D106" s="363"/>
      <c r="E106" s="363"/>
      <c r="F106" s="363"/>
      <c r="G106" s="363"/>
      <c r="H106" s="363"/>
      <c r="I106" s="363"/>
      <c r="J106" s="363"/>
      <c r="K106" s="363"/>
      <c r="L106" s="363"/>
      <c r="M106" s="363"/>
    </row>
    <row r="107" spans="1:13">
      <c r="A107" s="363"/>
      <c r="B107" s="363"/>
      <c r="C107" s="363"/>
      <c r="D107" s="363"/>
      <c r="E107" s="363"/>
      <c r="F107" s="363"/>
      <c r="G107" s="363"/>
      <c r="H107" s="363"/>
      <c r="I107" s="363"/>
      <c r="J107" s="363"/>
      <c r="K107" s="363"/>
      <c r="L107" s="363"/>
      <c r="M107" s="363"/>
    </row>
    <row r="108" spans="1:13">
      <c r="A108" s="363"/>
      <c r="B108" s="363"/>
      <c r="C108" s="363"/>
      <c r="D108" s="363"/>
      <c r="E108" s="363"/>
      <c r="F108" s="363"/>
      <c r="G108" s="363"/>
      <c r="H108" s="363"/>
      <c r="I108" s="363"/>
      <c r="J108" s="363"/>
      <c r="K108" s="363"/>
      <c r="L108" s="363"/>
      <c r="M108" s="363"/>
    </row>
    <row r="109" spans="1:13">
      <c r="A109" s="363"/>
      <c r="B109" s="363"/>
      <c r="C109" s="363"/>
      <c r="D109" s="363"/>
      <c r="E109" s="363"/>
      <c r="F109" s="363"/>
      <c r="G109" s="363"/>
      <c r="H109" s="363"/>
      <c r="I109" s="363"/>
      <c r="J109" s="363"/>
      <c r="K109" s="363"/>
      <c r="L109" s="363"/>
      <c r="M109" s="363"/>
    </row>
    <row r="110" spans="1:13">
      <c r="A110" s="363"/>
      <c r="B110" s="363"/>
      <c r="C110" s="363"/>
      <c r="D110" s="363"/>
      <c r="E110" s="363"/>
      <c r="F110" s="363"/>
      <c r="G110" s="363"/>
      <c r="H110" s="363"/>
      <c r="I110" s="363"/>
      <c r="J110" s="363"/>
      <c r="K110" s="363"/>
      <c r="L110" s="363"/>
      <c r="M110" s="363"/>
    </row>
    <row r="111" spans="1:13">
      <c r="A111" s="363"/>
      <c r="B111" s="363"/>
      <c r="C111" s="363"/>
      <c r="D111" s="363"/>
      <c r="E111" s="363"/>
      <c r="F111" s="363"/>
      <c r="G111" s="363"/>
      <c r="H111" s="363"/>
      <c r="I111" s="363"/>
      <c r="J111" s="363"/>
      <c r="K111" s="363"/>
      <c r="L111" s="363"/>
      <c r="M111" s="363"/>
    </row>
    <row r="112" spans="1:13">
      <c r="A112" s="363"/>
      <c r="B112" s="363"/>
      <c r="C112" s="363"/>
      <c r="D112" s="363"/>
      <c r="E112" s="363"/>
      <c r="F112" s="363"/>
      <c r="G112" s="363"/>
      <c r="H112" s="363"/>
      <c r="I112" s="363"/>
      <c r="J112" s="363"/>
      <c r="K112" s="363"/>
      <c r="L112" s="363"/>
      <c r="M112" s="363"/>
    </row>
    <row r="113" spans="1:13">
      <c r="A113" s="363"/>
      <c r="B113" s="363"/>
      <c r="C113" s="363"/>
      <c r="D113" s="363"/>
      <c r="E113" s="363"/>
      <c r="F113" s="363"/>
      <c r="G113" s="363"/>
      <c r="H113" s="363"/>
      <c r="I113" s="363"/>
      <c r="J113" s="363"/>
      <c r="K113" s="363"/>
      <c r="L113" s="363"/>
      <c r="M113" s="363"/>
    </row>
    <row r="114" spans="1:13">
      <c r="A114" s="363"/>
      <c r="B114" s="363"/>
      <c r="C114" s="363"/>
      <c r="D114" s="363"/>
      <c r="E114" s="363"/>
      <c r="F114" s="363"/>
      <c r="G114" s="363"/>
      <c r="H114" s="363"/>
      <c r="I114" s="363"/>
      <c r="J114" s="363"/>
      <c r="K114" s="363"/>
      <c r="L114" s="363"/>
      <c r="M114" s="363"/>
    </row>
    <row r="115" spans="1:13">
      <c r="A115" s="363"/>
      <c r="B115" s="363"/>
      <c r="C115" s="363"/>
      <c r="D115" s="363"/>
      <c r="E115" s="363"/>
      <c r="F115" s="363"/>
      <c r="G115" s="363"/>
      <c r="H115" s="363"/>
      <c r="I115" s="363"/>
      <c r="J115" s="363"/>
      <c r="K115" s="363"/>
      <c r="L115" s="363"/>
      <c r="M115" s="363"/>
    </row>
    <row r="116" spans="1:13">
      <c r="A116" s="363"/>
      <c r="B116" s="363"/>
      <c r="C116" s="363"/>
      <c r="D116" s="363"/>
      <c r="E116" s="363"/>
      <c r="F116" s="363"/>
      <c r="G116" s="363"/>
      <c r="H116" s="363"/>
      <c r="I116" s="363"/>
      <c r="J116" s="363"/>
      <c r="K116" s="363"/>
      <c r="L116" s="363"/>
      <c r="M116" s="363"/>
    </row>
    <row r="117" spans="1:13">
      <c r="A117" s="363"/>
      <c r="B117" s="363"/>
      <c r="C117" s="363"/>
      <c r="D117" s="363"/>
      <c r="E117" s="363"/>
      <c r="F117" s="363"/>
      <c r="G117" s="363"/>
      <c r="H117" s="363"/>
      <c r="I117" s="363"/>
      <c r="J117" s="363"/>
      <c r="K117" s="363"/>
      <c r="L117" s="363"/>
      <c r="M117" s="363"/>
    </row>
    <row r="118" spans="1:13">
      <c r="A118" s="363"/>
      <c r="B118" s="363"/>
      <c r="C118" s="363"/>
      <c r="D118" s="363"/>
      <c r="E118" s="363"/>
      <c r="F118" s="363"/>
      <c r="G118" s="363"/>
      <c r="H118" s="363"/>
      <c r="I118" s="363"/>
      <c r="J118" s="363"/>
      <c r="K118" s="363"/>
      <c r="L118" s="363"/>
      <c r="M118" s="363"/>
    </row>
    <row r="119" spans="1:13">
      <c r="A119" s="363"/>
      <c r="B119" s="363"/>
      <c r="C119" s="363"/>
      <c r="D119" s="363"/>
      <c r="E119" s="363"/>
      <c r="F119" s="363"/>
      <c r="G119" s="363"/>
      <c r="H119" s="363"/>
      <c r="I119" s="363"/>
      <c r="J119" s="363"/>
      <c r="K119" s="363"/>
      <c r="L119" s="363"/>
      <c r="M119" s="363"/>
    </row>
    <row r="120" spans="1:13">
      <c r="A120" s="363"/>
      <c r="B120" s="363"/>
      <c r="C120" s="363"/>
      <c r="D120" s="363"/>
      <c r="E120" s="363"/>
      <c r="F120" s="363"/>
      <c r="G120" s="363"/>
      <c r="H120" s="363"/>
      <c r="I120" s="363"/>
      <c r="J120" s="363"/>
      <c r="K120" s="363"/>
      <c r="L120" s="363"/>
      <c r="M120" s="363"/>
    </row>
    <row r="121" spans="1:13">
      <c r="A121" s="363"/>
      <c r="B121" s="363"/>
      <c r="C121" s="363"/>
      <c r="D121" s="363"/>
      <c r="E121" s="363"/>
      <c r="F121" s="363"/>
      <c r="G121" s="363"/>
      <c r="H121" s="363"/>
      <c r="I121" s="363"/>
      <c r="J121" s="363"/>
      <c r="K121" s="363"/>
      <c r="L121" s="363"/>
      <c r="M121" s="363"/>
    </row>
    <row r="122" spans="1:13">
      <c r="A122" s="363"/>
      <c r="B122" s="363"/>
      <c r="C122" s="363"/>
      <c r="D122" s="363"/>
      <c r="E122" s="363"/>
      <c r="F122" s="363"/>
      <c r="G122" s="363"/>
      <c r="H122" s="363"/>
      <c r="I122" s="363"/>
      <c r="J122" s="363"/>
      <c r="K122" s="363"/>
      <c r="L122" s="363"/>
      <c r="M122" s="363"/>
    </row>
    <row r="123" spans="1:13">
      <c r="A123" s="363"/>
      <c r="B123" s="363"/>
      <c r="C123" s="363"/>
      <c r="D123" s="363"/>
      <c r="E123" s="363"/>
      <c r="F123" s="363"/>
      <c r="G123" s="363"/>
      <c r="H123" s="363"/>
      <c r="I123" s="363"/>
      <c r="J123" s="363"/>
      <c r="K123" s="363"/>
      <c r="L123" s="363"/>
      <c r="M123" s="363"/>
    </row>
    <row r="124" spans="1:13">
      <c r="A124" s="363"/>
      <c r="B124" s="363"/>
      <c r="C124" s="363"/>
      <c r="D124" s="363"/>
      <c r="E124" s="363"/>
      <c r="F124" s="363"/>
      <c r="G124" s="363"/>
      <c r="H124" s="363"/>
      <c r="I124" s="363"/>
      <c r="J124" s="363"/>
      <c r="K124" s="363"/>
      <c r="L124" s="363"/>
      <c r="M124" s="363"/>
    </row>
    <row r="125" spans="1:13">
      <c r="A125" s="363"/>
      <c r="B125" s="363"/>
      <c r="C125" s="363"/>
      <c r="D125" s="363"/>
      <c r="E125" s="363"/>
      <c r="F125" s="363"/>
      <c r="G125" s="363"/>
      <c r="H125" s="363"/>
      <c r="I125" s="363"/>
      <c r="J125" s="363"/>
      <c r="K125" s="363"/>
      <c r="L125" s="363"/>
      <c r="M125" s="363"/>
    </row>
    <row r="126" spans="1:13">
      <c r="A126" s="363"/>
      <c r="B126" s="363"/>
      <c r="C126" s="363"/>
      <c r="D126" s="363"/>
      <c r="E126" s="363"/>
      <c r="F126" s="363"/>
      <c r="G126" s="363"/>
      <c r="H126" s="363"/>
      <c r="I126" s="363"/>
      <c r="J126" s="363"/>
      <c r="K126" s="363"/>
      <c r="L126" s="363"/>
      <c r="M126" s="363"/>
    </row>
    <row r="127" spans="1:13">
      <c r="A127" s="363"/>
      <c r="B127" s="363"/>
      <c r="C127" s="363"/>
      <c r="D127" s="363"/>
      <c r="E127" s="363"/>
      <c r="F127" s="363"/>
      <c r="G127" s="363"/>
      <c r="H127" s="363"/>
      <c r="I127" s="363"/>
      <c r="J127" s="363"/>
      <c r="K127" s="363"/>
      <c r="L127" s="363"/>
      <c r="M127" s="363"/>
    </row>
    <row r="128" spans="1:13">
      <c r="A128" s="363"/>
      <c r="B128" s="363"/>
      <c r="C128" s="363"/>
      <c r="D128" s="363"/>
      <c r="E128" s="363"/>
      <c r="F128" s="363"/>
      <c r="G128" s="363"/>
      <c r="H128" s="363"/>
      <c r="I128" s="363"/>
      <c r="J128" s="363"/>
      <c r="K128" s="363"/>
      <c r="L128" s="363"/>
      <c r="M128" s="363"/>
    </row>
    <row r="129" spans="1:13">
      <c r="A129" s="363"/>
      <c r="B129" s="363"/>
      <c r="C129" s="363"/>
      <c r="D129" s="363"/>
      <c r="E129" s="363"/>
      <c r="F129" s="363"/>
      <c r="G129" s="363"/>
      <c r="H129" s="363"/>
      <c r="I129" s="363"/>
      <c r="J129" s="363"/>
      <c r="K129" s="363"/>
      <c r="L129" s="363"/>
      <c r="M129" s="363"/>
    </row>
    <row r="130" spans="1:13">
      <c r="A130" s="363"/>
      <c r="B130" s="363"/>
      <c r="C130" s="363"/>
      <c r="D130" s="363"/>
      <c r="E130" s="363"/>
      <c r="F130" s="363"/>
      <c r="G130" s="363"/>
      <c r="H130" s="363"/>
      <c r="I130" s="363"/>
      <c r="J130" s="363"/>
      <c r="K130" s="363"/>
      <c r="L130" s="363"/>
      <c r="M130" s="363"/>
    </row>
    <row r="131" spans="1:13">
      <c r="A131" s="363"/>
      <c r="B131" s="363"/>
      <c r="C131" s="363"/>
      <c r="D131" s="363"/>
      <c r="E131" s="363"/>
      <c r="F131" s="363"/>
      <c r="G131" s="363"/>
      <c r="H131" s="363"/>
      <c r="I131" s="363"/>
      <c r="J131" s="363"/>
      <c r="K131" s="363"/>
      <c r="L131" s="363"/>
      <c r="M131" s="363"/>
    </row>
    <row r="132" spans="1:13">
      <c r="A132" s="363"/>
      <c r="B132" s="363"/>
      <c r="C132" s="363"/>
      <c r="D132" s="363"/>
      <c r="E132" s="363"/>
      <c r="F132" s="363"/>
      <c r="G132" s="363"/>
      <c r="H132" s="363"/>
      <c r="I132" s="363"/>
      <c r="J132" s="363"/>
      <c r="K132" s="363"/>
      <c r="L132" s="363"/>
      <c r="M132" s="363"/>
    </row>
    <row r="133" spans="1:13">
      <c r="A133" s="363"/>
      <c r="B133" s="363"/>
      <c r="C133" s="363"/>
      <c r="D133" s="363"/>
      <c r="E133" s="363"/>
      <c r="F133" s="363"/>
      <c r="G133" s="363"/>
      <c r="H133" s="363"/>
      <c r="I133" s="363"/>
      <c r="J133" s="363"/>
      <c r="K133" s="363"/>
      <c r="L133" s="363"/>
      <c r="M133" s="363"/>
    </row>
    <row r="134" spans="1:13">
      <c r="A134" s="363"/>
      <c r="B134" s="363"/>
      <c r="C134" s="363"/>
      <c r="D134" s="363"/>
      <c r="E134" s="363"/>
      <c r="F134" s="363"/>
      <c r="G134" s="363"/>
      <c r="H134" s="363"/>
      <c r="I134" s="363"/>
      <c r="J134" s="363"/>
      <c r="K134" s="363"/>
      <c r="L134" s="363"/>
      <c r="M134" s="363"/>
    </row>
    <row r="135" spans="1:13">
      <c r="A135" s="363"/>
      <c r="B135" s="363"/>
      <c r="C135" s="363"/>
      <c r="D135" s="363"/>
      <c r="E135" s="363"/>
      <c r="F135" s="363"/>
      <c r="G135" s="363"/>
      <c r="H135" s="363"/>
      <c r="I135" s="363"/>
      <c r="J135" s="363"/>
      <c r="K135" s="363"/>
      <c r="L135" s="363"/>
      <c r="M135" s="363"/>
    </row>
    <row r="136" spans="1:13">
      <c r="A136" s="363"/>
      <c r="B136" s="363"/>
      <c r="D136" s="363"/>
      <c r="E136" s="363"/>
      <c r="F136" s="363"/>
      <c r="G136" s="363"/>
      <c r="H136" s="363"/>
      <c r="I136" s="363"/>
      <c r="J136" s="363"/>
      <c r="K136" s="363"/>
      <c r="L136" s="363"/>
      <c r="M136" s="363"/>
    </row>
    <row r="137" spans="1:13">
      <c r="K137" s="363"/>
      <c r="L137" s="363"/>
      <c r="M137" s="363"/>
    </row>
    <row r="138" spans="1:13"/>
    <row r="139" spans="1:13"/>
    <row r="140" spans="1:13"/>
    <row r="141" spans="1:13"/>
    <row r="142" spans="1:13"/>
    <row r="143" spans="1:13"/>
    <row r="144" spans="1:13"/>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sheetData>
  <sheetProtection sheet="1" objects="1" scenarios="1" selectLockedCells="1"/>
  <dataConsolidate>
    <dataRefs count="1">
      <dataRef ref="E89:F89" sheet="1. SUPPLIER Input"/>
    </dataRefs>
  </dataConsolidate>
  <customSheetViews>
    <customSheetView guid="{255E8F80-FCDB-487E-9AAD-98D691C2F5D2}" hiddenRows="1" hiddenColumns="1">
      <selection activeCell="D24" sqref="D24:G24"/>
      <pageMargins left="0" right="0" top="0" bottom="0" header="0" footer="0"/>
      <pageSetup orientation="portrait" r:id="rId1"/>
    </customSheetView>
    <customSheetView guid="{DBAAD475-593A-49D3-AC58-0CB23228CF96}" showPageBreaks="1" printArea="1" hiddenRows="1" hiddenColumns="1">
      <selection activeCell="I2" sqref="I2"/>
      <rowBreaks count="1" manualBreakCount="1">
        <brk id="49" max="16383" man="1"/>
      </rowBreaks>
      <colBreaks count="1" manualBreakCount="1">
        <brk id="10" max="1048575" man="1"/>
      </colBreaks>
      <pageMargins left="0" right="0" top="0" bottom="0" header="0" footer="0"/>
      <pageSetup scale="55" orientation="portrait" r:id="rId2"/>
    </customSheetView>
  </customSheetViews>
  <mergeCells count="175">
    <mergeCell ref="E11:H11"/>
    <mergeCell ref="E12:H12"/>
    <mergeCell ref="E13:H13"/>
    <mergeCell ref="E14:H14"/>
    <mergeCell ref="I11:L11"/>
    <mergeCell ref="I12:L12"/>
    <mergeCell ref="I13:L13"/>
    <mergeCell ref="I14:L14"/>
    <mergeCell ref="K40:L40"/>
    <mergeCell ref="G40:H40"/>
    <mergeCell ref="I40:J40"/>
    <mergeCell ref="I8:L8"/>
    <mergeCell ref="I9:L9"/>
    <mergeCell ref="I10:L10"/>
    <mergeCell ref="I6:L6"/>
    <mergeCell ref="E6:H6"/>
    <mergeCell ref="E8:H8"/>
    <mergeCell ref="E9:H9"/>
    <mergeCell ref="E10:H10"/>
    <mergeCell ref="C19:D19"/>
    <mergeCell ref="H17:I17"/>
    <mergeCell ref="C18:D18"/>
    <mergeCell ref="E18:G18"/>
    <mergeCell ref="C20:D20"/>
    <mergeCell ref="C46:E46"/>
    <mergeCell ref="K48:L48"/>
    <mergeCell ref="K49:L49"/>
    <mergeCell ref="K50:L50"/>
    <mergeCell ref="C25:D25"/>
    <mergeCell ref="C23:D23"/>
    <mergeCell ref="E24:L24"/>
    <mergeCell ref="E25:L25"/>
    <mergeCell ref="K37:L37"/>
    <mergeCell ref="K38:L38"/>
    <mergeCell ref="K39:L39"/>
    <mergeCell ref="H45:K45"/>
    <mergeCell ref="C27:L27"/>
    <mergeCell ref="G29:H29"/>
    <mergeCell ref="K28:L28"/>
    <mergeCell ref="K41:L41"/>
    <mergeCell ref="G41:H41"/>
    <mergeCell ref="I41:J41"/>
    <mergeCell ref="I48:J48"/>
    <mergeCell ref="I49:J49"/>
    <mergeCell ref="C67:J67"/>
    <mergeCell ref="G48:H48"/>
    <mergeCell ref="I50:J50"/>
    <mergeCell ref="G51:H51"/>
    <mergeCell ref="I51:J51"/>
    <mergeCell ref="G52:H52"/>
    <mergeCell ref="I52:J52"/>
    <mergeCell ref="G53:H53"/>
    <mergeCell ref="I53:J53"/>
    <mergeCell ref="H61:I61"/>
    <mergeCell ref="H62:I62"/>
    <mergeCell ref="H63:I63"/>
    <mergeCell ref="H64:I64"/>
    <mergeCell ref="H65:I65"/>
    <mergeCell ref="H66:I66"/>
    <mergeCell ref="J63:L63"/>
    <mergeCell ref="J64:L64"/>
    <mergeCell ref="J65:L65"/>
    <mergeCell ref="J66:L66"/>
    <mergeCell ref="G54:H54"/>
    <mergeCell ref="I55:J55"/>
    <mergeCell ref="G56:H56"/>
    <mergeCell ref="I54:J54"/>
    <mergeCell ref="G55:H55"/>
    <mergeCell ref="B2:M2"/>
    <mergeCell ref="C9:D9"/>
    <mergeCell ref="H18:I18"/>
    <mergeCell ref="C13:D13"/>
    <mergeCell ref="C6:D6"/>
    <mergeCell ref="C8:D8"/>
    <mergeCell ref="C10:D10"/>
    <mergeCell ref="C14:D14"/>
    <mergeCell ref="J18:L18"/>
    <mergeCell ref="C11:D11"/>
    <mergeCell ref="C12:D12"/>
    <mergeCell ref="E17:G17"/>
    <mergeCell ref="J17:L17"/>
    <mergeCell ref="C17:D17"/>
    <mergeCell ref="I42:J42"/>
    <mergeCell ref="I35:J35"/>
    <mergeCell ref="C53:D53"/>
    <mergeCell ref="C51:D51"/>
    <mergeCell ref="E64:G64"/>
    <mergeCell ref="E63:G63"/>
    <mergeCell ref="E62:G62"/>
    <mergeCell ref="C65:D65"/>
    <mergeCell ref="C61:D61"/>
    <mergeCell ref="G50:H50"/>
    <mergeCell ref="C49:D49"/>
    <mergeCell ref="C50:D50"/>
    <mergeCell ref="C52:D52"/>
    <mergeCell ref="C58:D58"/>
    <mergeCell ref="C54:D54"/>
    <mergeCell ref="C56:D56"/>
    <mergeCell ref="C55:D55"/>
    <mergeCell ref="C57:D57"/>
    <mergeCell ref="G49:H49"/>
    <mergeCell ref="G35:H35"/>
    <mergeCell ref="G36:H36"/>
    <mergeCell ref="G42:H42"/>
    <mergeCell ref="G34:H34"/>
    <mergeCell ref="H20:I20"/>
    <mergeCell ref="H19:I19"/>
    <mergeCell ref="H22:I22"/>
    <mergeCell ref="K36:L36"/>
    <mergeCell ref="K42:L42"/>
    <mergeCell ref="I34:J34"/>
    <mergeCell ref="K30:L30"/>
    <mergeCell ref="K32:L32"/>
    <mergeCell ref="K33:L33"/>
    <mergeCell ref="B4:H4"/>
    <mergeCell ref="I28:J28"/>
    <mergeCell ref="I30:J30"/>
    <mergeCell ref="I32:J32"/>
    <mergeCell ref="I33:J33"/>
    <mergeCell ref="I29:J29"/>
    <mergeCell ref="I31:J31"/>
    <mergeCell ref="G30:H30"/>
    <mergeCell ref="G32:H32"/>
    <mergeCell ref="G33:H33"/>
    <mergeCell ref="H21:I21"/>
    <mergeCell ref="E20:G20"/>
    <mergeCell ref="C16:L16"/>
    <mergeCell ref="K21:L21"/>
    <mergeCell ref="J22:L22"/>
    <mergeCell ref="C22:D22"/>
    <mergeCell ref="C24:D24"/>
    <mergeCell ref="J23:L23"/>
    <mergeCell ref="J20:L20"/>
    <mergeCell ref="H23:I23"/>
    <mergeCell ref="J19:L19"/>
    <mergeCell ref="C21:D21"/>
    <mergeCell ref="G31:H31"/>
    <mergeCell ref="K29:L29"/>
    <mergeCell ref="E19:G19"/>
    <mergeCell ref="K58:L58"/>
    <mergeCell ref="K31:L31"/>
    <mergeCell ref="K34:L34"/>
    <mergeCell ref="K35:L35"/>
    <mergeCell ref="C44:L44"/>
    <mergeCell ref="H60:L60"/>
    <mergeCell ref="H46:K46"/>
    <mergeCell ref="C45:G45"/>
    <mergeCell ref="K51:L51"/>
    <mergeCell ref="K52:L52"/>
    <mergeCell ref="K53:L53"/>
    <mergeCell ref="K54:L54"/>
    <mergeCell ref="K55:L55"/>
    <mergeCell ref="K56:L56"/>
    <mergeCell ref="G38:H38"/>
    <mergeCell ref="G39:H39"/>
    <mergeCell ref="I38:J38"/>
    <mergeCell ref="I39:J39"/>
    <mergeCell ref="I36:J36"/>
    <mergeCell ref="K57:L57"/>
    <mergeCell ref="I56:J56"/>
    <mergeCell ref="G57:H57"/>
    <mergeCell ref="C48:E48"/>
    <mergeCell ref="C66:D66"/>
    <mergeCell ref="E66:G66"/>
    <mergeCell ref="J61:L61"/>
    <mergeCell ref="J62:L62"/>
    <mergeCell ref="I57:J57"/>
    <mergeCell ref="G58:H58"/>
    <mergeCell ref="I58:J58"/>
    <mergeCell ref="C60:G60"/>
    <mergeCell ref="E61:G61"/>
    <mergeCell ref="C62:D62"/>
    <mergeCell ref="C63:D63"/>
    <mergeCell ref="C64:D64"/>
    <mergeCell ref="E65:G65"/>
  </mergeCells>
  <phoneticPr fontId="50" type="noConversion"/>
  <conditionalFormatting sqref="C38:C42">
    <cfRule type="expression" dxfId="92" priority="2">
      <formula>IF($F$46="Yes",TRUE,FALSE)</formula>
    </cfRule>
  </conditionalFormatting>
  <conditionalFormatting sqref="D30:E33 G30:G33 D31:F31">
    <cfRule type="containsBlanks" dxfId="91" priority="3">
      <formula>LEN(TRIM(D30))=0</formula>
    </cfRule>
  </conditionalFormatting>
  <conditionalFormatting sqref="D42:I42 K38:L42 D38:G41 I38:I41">
    <cfRule type="expression" dxfId="90" priority="1">
      <formula>IF(AND(ISBLANK(D38),$F$46="Yes"),TRUE,FALSE)</formula>
    </cfRule>
  </conditionalFormatting>
  <conditionalFormatting sqref="E6">
    <cfRule type="containsBlanks" dxfId="89" priority="25">
      <formula>LEN(TRIM(E6))=0</formula>
    </cfRule>
  </conditionalFormatting>
  <conditionalFormatting sqref="E9">
    <cfRule type="containsBlanks" dxfId="88" priority="136">
      <formula>LEN(TRIM(E9))=0</formula>
    </cfRule>
  </conditionalFormatting>
  <conditionalFormatting sqref="E12:E13">
    <cfRule type="containsBlanks" dxfId="87" priority="137">
      <formula>LEN(TRIM(E12))=0</formula>
    </cfRule>
  </conditionalFormatting>
  <conditionalFormatting sqref="E14">
    <cfRule type="expression" dxfId="86" priority="192">
      <formula>IF(AND($E$11="United States",E14=""),"true","false")</formula>
    </cfRule>
  </conditionalFormatting>
  <conditionalFormatting sqref="E17:E19 J17:J20 E21:E25 F46 L46">
    <cfRule type="containsBlanks" dxfId="85" priority="28">
      <formula>LEN(TRIM(E17))=0</formula>
    </cfRule>
  </conditionalFormatting>
  <conditionalFormatting sqref="E49:E51">
    <cfRule type="containsBlanks" dxfId="84" priority="139">
      <formula>LEN(TRIM(E49))=0</formula>
    </cfRule>
  </conditionalFormatting>
  <conditionalFormatting sqref="E52:E58">
    <cfRule type="expression" dxfId="83" priority="311">
      <formula>IF(AND($L$46="Yes",E52=""),1,0)</formula>
    </cfRule>
  </conditionalFormatting>
  <conditionalFormatting sqref="E61:E64">
    <cfRule type="containsBlanks" dxfId="82" priority="111">
      <formula>LEN(TRIM(E61))=0</formula>
    </cfRule>
  </conditionalFormatting>
  <conditionalFormatting sqref="E11">
    <cfRule type="containsBlanks" dxfId="81" priority="138">
      <formula>LEN(TRIM(E11))=0</formula>
    </cfRule>
  </conditionalFormatting>
  <conditionalFormatting sqref="F30:F31">
    <cfRule type="containsBlanks" dxfId="80" priority="19">
      <formula>LEN(TRIM(F30))=0</formula>
    </cfRule>
  </conditionalFormatting>
  <conditionalFormatting sqref="F49:F51">
    <cfRule type="expression" dxfId="79" priority="260">
      <formula>IF(AND((COUNTA($F$49:$F$58)&lt;1),E49="Yes"),1,0)</formula>
    </cfRule>
  </conditionalFormatting>
  <conditionalFormatting sqref="F52:F58">
    <cfRule type="expression" dxfId="78" priority="318">
      <formula>IF(AND($L$46="Yes",COUNTA($F$50:$F$58)&lt;1,E52="Yes"),1,0)</formula>
    </cfRule>
  </conditionalFormatting>
  <conditionalFormatting sqref="G52:G58">
    <cfRule type="expression" dxfId="77" priority="12">
      <formula>IF(AND($L$46="Yes",$E52="Yes"),1,0)</formula>
    </cfRule>
  </conditionalFormatting>
  <conditionalFormatting sqref="G49:L51">
    <cfRule type="expression" dxfId="76" priority="9">
      <formula>IF(AND($F$46="Yes",$E49="Yes",ISBLANK(G49)),1,0)</formula>
    </cfRule>
  </conditionalFormatting>
  <conditionalFormatting sqref="G52:L58">
    <cfRule type="expression" dxfId="75" priority="8">
      <formula>IF(AND($L$46="Yes",$E52="Yes",ISBLANK(G52)),1,0)</formula>
    </cfRule>
  </conditionalFormatting>
  <conditionalFormatting sqref="I14">
    <cfRule type="expression" dxfId="74" priority="123">
      <formula>IF(AND($I$11="United States",I14=""),"true","false")</formula>
    </cfRule>
  </conditionalFormatting>
  <conditionalFormatting sqref="H61:I65">
    <cfRule type="expression" dxfId="73" priority="4">
      <formula>IF(COUNTA($K$49:$K$58)&lt;=1,FALSE,SUMPRODUCT(($K$49:$K$58&lt;&gt;"")*($K$49:$K$58&lt;&gt;INDEX($K$49:$K$58,MATCH(TRUE,$K$49:$K$58&lt;&gt;"",0))))&gt;0)</formula>
    </cfRule>
  </conditionalFormatting>
  <conditionalFormatting sqref="H66:I66">
    <cfRule type="expression" dxfId="72" priority="6">
      <formula>IF(COUNTA($K$49:$K$58)&lt;=1,FALSE,SUMPRODUCT(($K$49:$K$58&lt;&gt;"")*($K$49:$K$58&lt;&gt;INDEX($K$49:$K$58,MATCH(TRUE,$K$49:$K$58&lt;&gt;"",0))))&gt;0)</formula>
    </cfRule>
  </conditionalFormatting>
  <conditionalFormatting sqref="H45:K45">
    <cfRule type="expression" dxfId="71" priority="16">
      <formula>IF(L46="Yes",TRUE,FALSE)</formula>
    </cfRule>
  </conditionalFormatting>
  <conditionalFormatting sqref="H60:L60">
    <cfRule type="expression" dxfId="70" priority="7">
      <formula>IF(COUNTA(K49:K58)&lt;=1,FALSE,SUMPRODUCT((K49:K58&lt;&gt;"")*(K49:K58&lt;&gt;INDEX(K49:K58,MATCH(TRUE,K49:K58&lt;&gt;"",0))))&gt;0)</formula>
    </cfRule>
  </conditionalFormatting>
  <conditionalFormatting sqref="I52:I58">
    <cfRule type="expression" dxfId="69" priority="11">
      <formula>IF(AND($L$46="Yes",$E52="Yes"),1,0)</formula>
    </cfRule>
  </conditionalFormatting>
  <conditionalFormatting sqref="J22:J23">
    <cfRule type="containsBlanks" dxfId="68" priority="36">
      <formula>LEN(TRIM(J22))=0</formula>
    </cfRule>
  </conditionalFormatting>
  <conditionalFormatting sqref="J21:K21">
    <cfRule type="containsBlanks" dxfId="67" priority="35">
      <formula>LEN(TRIM(J21))=0</formula>
    </cfRule>
  </conditionalFormatting>
  <conditionalFormatting sqref="J61:L66">
    <cfRule type="expression" dxfId="66" priority="5">
      <formula>IF(COUNTA($K$49:$K$58)&lt;=1,FALSE,SUMPRODUCT(($K$49:$K$58&lt;&gt;"")*($K$49:$K$58&lt;&gt;INDEX($K$49:$K$58,MATCH(TRUE,$K$49:$K$58&lt;&gt;"",0))))&gt;0)</formula>
    </cfRule>
  </conditionalFormatting>
  <conditionalFormatting sqref="K52:K58">
    <cfRule type="expression" dxfId="65" priority="10">
      <formula>IF(AND($L$46="Yes",$E52="Yes"),1,0)</formula>
    </cfRule>
  </conditionalFormatting>
  <conditionalFormatting sqref="L45">
    <cfRule type="expression" dxfId="64" priority="13">
      <formula>IF(AND($L$46="Yes",L45&lt;&gt;""),TRUE,FALSE)</formula>
    </cfRule>
    <cfRule type="expression" dxfId="63" priority="22">
      <formula>IF(AND(ISBLANK(L45),$L$46="Yes"),TRUE,FALSE)</formula>
    </cfRule>
  </conditionalFormatting>
  <conditionalFormatting sqref="M35:M41">
    <cfRule type="containsText" dxfId="62" priority="143" operator="containsText" text="Please correct your IBAN Number">
      <formula>NOT(ISERROR(SEARCH("Please correct your IBAN Number",M35)))</formula>
    </cfRule>
  </conditionalFormatting>
  <dataValidations count="26">
    <dataValidation type="list" allowBlank="1" showErrorMessage="1" error="Please select one item from the drop-down list." sqref="WTA982459:WTD982460 WJE982459:WJH982460 F64953:J64954 GO64955:GR64956 QK64955:QN64956 AAG64955:AAJ64956 AKC64955:AKF64956 ATY64955:AUB64956 BDU64955:BDX64956 BNQ64955:BNT64956 BXM64955:BXP64956 CHI64955:CHL64956 CRE64955:CRH64956 DBA64955:DBD64956 DKW64955:DKZ64956 DUS64955:DUV64956 EEO64955:EER64956 EOK64955:EON64956 EYG64955:EYJ64956 FIC64955:FIF64956 FRY64955:FSB64956 GBU64955:GBX64956 GLQ64955:GLT64956 GVM64955:GVP64956 HFI64955:HFL64956 HPE64955:HPH64956 HZA64955:HZD64956 IIW64955:IIZ64956 ISS64955:ISV64956 JCO64955:JCR64956 JMK64955:JMN64956 JWG64955:JWJ64956 KGC64955:KGF64956 KPY64955:KQB64956 KZU64955:KZX64956 LJQ64955:LJT64956 LTM64955:LTP64956 MDI64955:MDL64956 MNE64955:MNH64956 MXA64955:MXD64956 NGW64955:NGZ64956 NQS64955:NQV64956 OAO64955:OAR64956 OKK64955:OKN64956 OUG64955:OUJ64956 PEC64955:PEF64956 PNY64955:POB64956 PXU64955:PXX64956 QHQ64955:QHT64956 QRM64955:QRP64956 RBI64955:RBL64956 RLE64955:RLH64956 RVA64955:RVD64956 SEW64955:SEZ64956 SOS64955:SOV64956 SYO64955:SYR64956 TIK64955:TIN64956 TSG64955:TSJ64956 UCC64955:UCF64956 ULY64955:UMB64956 UVU64955:UVX64956 VFQ64955:VFT64956 VPM64955:VPP64956 VZI64955:VZL64956 WJE64955:WJH64956 WTA64955:WTD64956 F130489:J130490 GO130491:GR130492 QK130491:QN130492 AAG130491:AAJ130492 AKC130491:AKF130492 ATY130491:AUB130492 BDU130491:BDX130492 BNQ130491:BNT130492 BXM130491:BXP130492 CHI130491:CHL130492 CRE130491:CRH130492 DBA130491:DBD130492 DKW130491:DKZ130492 DUS130491:DUV130492 EEO130491:EER130492 EOK130491:EON130492 EYG130491:EYJ130492 FIC130491:FIF130492 FRY130491:FSB130492 GBU130491:GBX130492 GLQ130491:GLT130492 GVM130491:GVP130492 HFI130491:HFL130492 HPE130491:HPH130492 HZA130491:HZD130492 IIW130491:IIZ130492 ISS130491:ISV130492 JCO130491:JCR130492 JMK130491:JMN130492 JWG130491:JWJ130492 KGC130491:KGF130492 KPY130491:KQB130492 KZU130491:KZX130492 LJQ130491:LJT130492 LTM130491:LTP130492 MDI130491:MDL130492 MNE130491:MNH130492 MXA130491:MXD130492 NGW130491:NGZ130492 NQS130491:NQV130492 OAO130491:OAR130492 OKK130491:OKN130492 OUG130491:OUJ130492 PEC130491:PEF130492 PNY130491:POB130492 PXU130491:PXX130492 QHQ130491:QHT130492 QRM130491:QRP130492 RBI130491:RBL130492 RLE130491:RLH130492 RVA130491:RVD130492 SEW130491:SEZ130492 SOS130491:SOV130492 SYO130491:SYR130492 TIK130491:TIN130492 TSG130491:TSJ130492 UCC130491:UCF130492 ULY130491:UMB130492 UVU130491:UVX130492 VFQ130491:VFT130492 VPM130491:VPP130492 VZI130491:VZL130492 WJE130491:WJH130492 WTA130491:WTD130492 F196025:J196026 GO196027:GR196028 QK196027:QN196028 AAG196027:AAJ196028 AKC196027:AKF196028 ATY196027:AUB196028 BDU196027:BDX196028 BNQ196027:BNT196028 BXM196027:BXP196028 CHI196027:CHL196028 CRE196027:CRH196028 DBA196027:DBD196028 DKW196027:DKZ196028 DUS196027:DUV196028 EEO196027:EER196028 EOK196027:EON196028 EYG196027:EYJ196028 FIC196027:FIF196028 FRY196027:FSB196028 GBU196027:GBX196028 GLQ196027:GLT196028 GVM196027:GVP196028 HFI196027:HFL196028 HPE196027:HPH196028 HZA196027:HZD196028 IIW196027:IIZ196028 ISS196027:ISV196028 JCO196027:JCR196028 JMK196027:JMN196028 JWG196027:JWJ196028 KGC196027:KGF196028 KPY196027:KQB196028 KZU196027:KZX196028 LJQ196027:LJT196028 LTM196027:LTP196028 MDI196027:MDL196028 MNE196027:MNH196028 MXA196027:MXD196028 NGW196027:NGZ196028 NQS196027:NQV196028 OAO196027:OAR196028 OKK196027:OKN196028 OUG196027:OUJ196028 PEC196027:PEF196028 PNY196027:POB196028 PXU196027:PXX196028 QHQ196027:QHT196028 QRM196027:QRP196028 RBI196027:RBL196028 RLE196027:RLH196028 RVA196027:RVD196028 SEW196027:SEZ196028 SOS196027:SOV196028 SYO196027:SYR196028 TIK196027:TIN196028 TSG196027:TSJ196028 UCC196027:UCF196028 ULY196027:UMB196028 UVU196027:UVX196028 VFQ196027:VFT196028 VPM196027:VPP196028 VZI196027:VZL196028 WJE196027:WJH196028 WTA196027:WTD196028 F261561:J261562 GO261563:GR261564 QK261563:QN261564 AAG261563:AAJ261564 AKC261563:AKF261564 ATY261563:AUB261564 BDU261563:BDX261564 BNQ261563:BNT261564 BXM261563:BXP261564 CHI261563:CHL261564 CRE261563:CRH261564 DBA261563:DBD261564 DKW261563:DKZ261564 DUS261563:DUV261564 EEO261563:EER261564 EOK261563:EON261564 EYG261563:EYJ261564 FIC261563:FIF261564 FRY261563:FSB261564 GBU261563:GBX261564 GLQ261563:GLT261564 GVM261563:GVP261564 HFI261563:HFL261564 HPE261563:HPH261564 HZA261563:HZD261564 IIW261563:IIZ261564 ISS261563:ISV261564 JCO261563:JCR261564 JMK261563:JMN261564 JWG261563:JWJ261564 KGC261563:KGF261564 KPY261563:KQB261564 KZU261563:KZX261564 LJQ261563:LJT261564 LTM261563:LTP261564 MDI261563:MDL261564 MNE261563:MNH261564 MXA261563:MXD261564 NGW261563:NGZ261564 NQS261563:NQV261564 OAO261563:OAR261564 OKK261563:OKN261564 OUG261563:OUJ261564 PEC261563:PEF261564 PNY261563:POB261564 PXU261563:PXX261564 QHQ261563:QHT261564 QRM261563:QRP261564 RBI261563:RBL261564 RLE261563:RLH261564 RVA261563:RVD261564 SEW261563:SEZ261564 SOS261563:SOV261564 SYO261563:SYR261564 TIK261563:TIN261564 TSG261563:TSJ261564 UCC261563:UCF261564 ULY261563:UMB261564 UVU261563:UVX261564 VFQ261563:VFT261564 VPM261563:VPP261564 VZI261563:VZL261564 WJE261563:WJH261564 WTA261563:WTD261564 F327097:J327098 GO327099:GR327100 QK327099:QN327100 AAG327099:AAJ327100 AKC327099:AKF327100 ATY327099:AUB327100 BDU327099:BDX327100 BNQ327099:BNT327100 BXM327099:BXP327100 CHI327099:CHL327100 CRE327099:CRH327100 DBA327099:DBD327100 DKW327099:DKZ327100 DUS327099:DUV327100 EEO327099:EER327100 EOK327099:EON327100 EYG327099:EYJ327100 FIC327099:FIF327100 FRY327099:FSB327100 GBU327099:GBX327100 GLQ327099:GLT327100 GVM327099:GVP327100 HFI327099:HFL327100 HPE327099:HPH327100 HZA327099:HZD327100 IIW327099:IIZ327100 ISS327099:ISV327100 JCO327099:JCR327100 JMK327099:JMN327100 JWG327099:JWJ327100 KGC327099:KGF327100 KPY327099:KQB327100 KZU327099:KZX327100 LJQ327099:LJT327100 LTM327099:LTP327100 MDI327099:MDL327100 MNE327099:MNH327100 MXA327099:MXD327100 NGW327099:NGZ327100 NQS327099:NQV327100 OAO327099:OAR327100 OKK327099:OKN327100 OUG327099:OUJ327100 PEC327099:PEF327100 PNY327099:POB327100 PXU327099:PXX327100 QHQ327099:QHT327100 QRM327099:QRP327100 RBI327099:RBL327100 RLE327099:RLH327100 RVA327099:RVD327100 SEW327099:SEZ327100 SOS327099:SOV327100 SYO327099:SYR327100 TIK327099:TIN327100 TSG327099:TSJ327100 UCC327099:UCF327100 ULY327099:UMB327100 UVU327099:UVX327100 VFQ327099:VFT327100 VPM327099:VPP327100 VZI327099:VZL327100 WJE327099:WJH327100 WTA327099:WTD327100 F392633:J392634 GO392635:GR392636 QK392635:QN392636 AAG392635:AAJ392636 AKC392635:AKF392636 ATY392635:AUB392636 BDU392635:BDX392636 BNQ392635:BNT392636 BXM392635:BXP392636 CHI392635:CHL392636 CRE392635:CRH392636 DBA392635:DBD392636 DKW392635:DKZ392636 DUS392635:DUV392636 EEO392635:EER392636 EOK392635:EON392636 EYG392635:EYJ392636 FIC392635:FIF392636 FRY392635:FSB392636 GBU392635:GBX392636 GLQ392635:GLT392636 GVM392635:GVP392636 HFI392635:HFL392636 HPE392635:HPH392636 HZA392635:HZD392636 IIW392635:IIZ392636 ISS392635:ISV392636 JCO392635:JCR392636 JMK392635:JMN392636 JWG392635:JWJ392636 KGC392635:KGF392636 KPY392635:KQB392636 KZU392635:KZX392636 LJQ392635:LJT392636 LTM392635:LTP392636 MDI392635:MDL392636 MNE392635:MNH392636 MXA392635:MXD392636 NGW392635:NGZ392636 NQS392635:NQV392636 OAO392635:OAR392636 OKK392635:OKN392636 OUG392635:OUJ392636 PEC392635:PEF392636 PNY392635:POB392636 PXU392635:PXX392636 QHQ392635:QHT392636 QRM392635:QRP392636 RBI392635:RBL392636 RLE392635:RLH392636 RVA392635:RVD392636 SEW392635:SEZ392636 SOS392635:SOV392636 SYO392635:SYR392636 TIK392635:TIN392636 TSG392635:TSJ392636 UCC392635:UCF392636 ULY392635:UMB392636 UVU392635:UVX392636 VFQ392635:VFT392636 VPM392635:VPP392636 VZI392635:VZL392636 WJE392635:WJH392636 WTA392635:WTD392636 F458169:J458170 GO458171:GR458172 QK458171:QN458172 AAG458171:AAJ458172 AKC458171:AKF458172 ATY458171:AUB458172 BDU458171:BDX458172 BNQ458171:BNT458172 BXM458171:BXP458172 CHI458171:CHL458172 CRE458171:CRH458172 DBA458171:DBD458172 DKW458171:DKZ458172 DUS458171:DUV458172 EEO458171:EER458172 EOK458171:EON458172 EYG458171:EYJ458172 FIC458171:FIF458172 FRY458171:FSB458172 GBU458171:GBX458172 GLQ458171:GLT458172 GVM458171:GVP458172 HFI458171:HFL458172 HPE458171:HPH458172 HZA458171:HZD458172 IIW458171:IIZ458172 ISS458171:ISV458172 JCO458171:JCR458172 JMK458171:JMN458172 JWG458171:JWJ458172 KGC458171:KGF458172 KPY458171:KQB458172 KZU458171:KZX458172 LJQ458171:LJT458172 LTM458171:LTP458172 MDI458171:MDL458172 MNE458171:MNH458172 MXA458171:MXD458172 NGW458171:NGZ458172 NQS458171:NQV458172 OAO458171:OAR458172 OKK458171:OKN458172 OUG458171:OUJ458172 PEC458171:PEF458172 PNY458171:POB458172 PXU458171:PXX458172 QHQ458171:QHT458172 QRM458171:QRP458172 RBI458171:RBL458172 RLE458171:RLH458172 RVA458171:RVD458172 SEW458171:SEZ458172 SOS458171:SOV458172 SYO458171:SYR458172 TIK458171:TIN458172 TSG458171:TSJ458172 UCC458171:UCF458172 ULY458171:UMB458172 UVU458171:UVX458172 VFQ458171:VFT458172 VPM458171:VPP458172 VZI458171:VZL458172 WJE458171:WJH458172 WTA458171:WTD458172 F523705:J523706 GO523707:GR523708 QK523707:QN523708 AAG523707:AAJ523708 AKC523707:AKF523708 ATY523707:AUB523708 BDU523707:BDX523708 BNQ523707:BNT523708 BXM523707:BXP523708 CHI523707:CHL523708 CRE523707:CRH523708 DBA523707:DBD523708 DKW523707:DKZ523708 DUS523707:DUV523708 EEO523707:EER523708 EOK523707:EON523708 EYG523707:EYJ523708 FIC523707:FIF523708 FRY523707:FSB523708 GBU523707:GBX523708 GLQ523707:GLT523708 GVM523707:GVP523708 HFI523707:HFL523708 HPE523707:HPH523708 HZA523707:HZD523708 IIW523707:IIZ523708 ISS523707:ISV523708 JCO523707:JCR523708 JMK523707:JMN523708 JWG523707:JWJ523708 KGC523707:KGF523708 KPY523707:KQB523708 KZU523707:KZX523708 LJQ523707:LJT523708 LTM523707:LTP523708 MDI523707:MDL523708 MNE523707:MNH523708 MXA523707:MXD523708 NGW523707:NGZ523708 NQS523707:NQV523708 OAO523707:OAR523708 OKK523707:OKN523708 OUG523707:OUJ523708 PEC523707:PEF523708 PNY523707:POB523708 PXU523707:PXX523708 QHQ523707:QHT523708 QRM523707:QRP523708 RBI523707:RBL523708 RLE523707:RLH523708 RVA523707:RVD523708 SEW523707:SEZ523708 SOS523707:SOV523708 SYO523707:SYR523708 TIK523707:TIN523708 TSG523707:TSJ523708 UCC523707:UCF523708 ULY523707:UMB523708 UVU523707:UVX523708 VFQ523707:VFT523708 VPM523707:VPP523708 VZI523707:VZL523708 WJE523707:WJH523708 WTA523707:WTD523708 F589241:J589242 GO589243:GR589244 QK589243:QN589244 AAG589243:AAJ589244 AKC589243:AKF589244 ATY589243:AUB589244 BDU589243:BDX589244 BNQ589243:BNT589244 BXM589243:BXP589244 CHI589243:CHL589244 CRE589243:CRH589244 DBA589243:DBD589244 DKW589243:DKZ589244 DUS589243:DUV589244 EEO589243:EER589244 EOK589243:EON589244 EYG589243:EYJ589244 FIC589243:FIF589244 FRY589243:FSB589244 GBU589243:GBX589244 GLQ589243:GLT589244 GVM589243:GVP589244 HFI589243:HFL589244 HPE589243:HPH589244 HZA589243:HZD589244 IIW589243:IIZ589244 ISS589243:ISV589244 JCO589243:JCR589244 JMK589243:JMN589244 JWG589243:JWJ589244 KGC589243:KGF589244 KPY589243:KQB589244 KZU589243:KZX589244 LJQ589243:LJT589244 LTM589243:LTP589244 MDI589243:MDL589244 MNE589243:MNH589244 MXA589243:MXD589244 NGW589243:NGZ589244 NQS589243:NQV589244 OAO589243:OAR589244 OKK589243:OKN589244 OUG589243:OUJ589244 PEC589243:PEF589244 PNY589243:POB589244 PXU589243:PXX589244 QHQ589243:QHT589244 QRM589243:QRP589244 RBI589243:RBL589244 RLE589243:RLH589244 RVA589243:RVD589244 SEW589243:SEZ589244 SOS589243:SOV589244 SYO589243:SYR589244 TIK589243:TIN589244 TSG589243:TSJ589244 UCC589243:UCF589244 ULY589243:UMB589244 UVU589243:UVX589244 VFQ589243:VFT589244 VPM589243:VPP589244 VZI589243:VZL589244 WJE589243:WJH589244 WTA589243:WTD589244 F654777:J654778 GO654779:GR654780 QK654779:QN654780 AAG654779:AAJ654780 AKC654779:AKF654780 ATY654779:AUB654780 BDU654779:BDX654780 BNQ654779:BNT654780 BXM654779:BXP654780 CHI654779:CHL654780 CRE654779:CRH654780 DBA654779:DBD654780 DKW654779:DKZ654780 DUS654779:DUV654780 EEO654779:EER654780 EOK654779:EON654780 EYG654779:EYJ654780 FIC654779:FIF654780 FRY654779:FSB654780 GBU654779:GBX654780 GLQ654779:GLT654780 GVM654779:GVP654780 HFI654779:HFL654780 HPE654779:HPH654780 HZA654779:HZD654780 IIW654779:IIZ654780 ISS654779:ISV654780 JCO654779:JCR654780 JMK654779:JMN654780 JWG654779:JWJ654780 KGC654779:KGF654780 KPY654779:KQB654780 KZU654779:KZX654780 LJQ654779:LJT654780 LTM654779:LTP654780 MDI654779:MDL654780 MNE654779:MNH654780 MXA654779:MXD654780 NGW654779:NGZ654780 NQS654779:NQV654780 OAO654779:OAR654780 OKK654779:OKN654780 OUG654779:OUJ654780 PEC654779:PEF654780 PNY654779:POB654780 PXU654779:PXX654780 QHQ654779:QHT654780 QRM654779:QRP654780 RBI654779:RBL654780 RLE654779:RLH654780 RVA654779:RVD654780 SEW654779:SEZ654780 SOS654779:SOV654780 SYO654779:SYR654780 TIK654779:TIN654780 TSG654779:TSJ654780 UCC654779:UCF654780 ULY654779:UMB654780 UVU654779:UVX654780 VFQ654779:VFT654780 VPM654779:VPP654780 VZI654779:VZL654780 WJE654779:WJH654780 WTA654779:WTD654780 F720313:J720314 GO720315:GR720316 QK720315:QN720316 AAG720315:AAJ720316 AKC720315:AKF720316 ATY720315:AUB720316 BDU720315:BDX720316 BNQ720315:BNT720316 BXM720315:BXP720316 CHI720315:CHL720316 CRE720315:CRH720316 DBA720315:DBD720316 DKW720315:DKZ720316 DUS720315:DUV720316 EEO720315:EER720316 EOK720315:EON720316 EYG720315:EYJ720316 FIC720315:FIF720316 FRY720315:FSB720316 GBU720315:GBX720316 GLQ720315:GLT720316 GVM720315:GVP720316 HFI720315:HFL720316 HPE720315:HPH720316 HZA720315:HZD720316 IIW720315:IIZ720316 ISS720315:ISV720316 JCO720315:JCR720316 JMK720315:JMN720316 JWG720315:JWJ720316 KGC720315:KGF720316 KPY720315:KQB720316 KZU720315:KZX720316 LJQ720315:LJT720316 LTM720315:LTP720316 MDI720315:MDL720316 MNE720315:MNH720316 MXA720315:MXD720316 NGW720315:NGZ720316 NQS720315:NQV720316 OAO720315:OAR720316 OKK720315:OKN720316 OUG720315:OUJ720316 PEC720315:PEF720316 PNY720315:POB720316 PXU720315:PXX720316 QHQ720315:QHT720316 QRM720315:QRP720316 RBI720315:RBL720316 RLE720315:RLH720316 RVA720315:RVD720316 SEW720315:SEZ720316 SOS720315:SOV720316 SYO720315:SYR720316 TIK720315:TIN720316 TSG720315:TSJ720316 UCC720315:UCF720316 ULY720315:UMB720316 UVU720315:UVX720316 VFQ720315:VFT720316 VPM720315:VPP720316 VZI720315:VZL720316 WJE720315:WJH720316 WTA720315:WTD720316 F785849:J785850 GO785851:GR785852 QK785851:QN785852 AAG785851:AAJ785852 AKC785851:AKF785852 ATY785851:AUB785852 BDU785851:BDX785852 BNQ785851:BNT785852 BXM785851:BXP785852 CHI785851:CHL785852 CRE785851:CRH785852 DBA785851:DBD785852 DKW785851:DKZ785852 DUS785851:DUV785852 EEO785851:EER785852 EOK785851:EON785852 EYG785851:EYJ785852 FIC785851:FIF785852 FRY785851:FSB785852 GBU785851:GBX785852 GLQ785851:GLT785852 GVM785851:GVP785852 HFI785851:HFL785852 HPE785851:HPH785852 HZA785851:HZD785852 IIW785851:IIZ785852 ISS785851:ISV785852 JCO785851:JCR785852 JMK785851:JMN785852 JWG785851:JWJ785852 KGC785851:KGF785852 KPY785851:KQB785852 KZU785851:KZX785852 LJQ785851:LJT785852 LTM785851:LTP785852 MDI785851:MDL785852 MNE785851:MNH785852 MXA785851:MXD785852 NGW785851:NGZ785852 NQS785851:NQV785852 OAO785851:OAR785852 OKK785851:OKN785852 OUG785851:OUJ785852 PEC785851:PEF785852 PNY785851:POB785852 PXU785851:PXX785852 QHQ785851:QHT785852 QRM785851:QRP785852 RBI785851:RBL785852 RLE785851:RLH785852 RVA785851:RVD785852 SEW785851:SEZ785852 SOS785851:SOV785852 SYO785851:SYR785852 TIK785851:TIN785852 TSG785851:TSJ785852 UCC785851:UCF785852 ULY785851:UMB785852 UVU785851:UVX785852 VFQ785851:VFT785852 VPM785851:VPP785852 VZI785851:VZL785852 WJE785851:WJH785852 WTA785851:WTD785852 F851385:J851386 GO851387:GR851388 QK851387:QN851388 AAG851387:AAJ851388 AKC851387:AKF851388 ATY851387:AUB851388 BDU851387:BDX851388 BNQ851387:BNT851388 BXM851387:BXP851388 CHI851387:CHL851388 CRE851387:CRH851388 DBA851387:DBD851388 DKW851387:DKZ851388 DUS851387:DUV851388 EEO851387:EER851388 EOK851387:EON851388 EYG851387:EYJ851388 FIC851387:FIF851388 FRY851387:FSB851388 GBU851387:GBX851388 GLQ851387:GLT851388 GVM851387:GVP851388 HFI851387:HFL851388 HPE851387:HPH851388 HZA851387:HZD851388 IIW851387:IIZ851388 ISS851387:ISV851388 JCO851387:JCR851388 JMK851387:JMN851388 JWG851387:JWJ851388 KGC851387:KGF851388 KPY851387:KQB851388 KZU851387:KZX851388 LJQ851387:LJT851388 LTM851387:LTP851388 MDI851387:MDL851388 MNE851387:MNH851388 MXA851387:MXD851388 NGW851387:NGZ851388 NQS851387:NQV851388 OAO851387:OAR851388 OKK851387:OKN851388 OUG851387:OUJ851388 PEC851387:PEF851388 PNY851387:POB851388 PXU851387:PXX851388 QHQ851387:QHT851388 QRM851387:QRP851388 RBI851387:RBL851388 RLE851387:RLH851388 RVA851387:RVD851388 SEW851387:SEZ851388 SOS851387:SOV851388 SYO851387:SYR851388 TIK851387:TIN851388 TSG851387:TSJ851388 UCC851387:UCF851388 ULY851387:UMB851388 UVU851387:UVX851388 VFQ851387:VFT851388 VPM851387:VPP851388 VZI851387:VZL851388 WJE851387:WJH851388 WTA851387:WTD851388 F916921:J916922 GO916923:GR916924 QK916923:QN916924 AAG916923:AAJ916924 AKC916923:AKF916924 ATY916923:AUB916924 BDU916923:BDX916924 BNQ916923:BNT916924 BXM916923:BXP916924 CHI916923:CHL916924 CRE916923:CRH916924 DBA916923:DBD916924 DKW916923:DKZ916924 DUS916923:DUV916924 EEO916923:EER916924 EOK916923:EON916924 EYG916923:EYJ916924 FIC916923:FIF916924 FRY916923:FSB916924 GBU916923:GBX916924 GLQ916923:GLT916924 GVM916923:GVP916924 HFI916923:HFL916924 HPE916923:HPH916924 HZA916923:HZD916924 IIW916923:IIZ916924 ISS916923:ISV916924 JCO916923:JCR916924 JMK916923:JMN916924 JWG916923:JWJ916924 KGC916923:KGF916924 KPY916923:KQB916924 KZU916923:KZX916924 LJQ916923:LJT916924 LTM916923:LTP916924 MDI916923:MDL916924 MNE916923:MNH916924 MXA916923:MXD916924 NGW916923:NGZ916924 NQS916923:NQV916924 OAO916923:OAR916924 OKK916923:OKN916924 OUG916923:OUJ916924 PEC916923:PEF916924 PNY916923:POB916924 PXU916923:PXX916924 QHQ916923:QHT916924 QRM916923:QRP916924 RBI916923:RBL916924 RLE916923:RLH916924 RVA916923:RVD916924 SEW916923:SEZ916924 SOS916923:SOV916924 SYO916923:SYR916924 TIK916923:TIN916924 TSG916923:TSJ916924 UCC916923:UCF916924 ULY916923:UMB916924 UVU916923:UVX916924 VFQ916923:VFT916924 VPM916923:VPP916924 VZI916923:VZL916924 WJE916923:WJH916924 WTA916923:WTD916924 F982457:J982458 GO982459:GR982460 QK982459:QN982460 AAG982459:AAJ982460 AKC982459:AKF982460 ATY982459:AUB982460 BDU982459:BDX982460 BNQ982459:BNT982460 BXM982459:BXP982460 CHI982459:CHL982460 CRE982459:CRH982460 DBA982459:DBD982460 DKW982459:DKZ982460 DUS982459:DUV982460 EEO982459:EER982460 EOK982459:EON982460 EYG982459:EYJ982460 FIC982459:FIF982460 FRY982459:FSB982460 GBU982459:GBX982460 GLQ982459:GLT982460 GVM982459:GVP982460 HFI982459:HFL982460 HPE982459:HPH982460 HZA982459:HZD982460 IIW982459:IIZ982460 ISS982459:ISV982460 JCO982459:JCR982460 JMK982459:JMN982460 JWG982459:JWJ982460 KGC982459:KGF982460 KPY982459:KQB982460 KZU982459:KZX982460 LJQ982459:LJT982460 LTM982459:LTP982460 MDI982459:MDL982460 MNE982459:MNH982460 MXA982459:MXD982460 NGW982459:NGZ982460 NQS982459:NQV982460 OAO982459:OAR982460 OKK982459:OKN982460 OUG982459:OUJ982460 PEC982459:PEF982460 PNY982459:POB982460 PXU982459:PXX982460 QHQ982459:QHT982460 QRM982459:QRP982460 RBI982459:RBL982460 RLE982459:RLH982460 RVA982459:RVD982460 SEW982459:SEZ982460 SOS982459:SOV982460 SYO982459:SYR982460 TIK982459:TIN982460 TSG982459:TSJ982460 UCC982459:UCF982460 ULY982459:UMB982460 UVU982459:UVX982460 VFQ982459:VFT982460 VPM982459:VPP982460 VZI982459:VZL982460 WTA982457:WTB982457 F64951:H64951 GO64953:GP64953 QK64953:QL64953 AAG64953:AAH64953 AKC64953:AKD64953 ATY64953:ATZ64953 BDU64953:BDV64953 BNQ64953:BNR64953 BXM64953:BXN64953 CHI64953:CHJ64953 CRE64953:CRF64953 DBA64953:DBB64953 DKW64953:DKX64953 DUS64953:DUT64953 EEO64953:EEP64953 EOK64953:EOL64953 EYG64953:EYH64953 FIC64953:FID64953 FRY64953:FRZ64953 GBU64953:GBV64953 GLQ64953:GLR64953 GVM64953:GVN64953 HFI64953:HFJ64953 HPE64953:HPF64953 HZA64953:HZB64953 IIW64953:IIX64953 ISS64953:IST64953 JCO64953:JCP64953 JMK64953:JML64953 JWG64953:JWH64953 KGC64953:KGD64953 KPY64953:KPZ64953 KZU64953:KZV64953 LJQ64953:LJR64953 LTM64953:LTN64953 MDI64953:MDJ64953 MNE64953:MNF64953 MXA64953:MXB64953 NGW64953:NGX64953 NQS64953:NQT64953 OAO64953:OAP64953 OKK64953:OKL64953 OUG64953:OUH64953 PEC64953:PED64953 PNY64953:PNZ64953 PXU64953:PXV64953 QHQ64953:QHR64953 QRM64953:QRN64953 RBI64953:RBJ64953 RLE64953:RLF64953 RVA64953:RVB64953 SEW64953:SEX64953 SOS64953:SOT64953 SYO64953:SYP64953 TIK64953:TIL64953 TSG64953:TSH64953 UCC64953:UCD64953 ULY64953:ULZ64953 UVU64953:UVV64953 VFQ64953:VFR64953 VPM64953:VPN64953 VZI64953:VZJ64953 WJE64953:WJF64953 WTA64953:WTB64953 F130487:H130487 GO130489:GP130489 QK130489:QL130489 AAG130489:AAH130489 AKC130489:AKD130489 ATY130489:ATZ130489 BDU130489:BDV130489 BNQ130489:BNR130489 BXM130489:BXN130489 CHI130489:CHJ130489 CRE130489:CRF130489 DBA130489:DBB130489 DKW130489:DKX130489 DUS130489:DUT130489 EEO130489:EEP130489 EOK130489:EOL130489 EYG130489:EYH130489 FIC130489:FID130489 FRY130489:FRZ130489 GBU130489:GBV130489 GLQ130489:GLR130489 GVM130489:GVN130489 HFI130489:HFJ130489 HPE130489:HPF130489 HZA130489:HZB130489 IIW130489:IIX130489 ISS130489:IST130489 JCO130489:JCP130489 JMK130489:JML130489 JWG130489:JWH130489 KGC130489:KGD130489 KPY130489:KPZ130489 KZU130489:KZV130489 LJQ130489:LJR130489 LTM130489:LTN130489 MDI130489:MDJ130489 MNE130489:MNF130489 MXA130489:MXB130489 NGW130489:NGX130489 NQS130489:NQT130489 OAO130489:OAP130489 OKK130489:OKL130489 OUG130489:OUH130489 PEC130489:PED130489 PNY130489:PNZ130489 PXU130489:PXV130489 QHQ130489:QHR130489 QRM130489:QRN130489 RBI130489:RBJ130489 RLE130489:RLF130489 RVA130489:RVB130489 SEW130489:SEX130489 SOS130489:SOT130489 SYO130489:SYP130489 TIK130489:TIL130489 TSG130489:TSH130489 UCC130489:UCD130489 ULY130489:ULZ130489 UVU130489:UVV130489 VFQ130489:VFR130489 VPM130489:VPN130489 VZI130489:VZJ130489 WJE130489:WJF130489 WTA130489:WTB130489 F196023:H196023 GO196025:GP196025 QK196025:QL196025 AAG196025:AAH196025 AKC196025:AKD196025 ATY196025:ATZ196025 BDU196025:BDV196025 BNQ196025:BNR196025 BXM196025:BXN196025 CHI196025:CHJ196025 CRE196025:CRF196025 DBA196025:DBB196025 DKW196025:DKX196025 DUS196025:DUT196025 EEO196025:EEP196025 EOK196025:EOL196025 EYG196025:EYH196025 FIC196025:FID196025 FRY196025:FRZ196025 GBU196025:GBV196025 GLQ196025:GLR196025 GVM196025:GVN196025 HFI196025:HFJ196025 HPE196025:HPF196025 HZA196025:HZB196025 IIW196025:IIX196025 ISS196025:IST196025 JCO196025:JCP196025 JMK196025:JML196025 JWG196025:JWH196025 KGC196025:KGD196025 KPY196025:KPZ196025 KZU196025:KZV196025 LJQ196025:LJR196025 LTM196025:LTN196025 MDI196025:MDJ196025 MNE196025:MNF196025 MXA196025:MXB196025 NGW196025:NGX196025 NQS196025:NQT196025 OAO196025:OAP196025 OKK196025:OKL196025 OUG196025:OUH196025 PEC196025:PED196025 PNY196025:PNZ196025 PXU196025:PXV196025 QHQ196025:QHR196025 QRM196025:QRN196025 RBI196025:RBJ196025 RLE196025:RLF196025 RVA196025:RVB196025 SEW196025:SEX196025 SOS196025:SOT196025 SYO196025:SYP196025 TIK196025:TIL196025 TSG196025:TSH196025 UCC196025:UCD196025 ULY196025:ULZ196025 UVU196025:UVV196025 VFQ196025:VFR196025 VPM196025:VPN196025 VZI196025:VZJ196025 WJE196025:WJF196025 WTA196025:WTB196025 F261559:H261559 GO261561:GP261561 QK261561:QL261561 AAG261561:AAH261561 AKC261561:AKD261561 ATY261561:ATZ261561 BDU261561:BDV261561 BNQ261561:BNR261561 BXM261561:BXN261561 CHI261561:CHJ261561 CRE261561:CRF261561 DBA261561:DBB261561 DKW261561:DKX261561 DUS261561:DUT261561 EEO261561:EEP261561 EOK261561:EOL261561 EYG261561:EYH261561 FIC261561:FID261561 FRY261561:FRZ261561 GBU261561:GBV261561 GLQ261561:GLR261561 GVM261561:GVN261561 HFI261561:HFJ261561 HPE261561:HPF261561 HZA261561:HZB261561 IIW261561:IIX261561 ISS261561:IST261561 JCO261561:JCP261561 JMK261561:JML261561 JWG261561:JWH261561 KGC261561:KGD261561 KPY261561:KPZ261561 KZU261561:KZV261561 LJQ261561:LJR261561 LTM261561:LTN261561 MDI261561:MDJ261561 MNE261561:MNF261561 MXA261561:MXB261561 NGW261561:NGX261561 NQS261561:NQT261561 OAO261561:OAP261561 OKK261561:OKL261561 OUG261561:OUH261561 PEC261561:PED261561 PNY261561:PNZ261561 PXU261561:PXV261561 QHQ261561:QHR261561 QRM261561:QRN261561 RBI261561:RBJ261561 RLE261561:RLF261561 RVA261561:RVB261561 SEW261561:SEX261561 SOS261561:SOT261561 SYO261561:SYP261561 TIK261561:TIL261561 TSG261561:TSH261561 UCC261561:UCD261561 ULY261561:ULZ261561 UVU261561:UVV261561 VFQ261561:VFR261561 VPM261561:VPN261561 VZI261561:VZJ261561 WJE261561:WJF261561 WTA261561:WTB261561 F327095:H327095 GO327097:GP327097 QK327097:QL327097 AAG327097:AAH327097 AKC327097:AKD327097 ATY327097:ATZ327097 BDU327097:BDV327097 BNQ327097:BNR327097 BXM327097:BXN327097 CHI327097:CHJ327097 CRE327097:CRF327097 DBA327097:DBB327097 DKW327097:DKX327097 DUS327097:DUT327097 EEO327097:EEP327097 EOK327097:EOL327097 EYG327097:EYH327097 FIC327097:FID327097 FRY327097:FRZ327097 GBU327097:GBV327097 GLQ327097:GLR327097 GVM327097:GVN327097 HFI327097:HFJ327097 HPE327097:HPF327097 HZA327097:HZB327097 IIW327097:IIX327097 ISS327097:IST327097 JCO327097:JCP327097 JMK327097:JML327097 JWG327097:JWH327097 KGC327097:KGD327097 KPY327097:KPZ327097 KZU327097:KZV327097 LJQ327097:LJR327097 LTM327097:LTN327097 MDI327097:MDJ327097 MNE327097:MNF327097 MXA327097:MXB327097 NGW327097:NGX327097 NQS327097:NQT327097 OAO327097:OAP327097 OKK327097:OKL327097 OUG327097:OUH327097 PEC327097:PED327097 PNY327097:PNZ327097 PXU327097:PXV327097 QHQ327097:QHR327097 QRM327097:QRN327097 RBI327097:RBJ327097 RLE327097:RLF327097 RVA327097:RVB327097 SEW327097:SEX327097 SOS327097:SOT327097 SYO327097:SYP327097 TIK327097:TIL327097 TSG327097:TSH327097 UCC327097:UCD327097 ULY327097:ULZ327097 UVU327097:UVV327097 VFQ327097:VFR327097 VPM327097:VPN327097 VZI327097:VZJ327097 WJE327097:WJF327097 WTA327097:WTB327097 F392631:H392631 GO392633:GP392633 QK392633:QL392633 AAG392633:AAH392633 AKC392633:AKD392633 ATY392633:ATZ392633 BDU392633:BDV392633 BNQ392633:BNR392633 BXM392633:BXN392633 CHI392633:CHJ392633 CRE392633:CRF392633 DBA392633:DBB392633 DKW392633:DKX392633 DUS392633:DUT392633 EEO392633:EEP392633 EOK392633:EOL392633 EYG392633:EYH392633 FIC392633:FID392633 FRY392633:FRZ392633 GBU392633:GBV392633 GLQ392633:GLR392633 GVM392633:GVN392633 HFI392633:HFJ392633 HPE392633:HPF392633 HZA392633:HZB392633 IIW392633:IIX392633 ISS392633:IST392633 JCO392633:JCP392633 JMK392633:JML392633 JWG392633:JWH392633 KGC392633:KGD392633 KPY392633:KPZ392633 KZU392633:KZV392633 LJQ392633:LJR392633 LTM392633:LTN392633 MDI392633:MDJ392633 MNE392633:MNF392633 MXA392633:MXB392633 NGW392633:NGX392633 NQS392633:NQT392633 OAO392633:OAP392633 OKK392633:OKL392633 OUG392633:OUH392633 PEC392633:PED392633 PNY392633:PNZ392633 PXU392633:PXV392633 QHQ392633:QHR392633 QRM392633:QRN392633 RBI392633:RBJ392633 RLE392633:RLF392633 RVA392633:RVB392633 SEW392633:SEX392633 SOS392633:SOT392633 SYO392633:SYP392633 TIK392633:TIL392633 TSG392633:TSH392633 UCC392633:UCD392633 ULY392633:ULZ392633 UVU392633:UVV392633 VFQ392633:VFR392633 VPM392633:VPN392633 VZI392633:VZJ392633 WJE392633:WJF392633 WTA392633:WTB392633 F458167:H458167 GO458169:GP458169 QK458169:QL458169 AAG458169:AAH458169 AKC458169:AKD458169 ATY458169:ATZ458169 BDU458169:BDV458169 BNQ458169:BNR458169 BXM458169:BXN458169 CHI458169:CHJ458169 CRE458169:CRF458169 DBA458169:DBB458169 DKW458169:DKX458169 DUS458169:DUT458169 EEO458169:EEP458169 EOK458169:EOL458169 EYG458169:EYH458169 FIC458169:FID458169 FRY458169:FRZ458169 GBU458169:GBV458169 GLQ458169:GLR458169 GVM458169:GVN458169 HFI458169:HFJ458169 HPE458169:HPF458169 HZA458169:HZB458169 IIW458169:IIX458169 ISS458169:IST458169 JCO458169:JCP458169 JMK458169:JML458169 JWG458169:JWH458169 KGC458169:KGD458169 KPY458169:KPZ458169 KZU458169:KZV458169 LJQ458169:LJR458169 LTM458169:LTN458169 MDI458169:MDJ458169 MNE458169:MNF458169 MXA458169:MXB458169 NGW458169:NGX458169 NQS458169:NQT458169 OAO458169:OAP458169 OKK458169:OKL458169 OUG458169:OUH458169 PEC458169:PED458169 PNY458169:PNZ458169 PXU458169:PXV458169 QHQ458169:QHR458169 QRM458169:QRN458169 RBI458169:RBJ458169 RLE458169:RLF458169 RVA458169:RVB458169 SEW458169:SEX458169 SOS458169:SOT458169 SYO458169:SYP458169 TIK458169:TIL458169 TSG458169:TSH458169 UCC458169:UCD458169 ULY458169:ULZ458169 UVU458169:UVV458169 VFQ458169:VFR458169 VPM458169:VPN458169 VZI458169:VZJ458169 WJE458169:WJF458169 WTA458169:WTB458169 F523703:H523703 GO523705:GP523705 QK523705:QL523705 AAG523705:AAH523705 AKC523705:AKD523705 ATY523705:ATZ523705 BDU523705:BDV523705 BNQ523705:BNR523705 BXM523705:BXN523705 CHI523705:CHJ523705 CRE523705:CRF523705 DBA523705:DBB523705 DKW523705:DKX523705 DUS523705:DUT523705 EEO523705:EEP523705 EOK523705:EOL523705 EYG523705:EYH523705 FIC523705:FID523705 FRY523705:FRZ523705 GBU523705:GBV523705 GLQ523705:GLR523705 GVM523705:GVN523705 HFI523705:HFJ523705 HPE523705:HPF523705 HZA523705:HZB523705 IIW523705:IIX523705 ISS523705:IST523705 JCO523705:JCP523705 JMK523705:JML523705 JWG523705:JWH523705 KGC523705:KGD523705 KPY523705:KPZ523705 KZU523705:KZV523705 LJQ523705:LJR523705 LTM523705:LTN523705 MDI523705:MDJ523705 MNE523705:MNF523705 MXA523705:MXB523705 NGW523705:NGX523705 NQS523705:NQT523705 OAO523705:OAP523705 OKK523705:OKL523705 OUG523705:OUH523705 PEC523705:PED523705 PNY523705:PNZ523705 PXU523705:PXV523705 QHQ523705:QHR523705 QRM523705:QRN523705 RBI523705:RBJ523705 RLE523705:RLF523705 RVA523705:RVB523705 SEW523705:SEX523705 SOS523705:SOT523705 SYO523705:SYP523705 TIK523705:TIL523705 TSG523705:TSH523705 UCC523705:UCD523705 ULY523705:ULZ523705 UVU523705:UVV523705 VFQ523705:VFR523705 VPM523705:VPN523705 VZI523705:VZJ523705 WJE523705:WJF523705 WTA523705:WTB523705 F589239:H589239 GO589241:GP589241 QK589241:QL589241 AAG589241:AAH589241 AKC589241:AKD589241 ATY589241:ATZ589241 BDU589241:BDV589241 BNQ589241:BNR589241 BXM589241:BXN589241 CHI589241:CHJ589241 CRE589241:CRF589241 DBA589241:DBB589241 DKW589241:DKX589241 DUS589241:DUT589241 EEO589241:EEP589241 EOK589241:EOL589241 EYG589241:EYH589241 FIC589241:FID589241 FRY589241:FRZ589241 GBU589241:GBV589241 GLQ589241:GLR589241 GVM589241:GVN589241 HFI589241:HFJ589241 HPE589241:HPF589241 HZA589241:HZB589241 IIW589241:IIX589241 ISS589241:IST589241 JCO589241:JCP589241 JMK589241:JML589241 JWG589241:JWH589241 KGC589241:KGD589241 KPY589241:KPZ589241 KZU589241:KZV589241 LJQ589241:LJR589241 LTM589241:LTN589241 MDI589241:MDJ589241 MNE589241:MNF589241 MXA589241:MXB589241 NGW589241:NGX589241 NQS589241:NQT589241 OAO589241:OAP589241 OKK589241:OKL589241 OUG589241:OUH589241 PEC589241:PED589241 PNY589241:PNZ589241 PXU589241:PXV589241 QHQ589241:QHR589241 QRM589241:QRN589241 RBI589241:RBJ589241 RLE589241:RLF589241 RVA589241:RVB589241 SEW589241:SEX589241 SOS589241:SOT589241 SYO589241:SYP589241 TIK589241:TIL589241 TSG589241:TSH589241 UCC589241:UCD589241 ULY589241:ULZ589241 UVU589241:UVV589241 VFQ589241:VFR589241 VPM589241:VPN589241 VZI589241:VZJ589241 WJE589241:WJF589241 WTA589241:WTB589241 F654775:H654775 GO654777:GP654777 QK654777:QL654777 AAG654777:AAH654777 AKC654777:AKD654777 ATY654777:ATZ654777 BDU654777:BDV654777 BNQ654777:BNR654777 BXM654777:BXN654777 CHI654777:CHJ654777 CRE654777:CRF654777 DBA654777:DBB654777 DKW654777:DKX654777 DUS654777:DUT654777 EEO654777:EEP654777 EOK654777:EOL654777 EYG654777:EYH654777 FIC654777:FID654777 FRY654777:FRZ654777 GBU654777:GBV654777 GLQ654777:GLR654777 GVM654777:GVN654777 HFI654777:HFJ654777 HPE654777:HPF654777 HZA654777:HZB654777 IIW654777:IIX654777 ISS654777:IST654777 JCO654777:JCP654777 JMK654777:JML654777 JWG654777:JWH654777 KGC654777:KGD654777 KPY654777:KPZ654777 KZU654777:KZV654777 LJQ654777:LJR654777 LTM654777:LTN654777 MDI654777:MDJ654777 MNE654777:MNF654777 MXA654777:MXB654777 NGW654777:NGX654777 NQS654777:NQT654777 OAO654777:OAP654777 OKK654777:OKL654777 OUG654777:OUH654777 PEC654777:PED654777 PNY654777:PNZ654777 PXU654777:PXV654777 QHQ654777:QHR654777 QRM654777:QRN654777 RBI654777:RBJ654777 RLE654777:RLF654777 RVA654777:RVB654777 SEW654777:SEX654777 SOS654777:SOT654777 SYO654777:SYP654777 TIK654777:TIL654777 TSG654777:TSH654777 UCC654777:UCD654777 ULY654777:ULZ654777 UVU654777:UVV654777 VFQ654777:VFR654777 VPM654777:VPN654777 VZI654777:VZJ654777 WJE654777:WJF654777 WTA654777:WTB654777 F720311:H720311 GO720313:GP720313 QK720313:QL720313 AAG720313:AAH720313 AKC720313:AKD720313 ATY720313:ATZ720313 BDU720313:BDV720313 BNQ720313:BNR720313 BXM720313:BXN720313 CHI720313:CHJ720313 CRE720313:CRF720313 DBA720313:DBB720313 DKW720313:DKX720313 DUS720313:DUT720313 EEO720313:EEP720313 EOK720313:EOL720313 EYG720313:EYH720313 FIC720313:FID720313 FRY720313:FRZ720313 GBU720313:GBV720313 GLQ720313:GLR720313 GVM720313:GVN720313 HFI720313:HFJ720313 HPE720313:HPF720313 HZA720313:HZB720313 IIW720313:IIX720313 ISS720313:IST720313 JCO720313:JCP720313 JMK720313:JML720313 JWG720313:JWH720313 KGC720313:KGD720313 KPY720313:KPZ720313 KZU720313:KZV720313 LJQ720313:LJR720313 LTM720313:LTN720313 MDI720313:MDJ720313 MNE720313:MNF720313 MXA720313:MXB720313 NGW720313:NGX720313 NQS720313:NQT720313 OAO720313:OAP720313 OKK720313:OKL720313 OUG720313:OUH720313 PEC720313:PED720313 PNY720313:PNZ720313 PXU720313:PXV720313 QHQ720313:QHR720313 QRM720313:QRN720313 RBI720313:RBJ720313 RLE720313:RLF720313 RVA720313:RVB720313 SEW720313:SEX720313 SOS720313:SOT720313 SYO720313:SYP720313 TIK720313:TIL720313 TSG720313:TSH720313 UCC720313:UCD720313 ULY720313:ULZ720313 UVU720313:UVV720313 VFQ720313:VFR720313 VPM720313:VPN720313 VZI720313:VZJ720313 WJE720313:WJF720313 WTA720313:WTB720313 F785847:H785847 GO785849:GP785849 QK785849:QL785849 AAG785849:AAH785849 AKC785849:AKD785849 ATY785849:ATZ785849 BDU785849:BDV785849 BNQ785849:BNR785849 BXM785849:BXN785849 CHI785849:CHJ785849 CRE785849:CRF785849 DBA785849:DBB785849 DKW785849:DKX785849 DUS785849:DUT785849 EEO785849:EEP785849 EOK785849:EOL785849 EYG785849:EYH785849 FIC785849:FID785849 FRY785849:FRZ785849 GBU785849:GBV785849 GLQ785849:GLR785849 GVM785849:GVN785849 HFI785849:HFJ785849 HPE785849:HPF785849 HZA785849:HZB785849 IIW785849:IIX785849 ISS785849:IST785849 JCO785849:JCP785849 JMK785849:JML785849 JWG785849:JWH785849 KGC785849:KGD785849 KPY785849:KPZ785849 KZU785849:KZV785849 LJQ785849:LJR785849 LTM785849:LTN785849 MDI785849:MDJ785849 MNE785849:MNF785849 MXA785849:MXB785849 NGW785849:NGX785849 NQS785849:NQT785849 OAO785849:OAP785849 OKK785849:OKL785849 OUG785849:OUH785849 PEC785849:PED785849 PNY785849:PNZ785849 PXU785849:PXV785849 QHQ785849:QHR785849 QRM785849:QRN785849 RBI785849:RBJ785849 RLE785849:RLF785849 RVA785849:RVB785849 SEW785849:SEX785849 SOS785849:SOT785849 SYO785849:SYP785849 TIK785849:TIL785849 TSG785849:TSH785849 UCC785849:UCD785849 ULY785849:ULZ785849 UVU785849:UVV785849 VFQ785849:VFR785849 VPM785849:VPN785849 VZI785849:VZJ785849 WJE785849:WJF785849 WTA785849:WTB785849 F851383:H851383 GO851385:GP851385 QK851385:QL851385 AAG851385:AAH851385 AKC851385:AKD851385 ATY851385:ATZ851385 BDU851385:BDV851385 BNQ851385:BNR851385 BXM851385:BXN851385 CHI851385:CHJ851385 CRE851385:CRF851385 DBA851385:DBB851385 DKW851385:DKX851385 DUS851385:DUT851385 EEO851385:EEP851385 EOK851385:EOL851385 EYG851385:EYH851385 FIC851385:FID851385 FRY851385:FRZ851385 GBU851385:GBV851385 GLQ851385:GLR851385 GVM851385:GVN851385 HFI851385:HFJ851385 HPE851385:HPF851385 HZA851385:HZB851385 IIW851385:IIX851385 ISS851385:IST851385 JCO851385:JCP851385 JMK851385:JML851385 JWG851385:JWH851385 KGC851385:KGD851385 KPY851385:KPZ851385 KZU851385:KZV851385 LJQ851385:LJR851385 LTM851385:LTN851385 MDI851385:MDJ851385 MNE851385:MNF851385 MXA851385:MXB851385 NGW851385:NGX851385 NQS851385:NQT851385 OAO851385:OAP851385 OKK851385:OKL851385 OUG851385:OUH851385 PEC851385:PED851385 PNY851385:PNZ851385 PXU851385:PXV851385 QHQ851385:QHR851385 QRM851385:QRN851385 RBI851385:RBJ851385 RLE851385:RLF851385 RVA851385:RVB851385 SEW851385:SEX851385 SOS851385:SOT851385 SYO851385:SYP851385 TIK851385:TIL851385 TSG851385:TSH851385 UCC851385:UCD851385 ULY851385:ULZ851385 UVU851385:UVV851385 VFQ851385:VFR851385 VPM851385:VPN851385 VZI851385:VZJ851385 WJE851385:WJF851385 WTA851385:WTB851385 F916919:H916919 GO916921:GP916921 QK916921:QL916921 AAG916921:AAH916921 AKC916921:AKD916921 ATY916921:ATZ916921 BDU916921:BDV916921 BNQ916921:BNR916921 BXM916921:BXN916921 CHI916921:CHJ916921 CRE916921:CRF916921 DBA916921:DBB916921 DKW916921:DKX916921 DUS916921:DUT916921 EEO916921:EEP916921 EOK916921:EOL916921 EYG916921:EYH916921 FIC916921:FID916921 FRY916921:FRZ916921 GBU916921:GBV916921 GLQ916921:GLR916921 GVM916921:GVN916921 HFI916921:HFJ916921 HPE916921:HPF916921 HZA916921:HZB916921 IIW916921:IIX916921 ISS916921:IST916921 JCO916921:JCP916921 JMK916921:JML916921 JWG916921:JWH916921 KGC916921:KGD916921 KPY916921:KPZ916921 KZU916921:KZV916921 LJQ916921:LJR916921 LTM916921:LTN916921 MDI916921:MDJ916921 MNE916921:MNF916921 MXA916921:MXB916921 NGW916921:NGX916921 NQS916921:NQT916921 OAO916921:OAP916921 OKK916921:OKL916921 OUG916921:OUH916921 PEC916921:PED916921 PNY916921:PNZ916921 PXU916921:PXV916921 QHQ916921:QHR916921 QRM916921:QRN916921 RBI916921:RBJ916921 RLE916921:RLF916921 RVA916921:RVB916921 SEW916921:SEX916921 SOS916921:SOT916921 SYO916921:SYP916921 TIK916921:TIL916921 TSG916921:TSH916921 UCC916921:UCD916921 ULY916921:ULZ916921 UVU916921:UVV916921 VFQ916921:VFR916921 VPM916921:VPN916921 VZI916921:VZJ916921 WJE916921:WJF916921 WTA916921:WTB916921 F982455:H982455 GO982457:GP982457 QK982457:QL982457 AAG982457:AAH982457 AKC982457:AKD982457 ATY982457:ATZ982457 BDU982457:BDV982457 BNQ982457:BNR982457 BXM982457:BXN982457 CHI982457:CHJ982457 CRE982457:CRF982457 DBA982457:DBB982457 DKW982457:DKX982457 DUS982457:DUT982457 EEO982457:EEP982457 EOK982457:EOL982457 EYG982457:EYH982457 FIC982457:FID982457 FRY982457:FRZ982457 GBU982457:GBV982457 GLQ982457:GLR982457 GVM982457:GVN982457 HFI982457:HFJ982457 HPE982457:HPF982457 HZA982457:HZB982457 IIW982457:IIX982457 ISS982457:IST982457 JCO982457:JCP982457 JMK982457:JML982457 JWG982457:JWH982457 KGC982457:KGD982457 KPY982457:KPZ982457 KZU982457:KZV982457 LJQ982457:LJR982457 LTM982457:LTN982457 MDI982457:MDJ982457 MNE982457:MNF982457 MXA982457:MXB982457 NGW982457:NGX982457 NQS982457:NQT982457 OAO982457:OAP982457 OKK982457:OKL982457 OUG982457:OUH982457 PEC982457:PED982457 PNY982457:PNZ982457 PXU982457:PXV982457 QHQ982457:QHR982457 QRM982457:QRN982457 RBI982457:RBJ982457 RLE982457:RLF982457 RVA982457:RVB982457 SEW982457:SEX982457 SOS982457:SOT982457 SYO982457:SYP982457 TIK982457:TIL982457 TSG982457:TSH982457 UCC982457:UCD982457 ULY982457:ULZ982457 UVU982457:UVV982457 VFQ982457:VFR982457 VPM982457:VPN982457 VZI982457:VZJ982457 WJE982457:WJF982457" xr:uid="{00000000-0002-0000-0100-000000000000}">
      <formula1>#REF!</formula1>
    </dataValidation>
    <dataValidation allowBlank="1" error="Not more than 16 digits allowed." sqref="F64926:J64931 GO64928:GR64933 QK64928:QN64933 AAG64928:AAJ64933 AKC64928:AKF64933 ATY64928:AUB64933 BDU64928:BDX64933 BNQ64928:BNT64933 BXM64928:BXP64933 CHI64928:CHL64933 CRE64928:CRH64933 DBA64928:DBD64933 DKW64928:DKZ64933 DUS64928:DUV64933 EEO64928:EER64933 EOK64928:EON64933 EYG64928:EYJ64933 FIC64928:FIF64933 FRY64928:FSB64933 GBU64928:GBX64933 GLQ64928:GLT64933 GVM64928:GVP64933 HFI64928:HFL64933 HPE64928:HPH64933 HZA64928:HZD64933 IIW64928:IIZ64933 ISS64928:ISV64933 JCO64928:JCR64933 JMK64928:JMN64933 JWG64928:JWJ64933 KGC64928:KGF64933 KPY64928:KQB64933 KZU64928:KZX64933 LJQ64928:LJT64933 LTM64928:LTP64933 MDI64928:MDL64933 MNE64928:MNH64933 MXA64928:MXD64933 NGW64928:NGZ64933 NQS64928:NQV64933 OAO64928:OAR64933 OKK64928:OKN64933 OUG64928:OUJ64933 PEC64928:PEF64933 PNY64928:POB64933 PXU64928:PXX64933 QHQ64928:QHT64933 QRM64928:QRP64933 RBI64928:RBL64933 RLE64928:RLH64933 RVA64928:RVD64933 SEW64928:SEZ64933 SOS64928:SOV64933 SYO64928:SYR64933 TIK64928:TIN64933 TSG64928:TSJ64933 UCC64928:UCF64933 ULY64928:UMB64933 UVU64928:UVX64933 VFQ64928:VFT64933 VPM64928:VPP64933 VZI64928:VZL64933 WJE64928:WJH64933 WTA64928:WTD64933 F130462:J130467 GO130464:GR130469 QK130464:QN130469 AAG130464:AAJ130469 AKC130464:AKF130469 ATY130464:AUB130469 BDU130464:BDX130469 BNQ130464:BNT130469 BXM130464:BXP130469 CHI130464:CHL130469 CRE130464:CRH130469 DBA130464:DBD130469 DKW130464:DKZ130469 DUS130464:DUV130469 EEO130464:EER130469 EOK130464:EON130469 EYG130464:EYJ130469 FIC130464:FIF130469 FRY130464:FSB130469 GBU130464:GBX130469 GLQ130464:GLT130469 GVM130464:GVP130469 HFI130464:HFL130469 HPE130464:HPH130469 HZA130464:HZD130469 IIW130464:IIZ130469 ISS130464:ISV130469 JCO130464:JCR130469 JMK130464:JMN130469 JWG130464:JWJ130469 KGC130464:KGF130469 KPY130464:KQB130469 KZU130464:KZX130469 LJQ130464:LJT130469 LTM130464:LTP130469 MDI130464:MDL130469 MNE130464:MNH130469 MXA130464:MXD130469 NGW130464:NGZ130469 NQS130464:NQV130469 OAO130464:OAR130469 OKK130464:OKN130469 OUG130464:OUJ130469 PEC130464:PEF130469 PNY130464:POB130469 PXU130464:PXX130469 QHQ130464:QHT130469 QRM130464:QRP130469 RBI130464:RBL130469 RLE130464:RLH130469 RVA130464:RVD130469 SEW130464:SEZ130469 SOS130464:SOV130469 SYO130464:SYR130469 TIK130464:TIN130469 TSG130464:TSJ130469 UCC130464:UCF130469 ULY130464:UMB130469 UVU130464:UVX130469 VFQ130464:VFT130469 VPM130464:VPP130469 VZI130464:VZL130469 WJE130464:WJH130469 WTA130464:WTD130469 F195998:J196003 GO196000:GR196005 QK196000:QN196005 AAG196000:AAJ196005 AKC196000:AKF196005 ATY196000:AUB196005 BDU196000:BDX196005 BNQ196000:BNT196005 BXM196000:BXP196005 CHI196000:CHL196005 CRE196000:CRH196005 DBA196000:DBD196005 DKW196000:DKZ196005 DUS196000:DUV196005 EEO196000:EER196005 EOK196000:EON196005 EYG196000:EYJ196005 FIC196000:FIF196005 FRY196000:FSB196005 GBU196000:GBX196005 GLQ196000:GLT196005 GVM196000:GVP196005 HFI196000:HFL196005 HPE196000:HPH196005 HZA196000:HZD196005 IIW196000:IIZ196005 ISS196000:ISV196005 JCO196000:JCR196005 JMK196000:JMN196005 JWG196000:JWJ196005 KGC196000:KGF196005 KPY196000:KQB196005 KZU196000:KZX196005 LJQ196000:LJT196005 LTM196000:LTP196005 MDI196000:MDL196005 MNE196000:MNH196005 MXA196000:MXD196005 NGW196000:NGZ196005 NQS196000:NQV196005 OAO196000:OAR196005 OKK196000:OKN196005 OUG196000:OUJ196005 PEC196000:PEF196005 PNY196000:POB196005 PXU196000:PXX196005 QHQ196000:QHT196005 QRM196000:QRP196005 RBI196000:RBL196005 RLE196000:RLH196005 RVA196000:RVD196005 SEW196000:SEZ196005 SOS196000:SOV196005 SYO196000:SYR196005 TIK196000:TIN196005 TSG196000:TSJ196005 UCC196000:UCF196005 ULY196000:UMB196005 UVU196000:UVX196005 VFQ196000:VFT196005 VPM196000:VPP196005 VZI196000:VZL196005 WJE196000:WJH196005 WTA196000:WTD196005 F261534:J261539 GO261536:GR261541 QK261536:QN261541 AAG261536:AAJ261541 AKC261536:AKF261541 ATY261536:AUB261541 BDU261536:BDX261541 BNQ261536:BNT261541 BXM261536:BXP261541 CHI261536:CHL261541 CRE261536:CRH261541 DBA261536:DBD261541 DKW261536:DKZ261541 DUS261536:DUV261541 EEO261536:EER261541 EOK261536:EON261541 EYG261536:EYJ261541 FIC261536:FIF261541 FRY261536:FSB261541 GBU261536:GBX261541 GLQ261536:GLT261541 GVM261536:GVP261541 HFI261536:HFL261541 HPE261536:HPH261541 HZA261536:HZD261541 IIW261536:IIZ261541 ISS261536:ISV261541 JCO261536:JCR261541 JMK261536:JMN261541 JWG261536:JWJ261541 KGC261536:KGF261541 KPY261536:KQB261541 KZU261536:KZX261541 LJQ261536:LJT261541 LTM261536:LTP261541 MDI261536:MDL261541 MNE261536:MNH261541 MXA261536:MXD261541 NGW261536:NGZ261541 NQS261536:NQV261541 OAO261536:OAR261541 OKK261536:OKN261541 OUG261536:OUJ261541 PEC261536:PEF261541 PNY261536:POB261541 PXU261536:PXX261541 QHQ261536:QHT261541 QRM261536:QRP261541 RBI261536:RBL261541 RLE261536:RLH261541 RVA261536:RVD261541 SEW261536:SEZ261541 SOS261536:SOV261541 SYO261536:SYR261541 TIK261536:TIN261541 TSG261536:TSJ261541 UCC261536:UCF261541 ULY261536:UMB261541 UVU261536:UVX261541 VFQ261536:VFT261541 VPM261536:VPP261541 VZI261536:VZL261541 WJE261536:WJH261541 WTA261536:WTD261541 F327070:J327075 GO327072:GR327077 QK327072:QN327077 AAG327072:AAJ327077 AKC327072:AKF327077 ATY327072:AUB327077 BDU327072:BDX327077 BNQ327072:BNT327077 BXM327072:BXP327077 CHI327072:CHL327077 CRE327072:CRH327077 DBA327072:DBD327077 DKW327072:DKZ327077 DUS327072:DUV327077 EEO327072:EER327077 EOK327072:EON327077 EYG327072:EYJ327077 FIC327072:FIF327077 FRY327072:FSB327077 GBU327072:GBX327077 GLQ327072:GLT327077 GVM327072:GVP327077 HFI327072:HFL327077 HPE327072:HPH327077 HZA327072:HZD327077 IIW327072:IIZ327077 ISS327072:ISV327077 JCO327072:JCR327077 JMK327072:JMN327077 JWG327072:JWJ327077 KGC327072:KGF327077 KPY327072:KQB327077 KZU327072:KZX327077 LJQ327072:LJT327077 LTM327072:LTP327077 MDI327072:MDL327077 MNE327072:MNH327077 MXA327072:MXD327077 NGW327072:NGZ327077 NQS327072:NQV327077 OAO327072:OAR327077 OKK327072:OKN327077 OUG327072:OUJ327077 PEC327072:PEF327077 PNY327072:POB327077 PXU327072:PXX327077 QHQ327072:QHT327077 QRM327072:QRP327077 RBI327072:RBL327077 RLE327072:RLH327077 RVA327072:RVD327077 SEW327072:SEZ327077 SOS327072:SOV327077 SYO327072:SYR327077 TIK327072:TIN327077 TSG327072:TSJ327077 UCC327072:UCF327077 ULY327072:UMB327077 UVU327072:UVX327077 VFQ327072:VFT327077 VPM327072:VPP327077 VZI327072:VZL327077 WJE327072:WJH327077 WTA327072:WTD327077 F392606:J392611 GO392608:GR392613 QK392608:QN392613 AAG392608:AAJ392613 AKC392608:AKF392613 ATY392608:AUB392613 BDU392608:BDX392613 BNQ392608:BNT392613 BXM392608:BXP392613 CHI392608:CHL392613 CRE392608:CRH392613 DBA392608:DBD392613 DKW392608:DKZ392613 DUS392608:DUV392613 EEO392608:EER392613 EOK392608:EON392613 EYG392608:EYJ392613 FIC392608:FIF392613 FRY392608:FSB392613 GBU392608:GBX392613 GLQ392608:GLT392613 GVM392608:GVP392613 HFI392608:HFL392613 HPE392608:HPH392613 HZA392608:HZD392613 IIW392608:IIZ392613 ISS392608:ISV392613 JCO392608:JCR392613 JMK392608:JMN392613 JWG392608:JWJ392613 KGC392608:KGF392613 KPY392608:KQB392613 KZU392608:KZX392613 LJQ392608:LJT392613 LTM392608:LTP392613 MDI392608:MDL392613 MNE392608:MNH392613 MXA392608:MXD392613 NGW392608:NGZ392613 NQS392608:NQV392613 OAO392608:OAR392613 OKK392608:OKN392613 OUG392608:OUJ392613 PEC392608:PEF392613 PNY392608:POB392613 PXU392608:PXX392613 QHQ392608:QHT392613 QRM392608:QRP392613 RBI392608:RBL392613 RLE392608:RLH392613 RVA392608:RVD392613 SEW392608:SEZ392613 SOS392608:SOV392613 SYO392608:SYR392613 TIK392608:TIN392613 TSG392608:TSJ392613 UCC392608:UCF392613 ULY392608:UMB392613 UVU392608:UVX392613 VFQ392608:VFT392613 VPM392608:VPP392613 VZI392608:VZL392613 WJE392608:WJH392613 WTA392608:WTD392613 F458142:J458147 GO458144:GR458149 QK458144:QN458149 AAG458144:AAJ458149 AKC458144:AKF458149 ATY458144:AUB458149 BDU458144:BDX458149 BNQ458144:BNT458149 BXM458144:BXP458149 CHI458144:CHL458149 CRE458144:CRH458149 DBA458144:DBD458149 DKW458144:DKZ458149 DUS458144:DUV458149 EEO458144:EER458149 EOK458144:EON458149 EYG458144:EYJ458149 FIC458144:FIF458149 FRY458144:FSB458149 GBU458144:GBX458149 GLQ458144:GLT458149 GVM458144:GVP458149 HFI458144:HFL458149 HPE458144:HPH458149 HZA458144:HZD458149 IIW458144:IIZ458149 ISS458144:ISV458149 JCO458144:JCR458149 JMK458144:JMN458149 JWG458144:JWJ458149 KGC458144:KGF458149 KPY458144:KQB458149 KZU458144:KZX458149 LJQ458144:LJT458149 LTM458144:LTP458149 MDI458144:MDL458149 MNE458144:MNH458149 MXA458144:MXD458149 NGW458144:NGZ458149 NQS458144:NQV458149 OAO458144:OAR458149 OKK458144:OKN458149 OUG458144:OUJ458149 PEC458144:PEF458149 PNY458144:POB458149 PXU458144:PXX458149 QHQ458144:QHT458149 QRM458144:QRP458149 RBI458144:RBL458149 RLE458144:RLH458149 RVA458144:RVD458149 SEW458144:SEZ458149 SOS458144:SOV458149 SYO458144:SYR458149 TIK458144:TIN458149 TSG458144:TSJ458149 UCC458144:UCF458149 ULY458144:UMB458149 UVU458144:UVX458149 VFQ458144:VFT458149 VPM458144:VPP458149 VZI458144:VZL458149 WJE458144:WJH458149 WTA458144:WTD458149 F523678:J523683 GO523680:GR523685 QK523680:QN523685 AAG523680:AAJ523685 AKC523680:AKF523685 ATY523680:AUB523685 BDU523680:BDX523685 BNQ523680:BNT523685 BXM523680:BXP523685 CHI523680:CHL523685 CRE523680:CRH523685 DBA523680:DBD523685 DKW523680:DKZ523685 DUS523680:DUV523685 EEO523680:EER523685 EOK523680:EON523685 EYG523680:EYJ523685 FIC523680:FIF523685 FRY523680:FSB523685 GBU523680:GBX523685 GLQ523680:GLT523685 GVM523680:GVP523685 HFI523680:HFL523685 HPE523680:HPH523685 HZA523680:HZD523685 IIW523680:IIZ523685 ISS523680:ISV523685 JCO523680:JCR523685 JMK523680:JMN523685 JWG523680:JWJ523685 KGC523680:KGF523685 KPY523680:KQB523685 KZU523680:KZX523685 LJQ523680:LJT523685 LTM523680:LTP523685 MDI523680:MDL523685 MNE523680:MNH523685 MXA523680:MXD523685 NGW523680:NGZ523685 NQS523680:NQV523685 OAO523680:OAR523685 OKK523680:OKN523685 OUG523680:OUJ523685 PEC523680:PEF523685 PNY523680:POB523685 PXU523680:PXX523685 QHQ523680:QHT523685 QRM523680:QRP523685 RBI523680:RBL523685 RLE523680:RLH523685 RVA523680:RVD523685 SEW523680:SEZ523685 SOS523680:SOV523685 SYO523680:SYR523685 TIK523680:TIN523685 TSG523680:TSJ523685 UCC523680:UCF523685 ULY523680:UMB523685 UVU523680:UVX523685 VFQ523680:VFT523685 VPM523680:VPP523685 VZI523680:VZL523685 WJE523680:WJH523685 WTA523680:WTD523685 F589214:J589219 GO589216:GR589221 QK589216:QN589221 AAG589216:AAJ589221 AKC589216:AKF589221 ATY589216:AUB589221 BDU589216:BDX589221 BNQ589216:BNT589221 BXM589216:BXP589221 CHI589216:CHL589221 CRE589216:CRH589221 DBA589216:DBD589221 DKW589216:DKZ589221 DUS589216:DUV589221 EEO589216:EER589221 EOK589216:EON589221 EYG589216:EYJ589221 FIC589216:FIF589221 FRY589216:FSB589221 GBU589216:GBX589221 GLQ589216:GLT589221 GVM589216:GVP589221 HFI589216:HFL589221 HPE589216:HPH589221 HZA589216:HZD589221 IIW589216:IIZ589221 ISS589216:ISV589221 JCO589216:JCR589221 JMK589216:JMN589221 JWG589216:JWJ589221 KGC589216:KGF589221 KPY589216:KQB589221 KZU589216:KZX589221 LJQ589216:LJT589221 LTM589216:LTP589221 MDI589216:MDL589221 MNE589216:MNH589221 MXA589216:MXD589221 NGW589216:NGZ589221 NQS589216:NQV589221 OAO589216:OAR589221 OKK589216:OKN589221 OUG589216:OUJ589221 PEC589216:PEF589221 PNY589216:POB589221 PXU589216:PXX589221 QHQ589216:QHT589221 QRM589216:QRP589221 RBI589216:RBL589221 RLE589216:RLH589221 RVA589216:RVD589221 SEW589216:SEZ589221 SOS589216:SOV589221 SYO589216:SYR589221 TIK589216:TIN589221 TSG589216:TSJ589221 UCC589216:UCF589221 ULY589216:UMB589221 UVU589216:UVX589221 VFQ589216:VFT589221 VPM589216:VPP589221 VZI589216:VZL589221 WJE589216:WJH589221 WTA589216:WTD589221 F654750:J654755 GO654752:GR654757 QK654752:QN654757 AAG654752:AAJ654757 AKC654752:AKF654757 ATY654752:AUB654757 BDU654752:BDX654757 BNQ654752:BNT654757 BXM654752:BXP654757 CHI654752:CHL654757 CRE654752:CRH654757 DBA654752:DBD654757 DKW654752:DKZ654757 DUS654752:DUV654757 EEO654752:EER654757 EOK654752:EON654757 EYG654752:EYJ654757 FIC654752:FIF654757 FRY654752:FSB654757 GBU654752:GBX654757 GLQ654752:GLT654757 GVM654752:GVP654757 HFI654752:HFL654757 HPE654752:HPH654757 HZA654752:HZD654757 IIW654752:IIZ654757 ISS654752:ISV654757 JCO654752:JCR654757 JMK654752:JMN654757 JWG654752:JWJ654757 KGC654752:KGF654757 KPY654752:KQB654757 KZU654752:KZX654757 LJQ654752:LJT654757 LTM654752:LTP654757 MDI654752:MDL654757 MNE654752:MNH654757 MXA654752:MXD654757 NGW654752:NGZ654757 NQS654752:NQV654757 OAO654752:OAR654757 OKK654752:OKN654757 OUG654752:OUJ654757 PEC654752:PEF654757 PNY654752:POB654757 PXU654752:PXX654757 QHQ654752:QHT654757 QRM654752:QRP654757 RBI654752:RBL654757 RLE654752:RLH654757 RVA654752:RVD654757 SEW654752:SEZ654757 SOS654752:SOV654757 SYO654752:SYR654757 TIK654752:TIN654757 TSG654752:TSJ654757 UCC654752:UCF654757 ULY654752:UMB654757 UVU654752:UVX654757 VFQ654752:VFT654757 VPM654752:VPP654757 VZI654752:VZL654757 WJE654752:WJH654757 WTA654752:WTD654757 F720286:J720291 GO720288:GR720293 QK720288:QN720293 AAG720288:AAJ720293 AKC720288:AKF720293 ATY720288:AUB720293 BDU720288:BDX720293 BNQ720288:BNT720293 BXM720288:BXP720293 CHI720288:CHL720293 CRE720288:CRH720293 DBA720288:DBD720293 DKW720288:DKZ720293 DUS720288:DUV720293 EEO720288:EER720293 EOK720288:EON720293 EYG720288:EYJ720293 FIC720288:FIF720293 FRY720288:FSB720293 GBU720288:GBX720293 GLQ720288:GLT720293 GVM720288:GVP720293 HFI720288:HFL720293 HPE720288:HPH720293 HZA720288:HZD720293 IIW720288:IIZ720293 ISS720288:ISV720293 JCO720288:JCR720293 JMK720288:JMN720293 JWG720288:JWJ720293 KGC720288:KGF720293 KPY720288:KQB720293 KZU720288:KZX720293 LJQ720288:LJT720293 LTM720288:LTP720293 MDI720288:MDL720293 MNE720288:MNH720293 MXA720288:MXD720293 NGW720288:NGZ720293 NQS720288:NQV720293 OAO720288:OAR720293 OKK720288:OKN720293 OUG720288:OUJ720293 PEC720288:PEF720293 PNY720288:POB720293 PXU720288:PXX720293 QHQ720288:QHT720293 QRM720288:QRP720293 RBI720288:RBL720293 RLE720288:RLH720293 RVA720288:RVD720293 SEW720288:SEZ720293 SOS720288:SOV720293 SYO720288:SYR720293 TIK720288:TIN720293 TSG720288:TSJ720293 UCC720288:UCF720293 ULY720288:UMB720293 UVU720288:UVX720293 VFQ720288:VFT720293 VPM720288:VPP720293 VZI720288:VZL720293 WJE720288:WJH720293 WTA720288:WTD720293 F785822:J785827 GO785824:GR785829 QK785824:QN785829 AAG785824:AAJ785829 AKC785824:AKF785829 ATY785824:AUB785829 BDU785824:BDX785829 BNQ785824:BNT785829 BXM785824:BXP785829 CHI785824:CHL785829 CRE785824:CRH785829 DBA785824:DBD785829 DKW785824:DKZ785829 DUS785824:DUV785829 EEO785824:EER785829 EOK785824:EON785829 EYG785824:EYJ785829 FIC785824:FIF785829 FRY785824:FSB785829 GBU785824:GBX785829 GLQ785824:GLT785829 GVM785824:GVP785829 HFI785824:HFL785829 HPE785824:HPH785829 HZA785824:HZD785829 IIW785824:IIZ785829 ISS785824:ISV785829 JCO785824:JCR785829 JMK785824:JMN785829 JWG785824:JWJ785829 KGC785824:KGF785829 KPY785824:KQB785829 KZU785824:KZX785829 LJQ785824:LJT785829 LTM785824:LTP785829 MDI785824:MDL785829 MNE785824:MNH785829 MXA785824:MXD785829 NGW785824:NGZ785829 NQS785824:NQV785829 OAO785824:OAR785829 OKK785824:OKN785829 OUG785824:OUJ785829 PEC785824:PEF785829 PNY785824:POB785829 PXU785824:PXX785829 QHQ785824:QHT785829 QRM785824:QRP785829 RBI785824:RBL785829 RLE785824:RLH785829 RVA785824:RVD785829 SEW785824:SEZ785829 SOS785824:SOV785829 SYO785824:SYR785829 TIK785824:TIN785829 TSG785824:TSJ785829 UCC785824:UCF785829 ULY785824:UMB785829 UVU785824:UVX785829 VFQ785824:VFT785829 VPM785824:VPP785829 VZI785824:VZL785829 WJE785824:WJH785829 WTA785824:WTD785829 F851358:J851363 GO851360:GR851365 QK851360:QN851365 AAG851360:AAJ851365 AKC851360:AKF851365 ATY851360:AUB851365 BDU851360:BDX851365 BNQ851360:BNT851365 BXM851360:BXP851365 CHI851360:CHL851365 CRE851360:CRH851365 DBA851360:DBD851365 DKW851360:DKZ851365 DUS851360:DUV851365 EEO851360:EER851365 EOK851360:EON851365 EYG851360:EYJ851365 FIC851360:FIF851365 FRY851360:FSB851365 GBU851360:GBX851365 GLQ851360:GLT851365 GVM851360:GVP851365 HFI851360:HFL851365 HPE851360:HPH851365 HZA851360:HZD851365 IIW851360:IIZ851365 ISS851360:ISV851365 JCO851360:JCR851365 JMK851360:JMN851365 JWG851360:JWJ851365 KGC851360:KGF851365 KPY851360:KQB851365 KZU851360:KZX851365 LJQ851360:LJT851365 LTM851360:LTP851365 MDI851360:MDL851365 MNE851360:MNH851365 MXA851360:MXD851365 NGW851360:NGZ851365 NQS851360:NQV851365 OAO851360:OAR851365 OKK851360:OKN851365 OUG851360:OUJ851365 PEC851360:PEF851365 PNY851360:POB851365 PXU851360:PXX851365 QHQ851360:QHT851365 QRM851360:QRP851365 RBI851360:RBL851365 RLE851360:RLH851365 RVA851360:RVD851365 SEW851360:SEZ851365 SOS851360:SOV851365 SYO851360:SYR851365 TIK851360:TIN851365 TSG851360:TSJ851365 UCC851360:UCF851365 ULY851360:UMB851365 UVU851360:UVX851365 VFQ851360:VFT851365 VPM851360:VPP851365 VZI851360:VZL851365 WJE851360:WJH851365 WTA851360:WTD851365 F916894:J916899 GO916896:GR916901 QK916896:QN916901 AAG916896:AAJ916901 AKC916896:AKF916901 ATY916896:AUB916901 BDU916896:BDX916901 BNQ916896:BNT916901 BXM916896:BXP916901 CHI916896:CHL916901 CRE916896:CRH916901 DBA916896:DBD916901 DKW916896:DKZ916901 DUS916896:DUV916901 EEO916896:EER916901 EOK916896:EON916901 EYG916896:EYJ916901 FIC916896:FIF916901 FRY916896:FSB916901 GBU916896:GBX916901 GLQ916896:GLT916901 GVM916896:GVP916901 HFI916896:HFL916901 HPE916896:HPH916901 HZA916896:HZD916901 IIW916896:IIZ916901 ISS916896:ISV916901 JCO916896:JCR916901 JMK916896:JMN916901 JWG916896:JWJ916901 KGC916896:KGF916901 KPY916896:KQB916901 KZU916896:KZX916901 LJQ916896:LJT916901 LTM916896:LTP916901 MDI916896:MDL916901 MNE916896:MNH916901 MXA916896:MXD916901 NGW916896:NGZ916901 NQS916896:NQV916901 OAO916896:OAR916901 OKK916896:OKN916901 OUG916896:OUJ916901 PEC916896:PEF916901 PNY916896:POB916901 PXU916896:PXX916901 QHQ916896:QHT916901 QRM916896:QRP916901 RBI916896:RBL916901 RLE916896:RLH916901 RVA916896:RVD916901 SEW916896:SEZ916901 SOS916896:SOV916901 SYO916896:SYR916901 TIK916896:TIN916901 TSG916896:TSJ916901 UCC916896:UCF916901 ULY916896:UMB916901 UVU916896:UVX916901 VFQ916896:VFT916901 VPM916896:VPP916901 VZI916896:VZL916901 WJE916896:WJH916901 WTA916896:WTD916901 F982430:J982435 GO982432:GR982437 QK982432:QN982437 AAG982432:AAJ982437 AKC982432:AKF982437 ATY982432:AUB982437 BDU982432:BDX982437 BNQ982432:BNT982437 BXM982432:BXP982437 CHI982432:CHL982437 CRE982432:CRH982437 DBA982432:DBD982437 DKW982432:DKZ982437 DUS982432:DUV982437 EEO982432:EER982437 EOK982432:EON982437 EYG982432:EYJ982437 FIC982432:FIF982437 FRY982432:FSB982437 GBU982432:GBX982437 GLQ982432:GLT982437 GVM982432:GVP982437 HFI982432:HFL982437 HPE982432:HPH982437 HZA982432:HZD982437 IIW982432:IIZ982437 ISS982432:ISV982437 JCO982432:JCR982437 JMK982432:JMN982437 JWG982432:JWJ982437 KGC982432:KGF982437 KPY982432:KQB982437 KZU982432:KZX982437 LJQ982432:LJT982437 LTM982432:LTP982437 MDI982432:MDL982437 MNE982432:MNH982437 MXA982432:MXD982437 NGW982432:NGZ982437 NQS982432:NQV982437 OAO982432:OAR982437 OKK982432:OKN982437 OUG982432:OUJ982437 PEC982432:PEF982437 PNY982432:POB982437 PXU982432:PXX982437 QHQ982432:QHT982437 QRM982432:QRP982437 RBI982432:RBL982437 RLE982432:RLH982437 RVA982432:RVD982437 SEW982432:SEZ982437 SOS982432:SOV982437 SYO982432:SYR982437 TIK982432:TIN982437 TSG982432:TSJ982437 UCC982432:UCF982437 ULY982432:UMB982437 UVU982432:UVX982437 VFQ982432:VFT982437 VPM982432:VPP982437 VZI982432:VZL982437 WJE982432:WJH982437 WTA982432:WTD982437 QK34:QN43 AAG34:AAJ43 GO34:GR43 WTA34:WTD43 WJE34:WJH43 VZI34:VZL43 VPM34:VPP43 VFQ34:VFT43 UVU34:UVX43 ULY34:UMB43 UCC34:UCF43 TSG34:TSJ43 TIK34:TIN43 SYO34:SYR43 SOS34:SOV43 SEW34:SEZ43 RVA34:RVD43 RLE34:RLH43 RBI34:RBL43 QRM34:QRP43 QHQ34:QHT43 PXU34:PXX43 PNY34:POB43 PEC34:PEF43 OUG34:OUJ43 OKK34:OKN43 OAO34:OAR43 NQS34:NQV43 NGW34:NGZ43 MXA34:MXD43 MNE34:MNH43 MDI34:MDL43 LTM34:LTP43 LJQ34:LJT43 KZU34:KZX43 KPY34:KQB43 KGC34:KGF43 JWG34:JWJ43 JMK34:JMN43 JCO34:JCR43 ISS34:ISV43 IIW34:IIZ43 HZA34:HZD43 HPE34:HPH43 HFI34:HFL43 GVM34:GVP43 GLQ34:GLT43 GBU34:GBX43 FRY34:FSB43 FIC34:FIF43 EYG34:EYJ43 EOK34:EON43 EEO34:EER43 DUS34:DUV43 DKW34:DKZ43 DBA34:DBD43 CRE34:CRH43 CHI34:CHL43 BXM34:BXP43 BNQ34:BNT43 BDU34:BDX43 ATY34:AUB43 AKC34:AKF43 E45 J62 J46 WSY44:WTB47 GM44:GP47 QI44:QL47 AAE44:AAH47 AKA44:AKD47 ATW44:ATZ47 BDS44:BDV47 BNO44:BNR47 BXK44:BXN47 CHG44:CHJ47 CRC44:CRF47 DAY44:DBB47 DKU44:DKX47 DUQ44:DUT47 EEM44:EEP47 EOI44:EOL47 EYE44:EYH47 FIA44:FID47 FRW44:FRZ47 GBS44:GBV47 GLO44:GLR47 GVK44:GVN47 HFG44:HFJ47 HPC44:HPF47 HYY44:HZB47 IIU44:IIX47 ISQ44:IST47 JCM44:JCP47 JMI44:JML47 JWE44:JWH47 KGA44:KGD47 KPW44:KPZ47 KZS44:KZV47 LJO44:LJR47 LTK44:LTN47 MDG44:MDJ47 MNC44:MNF47 MWY44:MXB47 NGU44:NGX47 NQQ44:NQT47 OAM44:OAP47 OKI44:OKL47 OUE44:OUH47 PEA44:PED47 PNW44:PNZ47 PXS44:PXV47 QHO44:QHR47 QRK44:QRN47 RBG44:RBJ47 RLC44:RLF47 RUY44:RVB47 SEU44:SEX47 SOQ44:SOT47 SYM44:SYP47 TII44:TIL47 TSE44:TSH47 UCA44:UCD47 ULW44:ULZ47 UVS44:UVV47 VFO44:VFR47 VPK44:VPN47 VZG44:VZJ47 WJC44:WJF47 E65 E62:E63" xr:uid="{00000000-0002-0000-0100-000002000000}"/>
    <dataValidation type="textLength" allowBlank="1" showErrorMessage="1" error="Not more than 16 digits allowed." sqref="WSZ982444:WTD982444 GO17:GR18 QK17:QN18 AAG17:AAJ18 AKC17:AKF18 ATY17:AUB18 BDU17:BDX18 BNQ17:BNT18 BXM17:BXP18 CHI17:CHL18 CRE17:CRH18 DBA17:DBD18 DKW17:DKZ18 DUS17:DUV18 EEO17:EER18 EOK17:EON18 EYG17:EYJ18 FIC17:FIF18 FRY17:FSB18 GBU17:GBX18 GLQ17:GLT18 GVM17:GVP18 HFI17:HFL18 HPE17:HPH18 HZA17:HZD18 IIW17:IIZ18 ISS17:ISV18 JCO17:JCR18 JMK17:JMN18 JWG17:JWJ18 KGC17:KGF18 KPY17:KQB18 KZU17:KZX18 LJQ17:LJT18 LTM17:LTP18 MDI17:MDL18 MNE17:MNH18 MXA17:MXD18 NGW17:NGZ18 NQS17:NQV18 OAO17:OAR18 OKK17:OKN18 OUG17:OUJ18 PEC17:PEF18 PNY17:POB18 PXU17:PXX18 QHQ17:QHT18 QRM17:QRP18 RBI17:RBL18 RLE17:RLH18 RVA17:RVD18 SEW17:SEZ18 SOS17:SOV18 SYO17:SYR18 TIK17:TIN18 TSG17:TSJ18 UCC17:UCF18 ULY17:UMB18 UVU17:UVX18 VFQ17:VFT18 VPM17:VPP18 VZI17:VZL18 WJE17:WJH18 WTA17:WTD18 F64917:J64918 GO64919:GR64920 QK64919:QN64920 AAG64919:AAJ64920 AKC64919:AKF64920 ATY64919:AUB64920 BDU64919:BDX64920 BNQ64919:BNT64920 BXM64919:BXP64920 CHI64919:CHL64920 CRE64919:CRH64920 DBA64919:DBD64920 DKW64919:DKZ64920 DUS64919:DUV64920 EEO64919:EER64920 EOK64919:EON64920 EYG64919:EYJ64920 FIC64919:FIF64920 FRY64919:FSB64920 GBU64919:GBX64920 GLQ64919:GLT64920 GVM64919:GVP64920 HFI64919:HFL64920 HPE64919:HPH64920 HZA64919:HZD64920 IIW64919:IIZ64920 ISS64919:ISV64920 JCO64919:JCR64920 JMK64919:JMN64920 JWG64919:JWJ64920 KGC64919:KGF64920 KPY64919:KQB64920 KZU64919:KZX64920 LJQ64919:LJT64920 LTM64919:LTP64920 MDI64919:MDL64920 MNE64919:MNH64920 MXA64919:MXD64920 NGW64919:NGZ64920 NQS64919:NQV64920 OAO64919:OAR64920 OKK64919:OKN64920 OUG64919:OUJ64920 PEC64919:PEF64920 PNY64919:POB64920 PXU64919:PXX64920 QHQ64919:QHT64920 QRM64919:QRP64920 RBI64919:RBL64920 RLE64919:RLH64920 RVA64919:RVD64920 SEW64919:SEZ64920 SOS64919:SOV64920 SYO64919:SYR64920 TIK64919:TIN64920 TSG64919:TSJ64920 UCC64919:UCF64920 ULY64919:UMB64920 UVU64919:UVX64920 VFQ64919:VFT64920 VPM64919:VPP64920 VZI64919:VZL64920 WJE64919:WJH64920 WTA64919:WTD64920 F130453:J130454 GO130455:GR130456 QK130455:QN130456 AAG130455:AAJ130456 AKC130455:AKF130456 ATY130455:AUB130456 BDU130455:BDX130456 BNQ130455:BNT130456 BXM130455:BXP130456 CHI130455:CHL130456 CRE130455:CRH130456 DBA130455:DBD130456 DKW130455:DKZ130456 DUS130455:DUV130456 EEO130455:EER130456 EOK130455:EON130456 EYG130455:EYJ130456 FIC130455:FIF130456 FRY130455:FSB130456 GBU130455:GBX130456 GLQ130455:GLT130456 GVM130455:GVP130456 HFI130455:HFL130456 HPE130455:HPH130456 HZA130455:HZD130456 IIW130455:IIZ130456 ISS130455:ISV130456 JCO130455:JCR130456 JMK130455:JMN130456 JWG130455:JWJ130456 KGC130455:KGF130456 KPY130455:KQB130456 KZU130455:KZX130456 LJQ130455:LJT130456 LTM130455:LTP130456 MDI130455:MDL130456 MNE130455:MNH130456 MXA130455:MXD130456 NGW130455:NGZ130456 NQS130455:NQV130456 OAO130455:OAR130456 OKK130455:OKN130456 OUG130455:OUJ130456 PEC130455:PEF130456 PNY130455:POB130456 PXU130455:PXX130456 QHQ130455:QHT130456 QRM130455:QRP130456 RBI130455:RBL130456 RLE130455:RLH130456 RVA130455:RVD130456 SEW130455:SEZ130456 SOS130455:SOV130456 SYO130455:SYR130456 TIK130455:TIN130456 TSG130455:TSJ130456 UCC130455:UCF130456 ULY130455:UMB130456 UVU130455:UVX130456 VFQ130455:VFT130456 VPM130455:VPP130456 VZI130455:VZL130456 WJE130455:WJH130456 WTA130455:WTD130456 F195989:J195990 GO195991:GR195992 QK195991:QN195992 AAG195991:AAJ195992 AKC195991:AKF195992 ATY195991:AUB195992 BDU195991:BDX195992 BNQ195991:BNT195992 BXM195991:BXP195992 CHI195991:CHL195992 CRE195991:CRH195992 DBA195991:DBD195992 DKW195991:DKZ195992 DUS195991:DUV195992 EEO195991:EER195992 EOK195991:EON195992 EYG195991:EYJ195992 FIC195991:FIF195992 FRY195991:FSB195992 GBU195991:GBX195992 GLQ195991:GLT195992 GVM195991:GVP195992 HFI195991:HFL195992 HPE195991:HPH195992 HZA195991:HZD195992 IIW195991:IIZ195992 ISS195991:ISV195992 JCO195991:JCR195992 JMK195991:JMN195992 JWG195991:JWJ195992 KGC195991:KGF195992 KPY195991:KQB195992 KZU195991:KZX195992 LJQ195991:LJT195992 LTM195991:LTP195992 MDI195991:MDL195992 MNE195991:MNH195992 MXA195991:MXD195992 NGW195991:NGZ195992 NQS195991:NQV195992 OAO195991:OAR195992 OKK195991:OKN195992 OUG195991:OUJ195992 PEC195991:PEF195992 PNY195991:POB195992 PXU195991:PXX195992 QHQ195991:QHT195992 QRM195991:QRP195992 RBI195991:RBL195992 RLE195991:RLH195992 RVA195991:RVD195992 SEW195991:SEZ195992 SOS195991:SOV195992 SYO195991:SYR195992 TIK195991:TIN195992 TSG195991:TSJ195992 UCC195991:UCF195992 ULY195991:UMB195992 UVU195991:UVX195992 VFQ195991:VFT195992 VPM195991:VPP195992 VZI195991:VZL195992 WJE195991:WJH195992 WTA195991:WTD195992 F261525:J261526 GO261527:GR261528 QK261527:QN261528 AAG261527:AAJ261528 AKC261527:AKF261528 ATY261527:AUB261528 BDU261527:BDX261528 BNQ261527:BNT261528 BXM261527:BXP261528 CHI261527:CHL261528 CRE261527:CRH261528 DBA261527:DBD261528 DKW261527:DKZ261528 DUS261527:DUV261528 EEO261527:EER261528 EOK261527:EON261528 EYG261527:EYJ261528 FIC261527:FIF261528 FRY261527:FSB261528 GBU261527:GBX261528 GLQ261527:GLT261528 GVM261527:GVP261528 HFI261527:HFL261528 HPE261527:HPH261528 HZA261527:HZD261528 IIW261527:IIZ261528 ISS261527:ISV261528 JCO261527:JCR261528 JMK261527:JMN261528 JWG261527:JWJ261528 KGC261527:KGF261528 KPY261527:KQB261528 KZU261527:KZX261528 LJQ261527:LJT261528 LTM261527:LTP261528 MDI261527:MDL261528 MNE261527:MNH261528 MXA261527:MXD261528 NGW261527:NGZ261528 NQS261527:NQV261528 OAO261527:OAR261528 OKK261527:OKN261528 OUG261527:OUJ261528 PEC261527:PEF261528 PNY261527:POB261528 PXU261527:PXX261528 QHQ261527:QHT261528 QRM261527:QRP261528 RBI261527:RBL261528 RLE261527:RLH261528 RVA261527:RVD261528 SEW261527:SEZ261528 SOS261527:SOV261528 SYO261527:SYR261528 TIK261527:TIN261528 TSG261527:TSJ261528 UCC261527:UCF261528 ULY261527:UMB261528 UVU261527:UVX261528 VFQ261527:VFT261528 VPM261527:VPP261528 VZI261527:VZL261528 WJE261527:WJH261528 WTA261527:WTD261528 F327061:J327062 GO327063:GR327064 QK327063:QN327064 AAG327063:AAJ327064 AKC327063:AKF327064 ATY327063:AUB327064 BDU327063:BDX327064 BNQ327063:BNT327064 BXM327063:BXP327064 CHI327063:CHL327064 CRE327063:CRH327064 DBA327063:DBD327064 DKW327063:DKZ327064 DUS327063:DUV327064 EEO327063:EER327064 EOK327063:EON327064 EYG327063:EYJ327064 FIC327063:FIF327064 FRY327063:FSB327064 GBU327063:GBX327064 GLQ327063:GLT327064 GVM327063:GVP327064 HFI327063:HFL327064 HPE327063:HPH327064 HZA327063:HZD327064 IIW327063:IIZ327064 ISS327063:ISV327064 JCO327063:JCR327064 JMK327063:JMN327064 JWG327063:JWJ327064 KGC327063:KGF327064 KPY327063:KQB327064 KZU327063:KZX327064 LJQ327063:LJT327064 LTM327063:LTP327064 MDI327063:MDL327064 MNE327063:MNH327064 MXA327063:MXD327064 NGW327063:NGZ327064 NQS327063:NQV327064 OAO327063:OAR327064 OKK327063:OKN327064 OUG327063:OUJ327064 PEC327063:PEF327064 PNY327063:POB327064 PXU327063:PXX327064 QHQ327063:QHT327064 QRM327063:QRP327064 RBI327063:RBL327064 RLE327063:RLH327064 RVA327063:RVD327064 SEW327063:SEZ327064 SOS327063:SOV327064 SYO327063:SYR327064 TIK327063:TIN327064 TSG327063:TSJ327064 UCC327063:UCF327064 ULY327063:UMB327064 UVU327063:UVX327064 VFQ327063:VFT327064 VPM327063:VPP327064 VZI327063:VZL327064 WJE327063:WJH327064 WTA327063:WTD327064 F392597:J392598 GO392599:GR392600 QK392599:QN392600 AAG392599:AAJ392600 AKC392599:AKF392600 ATY392599:AUB392600 BDU392599:BDX392600 BNQ392599:BNT392600 BXM392599:BXP392600 CHI392599:CHL392600 CRE392599:CRH392600 DBA392599:DBD392600 DKW392599:DKZ392600 DUS392599:DUV392600 EEO392599:EER392600 EOK392599:EON392600 EYG392599:EYJ392600 FIC392599:FIF392600 FRY392599:FSB392600 GBU392599:GBX392600 GLQ392599:GLT392600 GVM392599:GVP392600 HFI392599:HFL392600 HPE392599:HPH392600 HZA392599:HZD392600 IIW392599:IIZ392600 ISS392599:ISV392600 JCO392599:JCR392600 JMK392599:JMN392600 JWG392599:JWJ392600 KGC392599:KGF392600 KPY392599:KQB392600 KZU392599:KZX392600 LJQ392599:LJT392600 LTM392599:LTP392600 MDI392599:MDL392600 MNE392599:MNH392600 MXA392599:MXD392600 NGW392599:NGZ392600 NQS392599:NQV392600 OAO392599:OAR392600 OKK392599:OKN392600 OUG392599:OUJ392600 PEC392599:PEF392600 PNY392599:POB392600 PXU392599:PXX392600 QHQ392599:QHT392600 QRM392599:QRP392600 RBI392599:RBL392600 RLE392599:RLH392600 RVA392599:RVD392600 SEW392599:SEZ392600 SOS392599:SOV392600 SYO392599:SYR392600 TIK392599:TIN392600 TSG392599:TSJ392600 UCC392599:UCF392600 ULY392599:UMB392600 UVU392599:UVX392600 VFQ392599:VFT392600 VPM392599:VPP392600 VZI392599:VZL392600 WJE392599:WJH392600 WTA392599:WTD392600 F458133:J458134 GO458135:GR458136 QK458135:QN458136 AAG458135:AAJ458136 AKC458135:AKF458136 ATY458135:AUB458136 BDU458135:BDX458136 BNQ458135:BNT458136 BXM458135:BXP458136 CHI458135:CHL458136 CRE458135:CRH458136 DBA458135:DBD458136 DKW458135:DKZ458136 DUS458135:DUV458136 EEO458135:EER458136 EOK458135:EON458136 EYG458135:EYJ458136 FIC458135:FIF458136 FRY458135:FSB458136 GBU458135:GBX458136 GLQ458135:GLT458136 GVM458135:GVP458136 HFI458135:HFL458136 HPE458135:HPH458136 HZA458135:HZD458136 IIW458135:IIZ458136 ISS458135:ISV458136 JCO458135:JCR458136 JMK458135:JMN458136 JWG458135:JWJ458136 KGC458135:KGF458136 KPY458135:KQB458136 KZU458135:KZX458136 LJQ458135:LJT458136 LTM458135:LTP458136 MDI458135:MDL458136 MNE458135:MNH458136 MXA458135:MXD458136 NGW458135:NGZ458136 NQS458135:NQV458136 OAO458135:OAR458136 OKK458135:OKN458136 OUG458135:OUJ458136 PEC458135:PEF458136 PNY458135:POB458136 PXU458135:PXX458136 QHQ458135:QHT458136 QRM458135:QRP458136 RBI458135:RBL458136 RLE458135:RLH458136 RVA458135:RVD458136 SEW458135:SEZ458136 SOS458135:SOV458136 SYO458135:SYR458136 TIK458135:TIN458136 TSG458135:TSJ458136 UCC458135:UCF458136 ULY458135:UMB458136 UVU458135:UVX458136 VFQ458135:VFT458136 VPM458135:VPP458136 VZI458135:VZL458136 WJE458135:WJH458136 WTA458135:WTD458136 F523669:J523670 GO523671:GR523672 QK523671:QN523672 AAG523671:AAJ523672 AKC523671:AKF523672 ATY523671:AUB523672 BDU523671:BDX523672 BNQ523671:BNT523672 BXM523671:BXP523672 CHI523671:CHL523672 CRE523671:CRH523672 DBA523671:DBD523672 DKW523671:DKZ523672 DUS523671:DUV523672 EEO523671:EER523672 EOK523671:EON523672 EYG523671:EYJ523672 FIC523671:FIF523672 FRY523671:FSB523672 GBU523671:GBX523672 GLQ523671:GLT523672 GVM523671:GVP523672 HFI523671:HFL523672 HPE523671:HPH523672 HZA523671:HZD523672 IIW523671:IIZ523672 ISS523671:ISV523672 JCO523671:JCR523672 JMK523671:JMN523672 JWG523671:JWJ523672 KGC523671:KGF523672 KPY523671:KQB523672 KZU523671:KZX523672 LJQ523671:LJT523672 LTM523671:LTP523672 MDI523671:MDL523672 MNE523671:MNH523672 MXA523671:MXD523672 NGW523671:NGZ523672 NQS523671:NQV523672 OAO523671:OAR523672 OKK523671:OKN523672 OUG523671:OUJ523672 PEC523671:PEF523672 PNY523671:POB523672 PXU523671:PXX523672 QHQ523671:QHT523672 QRM523671:QRP523672 RBI523671:RBL523672 RLE523671:RLH523672 RVA523671:RVD523672 SEW523671:SEZ523672 SOS523671:SOV523672 SYO523671:SYR523672 TIK523671:TIN523672 TSG523671:TSJ523672 UCC523671:UCF523672 ULY523671:UMB523672 UVU523671:UVX523672 VFQ523671:VFT523672 VPM523671:VPP523672 VZI523671:VZL523672 WJE523671:WJH523672 WTA523671:WTD523672 F589205:J589206 GO589207:GR589208 QK589207:QN589208 AAG589207:AAJ589208 AKC589207:AKF589208 ATY589207:AUB589208 BDU589207:BDX589208 BNQ589207:BNT589208 BXM589207:BXP589208 CHI589207:CHL589208 CRE589207:CRH589208 DBA589207:DBD589208 DKW589207:DKZ589208 DUS589207:DUV589208 EEO589207:EER589208 EOK589207:EON589208 EYG589207:EYJ589208 FIC589207:FIF589208 FRY589207:FSB589208 GBU589207:GBX589208 GLQ589207:GLT589208 GVM589207:GVP589208 HFI589207:HFL589208 HPE589207:HPH589208 HZA589207:HZD589208 IIW589207:IIZ589208 ISS589207:ISV589208 JCO589207:JCR589208 JMK589207:JMN589208 JWG589207:JWJ589208 KGC589207:KGF589208 KPY589207:KQB589208 KZU589207:KZX589208 LJQ589207:LJT589208 LTM589207:LTP589208 MDI589207:MDL589208 MNE589207:MNH589208 MXA589207:MXD589208 NGW589207:NGZ589208 NQS589207:NQV589208 OAO589207:OAR589208 OKK589207:OKN589208 OUG589207:OUJ589208 PEC589207:PEF589208 PNY589207:POB589208 PXU589207:PXX589208 QHQ589207:QHT589208 QRM589207:QRP589208 RBI589207:RBL589208 RLE589207:RLH589208 RVA589207:RVD589208 SEW589207:SEZ589208 SOS589207:SOV589208 SYO589207:SYR589208 TIK589207:TIN589208 TSG589207:TSJ589208 UCC589207:UCF589208 ULY589207:UMB589208 UVU589207:UVX589208 VFQ589207:VFT589208 VPM589207:VPP589208 VZI589207:VZL589208 WJE589207:WJH589208 WTA589207:WTD589208 F654741:J654742 GO654743:GR654744 QK654743:QN654744 AAG654743:AAJ654744 AKC654743:AKF654744 ATY654743:AUB654744 BDU654743:BDX654744 BNQ654743:BNT654744 BXM654743:BXP654744 CHI654743:CHL654744 CRE654743:CRH654744 DBA654743:DBD654744 DKW654743:DKZ654744 DUS654743:DUV654744 EEO654743:EER654744 EOK654743:EON654744 EYG654743:EYJ654744 FIC654743:FIF654744 FRY654743:FSB654744 GBU654743:GBX654744 GLQ654743:GLT654744 GVM654743:GVP654744 HFI654743:HFL654744 HPE654743:HPH654744 HZA654743:HZD654744 IIW654743:IIZ654744 ISS654743:ISV654744 JCO654743:JCR654744 JMK654743:JMN654744 JWG654743:JWJ654744 KGC654743:KGF654744 KPY654743:KQB654744 KZU654743:KZX654744 LJQ654743:LJT654744 LTM654743:LTP654744 MDI654743:MDL654744 MNE654743:MNH654744 MXA654743:MXD654744 NGW654743:NGZ654744 NQS654743:NQV654744 OAO654743:OAR654744 OKK654743:OKN654744 OUG654743:OUJ654744 PEC654743:PEF654744 PNY654743:POB654744 PXU654743:PXX654744 QHQ654743:QHT654744 QRM654743:QRP654744 RBI654743:RBL654744 RLE654743:RLH654744 RVA654743:RVD654744 SEW654743:SEZ654744 SOS654743:SOV654744 SYO654743:SYR654744 TIK654743:TIN654744 TSG654743:TSJ654744 UCC654743:UCF654744 ULY654743:UMB654744 UVU654743:UVX654744 VFQ654743:VFT654744 VPM654743:VPP654744 VZI654743:VZL654744 WJE654743:WJH654744 WTA654743:WTD654744 F720277:J720278 GO720279:GR720280 QK720279:QN720280 AAG720279:AAJ720280 AKC720279:AKF720280 ATY720279:AUB720280 BDU720279:BDX720280 BNQ720279:BNT720280 BXM720279:BXP720280 CHI720279:CHL720280 CRE720279:CRH720280 DBA720279:DBD720280 DKW720279:DKZ720280 DUS720279:DUV720280 EEO720279:EER720280 EOK720279:EON720280 EYG720279:EYJ720280 FIC720279:FIF720280 FRY720279:FSB720280 GBU720279:GBX720280 GLQ720279:GLT720280 GVM720279:GVP720280 HFI720279:HFL720280 HPE720279:HPH720280 HZA720279:HZD720280 IIW720279:IIZ720280 ISS720279:ISV720280 JCO720279:JCR720280 JMK720279:JMN720280 JWG720279:JWJ720280 KGC720279:KGF720280 KPY720279:KQB720280 KZU720279:KZX720280 LJQ720279:LJT720280 LTM720279:LTP720280 MDI720279:MDL720280 MNE720279:MNH720280 MXA720279:MXD720280 NGW720279:NGZ720280 NQS720279:NQV720280 OAO720279:OAR720280 OKK720279:OKN720280 OUG720279:OUJ720280 PEC720279:PEF720280 PNY720279:POB720280 PXU720279:PXX720280 QHQ720279:QHT720280 QRM720279:QRP720280 RBI720279:RBL720280 RLE720279:RLH720280 RVA720279:RVD720280 SEW720279:SEZ720280 SOS720279:SOV720280 SYO720279:SYR720280 TIK720279:TIN720280 TSG720279:TSJ720280 UCC720279:UCF720280 ULY720279:UMB720280 UVU720279:UVX720280 VFQ720279:VFT720280 VPM720279:VPP720280 VZI720279:VZL720280 WJE720279:WJH720280 WTA720279:WTD720280 F785813:J785814 GO785815:GR785816 QK785815:QN785816 AAG785815:AAJ785816 AKC785815:AKF785816 ATY785815:AUB785816 BDU785815:BDX785816 BNQ785815:BNT785816 BXM785815:BXP785816 CHI785815:CHL785816 CRE785815:CRH785816 DBA785815:DBD785816 DKW785815:DKZ785816 DUS785815:DUV785816 EEO785815:EER785816 EOK785815:EON785816 EYG785815:EYJ785816 FIC785815:FIF785816 FRY785815:FSB785816 GBU785815:GBX785816 GLQ785815:GLT785816 GVM785815:GVP785816 HFI785815:HFL785816 HPE785815:HPH785816 HZA785815:HZD785816 IIW785815:IIZ785816 ISS785815:ISV785816 JCO785815:JCR785816 JMK785815:JMN785816 JWG785815:JWJ785816 KGC785815:KGF785816 KPY785815:KQB785816 KZU785815:KZX785816 LJQ785815:LJT785816 LTM785815:LTP785816 MDI785815:MDL785816 MNE785815:MNH785816 MXA785815:MXD785816 NGW785815:NGZ785816 NQS785815:NQV785816 OAO785815:OAR785816 OKK785815:OKN785816 OUG785815:OUJ785816 PEC785815:PEF785816 PNY785815:POB785816 PXU785815:PXX785816 QHQ785815:QHT785816 QRM785815:QRP785816 RBI785815:RBL785816 RLE785815:RLH785816 RVA785815:RVD785816 SEW785815:SEZ785816 SOS785815:SOV785816 SYO785815:SYR785816 TIK785815:TIN785816 TSG785815:TSJ785816 UCC785815:UCF785816 ULY785815:UMB785816 UVU785815:UVX785816 VFQ785815:VFT785816 VPM785815:VPP785816 VZI785815:VZL785816 WJE785815:WJH785816 WTA785815:WTD785816 F851349:J851350 GO851351:GR851352 QK851351:QN851352 AAG851351:AAJ851352 AKC851351:AKF851352 ATY851351:AUB851352 BDU851351:BDX851352 BNQ851351:BNT851352 BXM851351:BXP851352 CHI851351:CHL851352 CRE851351:CRH851352 DBA851351:DBD851352 DKW851351:DKZ851352 DUS851351:DUV851352 EEO851351:EER851352 EOK851351:EON851352 EYG851351:EYJ851352 FIC851351:FIF851352 FRY851351:FSB851352 GBU851351:GBX851352 GLQ851351:GLT851352 GVM851351:GVP851352 HFI851351:HFL851352 HPE851351:HPH851352 HZA851351:HZD851352 IIW851351:IIZ851352 ISS851351:ISV851352 JCO851351:JCR851352 JMK851351:JMN851352 JWG851351:JWJ851352 KGC851351:KGF851352 KPY851351:KQB851352 KZU851351:KZX851352 LJQ851351:LJT851352 LTM851351:LTP851352 MDI851351:MDL851352 MNE851351:MNH851352 MXA851351:MXD851352 NGW851351:NGZ851352 NQS851351:NQV851352 OAO851351:OAR851352 OKK851351:OKN851352 OUG851351:OUJ851352 PEC851351:PEF851352 PNY851351:POB851352 PXU851351:PXX851352 QHQ851351:QHT851352 QRM851351:QRP851352 RBI851351:RBL851352 RLE851351:RLH851352 RVA851351:RVD851352 SEW851351:SEZ851352 SOS851351:SOV851352 SYO851351:SYR851352 TIK851351:TIN851352 TSG851351:TSJ851352 UCC851351:UCF851352 ULY851351:UMB851352 UVU851351:UVX851352 VFQ851351:VFT851352 VPM851351:VPP851352 VZI851351:VZL851352 WJE851351:WJH851352 WTA851351:WTD851352 F916885:J916886 GO916887:GR916888 QK916887:QN916888 AAG916887:AAJ916888 AKC916887:AKF916888 ATY916887:AUB916888 BDU916887:BDX916888 BNQ916887:BNT916888 BXM916887:BXP916888 CHI916887:CHL916888 CRE916887:CRH916888 DBA916887:DBD916888 DKW916887:DKZ916888 DUS916887:DUV916888 EEO916887:EER916888 EOK916887:EON916888 EYG916887:EYJ916888 FIC916887:FIF916888 FRY916887:FSB916888 GBU916887:GBX916888 GLQ916887:GLT916888 GVM916887:GVP916888 HFI916887:HFL916888 HPE916887:HPH916888 HZA916887:HZD916888 IIW916887:IIZ916888 ISS916887:ISV916888 JCO916887:JCR916888 JMK916887:JMN916888 JWG916887:JWJ916888 KGC916887:KGF916888 KPY916887:KQB916888 KZU916887:KZX916888 LJQ916887:LJT916888 LTM916887:LTP916888 MDI916887:MDL916888 MNE916887:MNH916888 MXA916887:MXD916888 NGW916887:NGZ916888 NQS916887:NQV916888 OAO916887:OAR916888 OKK916887:OKN916888 OUG916887:OUJ916888 PEC916887:PEF916888 PNY916887:POB916888 PXU916887:PXX916888 QHQ916887:QHT916888 QRM916887:QRP916888 RBI916887:RBL916888 RLE916887:RLH916888 RVA916887:RVD916888 SEW916887:SEZ916888 SOS916887:SOV916888 SYO916887:SYR916888 TIK916887:TIN916888 TSG916887:TSJ916888 UCC916887:UCF916888 ULY916887:UMB916888 UVU916887:UVX916888 VFQ916887:VFT916888 VPM916887:VPP916888 VZI916887:VZL916888 WJE916887:WJH916888 WTA916887:WTD916888 F982421:J982422 GO982423:GR982424 QK982423:QN982424 AAG982423:AAJ982424 AKC982423:AKF982424 ATY982423:AUB982424 BDU982423:BDX982424 BNQ982423:BNT982424 BXM982423:BXP982424 CHI982423:CHL982424 CRE982423:CRH982424 DBA982423:DBD982424 DKW982423:DKZ982424 DUS982423:DUV982424 EEO982423:EER982424 EOK982423:EON982424 EYG982423:EYJ982424 FIC982423:FIF982424 FRY982423:FSB982424 GBU982423:GBX982424 GLQ982423:GLT982424 GVM982423:GVP982424 HFI982423:HFL982424 HPE982423:HPH982424 HZA982423:HZD982424 IIW982423:IIZ982424 ISS982423:ISV982424 JCO982423:JCR982424 JMK982423:JMN982424 JWG982423:JWJ982424 KGC982423:KGF982424 KPY982423:KQB982424 KZU982423:KZX982424 LJQ982423:LJT982424 LTM982423:LTP982424 MDI982423:MDL982424 MNE982423:MNH982424 MXA982423:MXD982424 NGW982423:NGZ982424 NQS982423:NQV982424 OAO982423:OAR982424 OKK982423:OKN982424 OUG982423:OUJ982424 PEC982423:PEF982424 PNY982423:POB982424 PXU982423:PXX982424 QHQ982423:QHT982424 QRM982423:QRP982424 RBI982423:RBL982424 RLE982423:RLH982424 RVA982423:RVD982424 SEW982423:SEZ982424 SOS982423:SOV982424 SYO982423:SYR982424 TIK982423:TIN982424 TSG982423:TSJ982424 UCC982423:UCF982424 ULY982423:UMB982424 UVU982423:UVX982424 VFQ982423:VFT982424 VPM982423:VPP982424 VZI982423:VZL982424 WJE982423:WJH982424 WTA982423:WTD982424 D64938:J64938 GN64940:GR64940 QJ64940:QN64940 AAF64940:AAJ64940 AKB64940:AKF64940 ATX64940:AUB64940 BDT64940:BDX64940 BNP64940:BNT64940 BXL64940:BXP64940 CHH64940:CHL64940 CRD64940:CRH64940 DAZ64940:DBD64940 DKV64940:DKZ64940 DUR64940:DUV64940 EEN64940:EER64940 EOJ64940:EON64940 EYF64940:EYJ64940 FIB64940:FIF64940 FRX64940:FSB64940 GBT64940:GBX64940 GLP64940:GLT64940 GVL64940:GVP64940 HFH64940:HFL64940 HPD64940:HPH64940 HYZ64940:HZD64940 IIV64940:IIZ64940 ISR64940:ISV64940 JCN64940:JCR64940 JMJ64940:JMN64940 JWF64940:JWJ64940 KGB64940:KGF64940 KPX64940:KQB64940 KZT64940:KZX64940 LJP64940:LJT64940 LTL64940:LTP64940 MDH64940:MDL64940 MND64940:MNH64940 MWZ64940:MXD64940 NGV64940:NGZ64940 NQR64940:NQV64940 OAN64940:OAR64940 OKJ64940:OKN64940 OUF64940:OUJ64940 PEB64940:PEF64940 PNX64940:POB64940 PXT64940:PXX64940 QHP64940:QHT64940 QRL64940:QRP64940 RBH64940:RBL64940 RLD64940:RLH64940 RUZ64940:RVD64940 SEV64940:SEZ64940 SOR64940:SOV64940 SYN64940:SYR64940 TIJ64940:TIN64940 TSF64940:TSJ64940 UCB64940:UCF64940 ULX64940:UMB64940 UVT64940:UVX64940 VFP64940:VFT64940 VPL64940:VPP64940 VZH64940:VZL64940 WJD64940:WJH64940 WSZ64940:WTD64940 D130474:J130474 GN130476:GR130476 QJ130476:QN130476 AAF130476:AAJ130476 AKB130476:AKF130476 ATX130476:AUB130476 BDT130476:BDX130476 BNP130476:BNT130476 BXL130476:BXP130476 CHH130476:CHL130476 CRD130476:CRH130476 DAZ130476:DBD130476 DKV130476:DKZ130476 DUR130476:DUV130476 EEN130476:EER130476 EOJ130476:EON130476 EYF130476:EYJ130476 FIB130476:FIF130476 FRX130476:FSB130476 GBT130476:GBX130476 GLP130476:GLT130476 GVL130476:GVP130476 HFH130476:HFL130476 HPD130476:HPH130476 HYZ130476:HZD130476 IIV130476:IIZ130476 ISR130476:ISV130476 JCN130476:JCR130476 JMJ130476:JMN130476 JWF130476:JWJ130476 KGB130476:KGF130476 KPX130476:KQB130476 KZT130476:KZX130476 LJP130476:LJT130476 LTL130476:LTP130476 MDH130476:MDL130476 MND130476:MNH130476 MWZ130476:MXD130476 NGV130476:NGZ130476 NQR130476:NQV130476 OAN130476:OAR130476 OKJ130476:OKN130476 OUF130476:OUJ130476 PEB130476:PEF130476 PNX130476:POB130476 PXT130476:PXX130476 QHP130476:QHT130476 QRL130476:QRP130476 RBH130476:RBL130476 RLD130476:RLH130476 RUZ130476:RVD130476 SEV130476:SEZ130476 SOR130476:SOV130476 SYN130476:SYR130476 TIJ130476:TIN130476 TSF130476:TSJ130476 UCB130476:UCF130476 ULX130476:UMB130476 UVT130476:UVX130476 VFP130476:VFT130476 VPL130476:VPP130476 VZH130476:VZL130476 WJD130476:WJH130476 WSZ130476:WTD130476 D196010:J196010 GN196012:GR196012 QJ196012:QN196012 AAF196012:AAJ196012 AKB196012:AKF196012 ATX196012:AUB196012 BDT196012:BDX196012 BNP196012:BNT196012 BXL196012:BXP196012 CHH196012:CHL196012 CRD196012:CRH196012 DAZ196012:DBD196012 DKV196012:DKZ196012 DUR196012:DUV196012 EEN196012:EER196012 EOJ196012:EON196012 EYF196012:EYJ196012 FIB196012:FIF196012 FRX196012:FSB196012 GBT196012:GBX196012 GLP196012:GLT196012 GVL196012:GVP196012 HFH196012:HFL196012 HPD196012:HPH196012 HYZ196012:HZD196012 IIV196012:IIZ196012 ISR196012:ISV196012 JCN196012:JCR196012 JMJ196012:JMN196012 JWF196012:JWJ196012 KGB196012:KGF196012 KPX196012:KQB196012 KZT196012:KZX196012 LJP196012:LJT196012 LTL196012:LTP196012 MDH196012:MDL196012 MND196012:MNH196012 MWZ196012:MXD196012 NGV196012:NGZ196012 NQR196012:NQV196012 OAN196012:OAR196012 OKJ196012:OKN196012 OUF196012:OUJ196012 PEB196012:PEF196012 PNX196012:POB196012 PXT196012:PXX196012 QHP196012:QHT196012 QRL196012:QRP196012 RBH196012:RBL196012 RLD196012:RLH196012 RUZ196012:RVD196012 SEV196012:SEZ196012 SOR196012:SOV196012 SYN196012:SYR196012 TIJ196012:TIN196012 TSF196012:TSJ196012 UCB196012:UCF196012 ULX196012:UMB196012 UVT196012:UVX196012 VFP196012:VFT196012 VPL196012:VPP196012 VZH196012:VZL196012 WJD196012:WJH196012 WSZ196012:WTD196012 D261546:J261546 GN261548:GR261548 QJ261548:QN261548 AAF261548:AAJ261548 AKB261548:AKF261548 ATX261548:AUB261548 BDT261548:BDX261548 BNP261548:BNT261548 BXL261548:BXP261548 CHH261548:CHL261548 CRD261548:CRH261548 DAZ261548:DBD261548 DKV261548:DKZ261548 DUR261548:DUV261548 EEN261548:EER261548 EOJ261548:EON261548 EYF261548:EYJ261548 FIB261548:FIF261548 FRX261548:FSB261548 GBT261548:GBX261548 GLP261548:GLT261548 GVL261548:GVP261548 HFH261548:HFL261548 HPD261548:HPH261548 HYZ261548:HZD261548 IIV261548:IIZ261548 ISR261548:ISV261548 JCN261548:JCR261548 JMJ261548:JMN261548 JWF261548:JWJ261548 KGB261548:KGF261548 KPX261548:KQB261548 KZT261548:KZX261548 LJP261548:LJT261548 LTL261548:LTP261548 MDH261548:MDL261548 MND261548:MNH261548 MWZ261548:MXD261548 NGV261548:NGZ261548 NQR261548:NQV261548 OAN261548:OAR261548 OKJ261548:OKN261548 OUF261548:OUJ261548 PEB261548:PEF261548 PNX261548:POB261548 PXT261548:PXX261548 QHP261548:QHT261548 QRL261548:QRP261548 RBH261548:RBL261548 RLD261548:RLH261548 RUZ261548:RVD261548 SEV261548:SEZ261548 SOR261548:SOV261548 SYN261548:SYR261548 TIJ261548:TIN261548 TSF261548:TSJ261548 UCB261548:UCF261548 ULX261548:UMB261548 UVT261548:UVX261548 VFP261548:VFT261548 VPL261548:VPP261548 VZH261548:VZL261548 WJD261548:WJH261548 WSZ261548:WTD261548 D327082:J327082 GN327084:GR327084 QJ327084:QN327084 AAF327084:AAJ327084 AKB327084:AKF327084 ATX327084:AUB327084 BDT327084:BDX327084 BNP327084:BNT327084 BXL327084:BXP327084 CHH327084:CHL327084 CRD327084:CRH327084 DAZ327084:DBD327084 DKV327084:DKZ327084 DUR327084:DUV327084 EEN327084:EER327084 EOJ327084:EON327084 EYF327084:EYJ327084 FIB327084:FIF327084 FRX327084:FSB327084 GBT327084:GBX327084 GLP327084:GLT327084 GVL327084:GVP327084 HFH327084:HFL327084 HPD327084:HPH327084 HYZ327084:HZD327084 IIV327084:IIZ327084 ISR327084:ISV327084 JCN327084:JCR327084 JMJ327084:JMN327084 JWF327084:JWJ327084 KGB327084:KGF327084 KPX327084:KQB327084 KZT327084:KZX327084 LJP327084:LJT327084 LTL327084:LTP327084 MDH327084:MDL327084 MND327084:MNH327084 MWZ327084:MXD327084 NGV327084:NGZ327084 NQR327084:NQV327084 OAN327084:OAR327084 OKJ327084:OKN327084 OUF327084:OUJ327084 PEB327084:PEF327084 PNX327084:POB327084 PXT327084:PXX327084 QHP327084:QHT327084 QRL327084:QRP327084 RBH327084:RBL327084 RLD327084:RLH327084 RUZ327084:RVD327084 SEV327084:SEZ327084 SOR327084:SOV327084 SYN327084:SYR327084 TIJ327084:TIN327084 TSF327084:TSJ327084 UCB327084:UCF327084 ULX327084:UMB327084 UVT327084:UVX327084 VFP327084:VFT327084 VPL327084:VPP327084 VZH327084:VZL327084 WJD327084:WJH327084 WSZ327084:WTD327084 D392618:J392618 GN392620:GR392620 QJ392620:QN392620 AAF392620:AAJ392620 AKB392620:AKF392620 ATX392620:AUB392620 BDT392620:BDX392620 BNP392620:BNT392620 BXL392620:BXP392620 CHH392620:CHL392620 CRD392620:CRH392620 DAZ392620:DBD392620 DKV392620:DKZ392620 DUR392620:DUV392620 EEN392620:EER392620 EOJ392620:EON392620 EYF392620:EYJ392620 FIB392620:FIF392620 FRX392620:FSB392620 GBT392620:GBX392620 GLP392620:GLT392620 GVL392620:GVP392620 HFH392620:HFL392620 HPD392620:HPH392620 HYZ392620:HZD392620 IIV392620:IIZ392620 ISR392620:ISV392620 JCN392620:JCR392620 JMJ392620:JMN392620 JWF392620:JWJ392620 KGB392620:KGF392620 KPX392620:KQB392620 KZT392620:KZX392620 LJP392620:LJT392620 LTL392620:LTP392620 MDH392620:MDL392620 MND392620:MNH392620 MWZ392620:MXD392620 NGV392620:NGZ392620 NQR392620:NQV392620 OAN392620:OAR392620 OKJ392620:OKN392620 OUF392620:OUJ392620 PEB392620:PEF392620 PNX392620:POB392620 PXT392620:PXX392620 QHP392620:QHT392620 QRL392620:QRP392620 RBH392620:RBL392620 RLD392620:RLH392620 RUZ392620:RVD392620 SEV392620:SEZ392620 SOR392620:SOV392620 SYN392620:SYR392620 TIJ392620:TIN392620 TSF392620:TSJ392620 UCB392620:UCF392620 ULX392620:UMB392620 UVT392620:UVX392620 VFP392620:VFT392620 VPL392620:VPP392620 VZH392620:VZL392620 WJD392620:WJH392620 WSZ392620:WTD392620 D458154:J458154 GN458156:GR458156 QJ458156:QN458156 AAF458156:AAJ458156 AKB458156:AKF458156 ATX458156:AUB458156 BDT458156:BDX458156 BNP458156:BNT458156 BXL458156:BXP458156 CHH458156:CHL458156 CRD458156:CRH458156 DAZ458156:DBD458156 DKV458156:DKZ458156 DUR458156:DUV458156 EEN458156:EER458156 EOJ458156:EON458156 EYF458156:EYJ458156 FIB458156:FIF458156 FRX458156:FSB458156 GBT458156:GBX458156 GLP458156:GLT458156 GVL458156:GVP458156 HFH458156:HFL458156 HPD458156:HPH458156 HYZ458156:HZD458156 IIV458156:IIZ458156 ISR458156:ISV458156 JCN458156:JCR458156 JMJ458156:JMN458156 JWF458156:JWJ458156 KGB458156:KGF458156 KPX458156:KQB458156 KZT458156:KZX458156 LJP458156:LJT458156 LTL458156:LTP458156 MDH458156:MDL458156 MND458156:MNH458156 MWZ458156:MXD458156 NGV458156:NGZ458156 NQR458156:NQV458156 OAN458156:OAR458156 OKJ458156:OKN458156 OUF458156:OUJ458156 PEB458156:PEF458156 PNX458156:POB458156 PXT458156:PXX458156 QHP458156:QHT458156 QRL458156:QRP458156 RBH458156:RBL458156 RLD458156:RLH458156 RUZ458156:RVD458156 SEV458156:SEZ458156 SOR458156:SOV458156 SYN458156:SYR458156 TIJ458156:TIN458156 TSF458156:TSJ458156 UCB458156:UCF458156 ULX458156:UMB458156 UVT458156:UVX458156 VFP458156:VFT458156 VPL458156:VPP458156 VZH458156:VZL458156 WJD458156:WJH458156 WSZ458156:WTD458156 D523690:J523690 GN523692:GR523692 QJ523692:QN523692 AAF523692:AAJ523692 AKB523692:AKF523692 ATX523692:AUB523692 BDT523692:BDX523692 BNP523692:BNT523692 BXL523692:BXP523692 CHH523692:CHL523692 CRD523692:CRH523692 DAZ523692:DBD523692 DKV523692:DKZ523692 DUR523692:DUV523692 EEN523692:EER523692 EOJ523692:EON523692 EYF523692:EYJ523692 FIB523692:FIF523692 FRX523692:FSB523692 GBT523692:GBX523692 GLP523692:GLT523692 GVL523692:GVP523692 HFH523692:HFL523692 HPD523692:HPH523692 HYZ523692:HZD523692 IIV523692:IIZ523692 ISR523692:ISV523692 JCN523692:JCR523692 JMJ523692:JMN523692 JWF523692:JWJ523692 KGB523692:KGF523692 KPX523692:KQB523692 KZT523692:KZX523692 LJP523692:LJT523692 LTL523692:LTP523692 MDH523692:MDL523692 MND523692:MNH523692 MWZ523692:MXD523692 NGV523692:NGZ523692 NQR523692:NQV523692 OAN523692:OAR523692 OKJ523692:OKN523692 OUF523692:OUJ523692 PEB523692:PEF523692 PNX523692:POB523692 PXT523692:PXX523692 QHP523692:QHT523692 QRL523692:QRP523692 RBH523692:RBL523692 RLD523692:RLH523692 RUZ523692:RVD523692 SEV523692:SEZ523692 SOR523692:SOV523692 SYN523692:SYR523692 TIJ523692:TIN523692 TSF523692:TSJ523692 UCB523692:UCF523692 ULX523692:UMB523692 UVT523692:UVX523692 VFP523692:VFT523692 VPL523692:VPP523692 VZH523692:VZL523692 WJD523692:WJH523692 WSZ523692:WTD523692 D589226:J589226 GN589228:GR589228 QJ589228:QN589228 AAF589228:AAJ589228 AKB589228:AKF589228 ATX589228:AUB589228 BDT589228:BDX589228 BNP589228:BNT589228 BXL589228:BXP589228 CHH589228:CHL589228 CRD589228:CRH589228 DAZ589228:DBD589228 DKV589228:DKZ589228 DUR589228:DUV589228 EEN589228:EER589228 EOJ589228:EON589228 EYF589228:EYJ589228 FIB589228:FIF589228 FRX589228:FSB589228 GBT589228:GBX589228 GLP589228:GLT589228 GVL589228:GVP589228 HFH589228:HFL589228 HPD589228:HPH589228 HYZ589228:HZD589228 IIV589228:IIZ589228 ISR589228:ISV589228 JCN589228:JCR589228 JMJ589228:JMN589228 JWF589228:JWJ589228 KGB589228:KGF589228 KPX589228:KQB589228 KZT589228:KZX589228 LJP589228:LJT589228 LTL589228:LTP589228 MDH589228:MDL589228 MND589228:MNH589228 MWZ589228:MXD589228 NGV589228:NGZ589228 NQR589228:NQV589228 OAN589228:OAR589228 OKJ589228:OKN589228 OUF589228:OUJ589228 PEB589228:PEF589228 PNX589228:POB589228 PXT589228:PXX589228 QHP589228:QHT589228 QRL589228:QRP589228 RBH589228:RBL589228 RLD589228:RLH589228 RUZ589228:RVD589228 SEV589228:SEZ589228 SOR589228:SOV589228 SYN589228:SYR589228 TIJ589228:TIN589228 TSF589228:TSJ589228 UCB589228:UCF589228 ULX589228:UMB589228 UVT589228:UVX589228 VFP589228:VFT589228 VPL589228:VPP589228 VZH589228:VZL589228 WJD589228:WJH589228 WSZ589228:WTD589228 D654762:J654762 GN654764:GR654764 QJ654764:QN654764 AAF654764:AAJ654764 AKB654764:AKF654764 ATX654764:AUB654764 BDT654764:BDX654764 BNP654764:BNT654764 BXL654764:BXP654764 CHH654764:CHL654764 CRD654764:CRH654764 DAZ654764:DBD654764 DKV654764:DKZ654764 DUR654764:DUV654764 EEN654764:EER654764 EOJ654764:EON654764 EYF654764:EYJ654764 FIB654764:FIF654764 FRX654764:FSB654764 GBT654764:GBX654764 GLP654764:GLT654764 GVL654764:GVP654764 HFH654764:HFL654764 HPD654764:HPH654764 HYZ654764:HZD654764 IIV654764:IIZ654764 ISR654764:ISV654764 JCN654764:JCR654764 JMJ654764:JMN654764 JWF654764:JWJ654764 KGB654764:KGF654764 KPX654764:KQB654764 KZT654764:KZX654764 LJP654764:LJT654764 LTL654764:LTP654764 MDH654764:MDL654764 MND654764:MNH654764 MWZ654764:MXD654764 NGV654764:NGZ654764 NQR654764:NQV654764 OAN654764:OAR654764 OKJ654764:OKN654764 OUF654764:OUJ654764 PEB654764:PEF654764 PNX654764:POB654764 PXT654764:PXX654764 QHP654764:QHT654764 QRL654764:QRP654764 RBH654764:RBL654764 RLD654764:RLH654764 RUZ654764:RVD654764 SEV654764:SEZ654764 SOR654764:SOV654764 SYN654764:SYR654764 TIJ654764:TIN654764 TSF654764:TSJ654764 UCB654764:UCF654764 ULX654764:UMB654764 UVT654764:UVX654764 VFP654764:VFT654764 VPL654764:VPP654764 VZH654764:VZL654764 WJD654764:WJH654764 WSZ654764:WTD654764 D720298:J720298 GN720300:GR720300 QJ720300:QN720300 AAF720300:AAJ720300 AKB720300:AKF720300 ATX720300:AUB720300 BDT720300:BDX720300 BNP720300:BNT720300 BXL720300:BXP720300 CHH720300:CHL720300 CRD720300:CRH720300 DAZ720300:DBD720300 DKV720300:DKZ720300 DUR720300:DUV720300 EEN720300:EER720300 EOJ720300:EON720300 EYF720300:EYJ720300 FIB720300:FIF720300 FRX720300:FSB720300 GBT720300:GBX720300 GLP720300:GLT720300 GVL720300:GVP720300 HFH720300:HFL720300 HPD720300:HPH720300 HYZ720300:HZD720300 IIV720300:IIZ720300 ISR720300:ISV720300 JCN720300:JCR720300 JMJ720300:JMN720300 JWF720300:JWJ720300 KGB720300:KGF720300 KPX720300:KQB720300 KZT720300:KZX720300 LJP720300:LJT720300 LTL720300:LTP720300 MDH720300:MDL720300 MND720300:MNH720300 MWZ720300:MXD720300 NGV720300:NGZ720300 NQR720300:NQV720300 OAN720300:OAR720300 OKJ720300:OKN720300 OUF720300:OUJ720300 PEB720300:PEF720300 PNX720300:POB720300 PXT720300:PXX720300 QHP720300:QHT720300 QRL720300:QRP720300 RBH720300:RBL720300 RLD720300:RLH720300 RUZ720300:RVD720300 SEV720300:SEZ720300 SOR720300:SOV720300 SYN720300:SYR720300 TIJ720300:TIN720300 TSF720300:TSJ720300 UCB720300:UCF720300 ULX720300:UMB720300 UVT720300:UVX720300 VFP720300:VFT720300 VPL720300:VPP720300 VZH720300:VZL720300 WJD720300:WJH720300 WSZ720300:WTD720300 D785834:J785834 GN785836:GR785836 QJ785836:QN785836 AAF785836:AAJ785836 AKB785836:AKF785836 ATX785836:AUB785836 BDT785836:BDX785836 BNP785836:BNT785836 BXL785836:BXP785836 CHH785836:CHL785836 CRD785836:CRH785836 DAZ785836:DBD785836 DKV785836:DKZ785836 DUR785836:DUV785836 EEN785836:EER785836 EOJ785836:EON785836 EYF785836:EYJ785836 FIB785836:FIF785836 FRX785836:FSB785836 GBT785836:GBX785836 GLP785836:GLT785836 GVL785836:GVP785836 HFH785836:HFL785836 HPD785836:HPH785836 HYZ785836:HZD785836 IIV785836:IIZ785836 ISR785836:ISV785836 JCN785836:JCR785836 JMJ785836:JMN785836 JWF785836:JWJ785836 KGB785836:KGF785836 KPX785836:KQB785836 KZT785836:KZX785836 LJP785836:LJT785836 LTL785836:LTP785836 MDH785836:MDL785836 MND785836:MNH785836 MWZ785836:MXD785836 NGV785836:NGZ785836 NQR785836:NQV785836 OAN785836:OAR785836 OKJ785836:OKN785836 OUF785836:OUJ785836 PEB785836:PEF785836 PNX785836:POB785836 PXT785836:PXX785836 QHP785836:QHT785836 QRL785836:QRP785836 RBH785836:RBL785836 RLD785836:RLH785836 RUZ785836:RVD785836 SEV785836:SEZ785836 SOR785836:SOV785836 SYN785836:SYR785836 TIJ785836:TIN785836 TSF785836:TSJ785836 UCB785836:UCF785836 ULX785836:UMB785836 UVT785836:UVX785836 VFP785836:VFT785836 VPL785836:VPP785836 VZH785836:VZL785836 WJD785836:WJH785836 WSZ785836:WTD785836 D851370:J851370 GN851372:GR851372 QJ851372:QN851372 AAF851372:AAJ851372 AKB851372:AKF851372 ATX851372:AUB851372 BDT851372:BDX851372 BNP851372:BNT851372 BXL851372:BXP851372 CHH851372:CHL851372 CRD851372:CRH851372 DAZ851372:DBD851372 DKV851372:DKZ851372 DUR851372:DUV851372 EEN851372:EER851372 EOJ851372:EON851372 EYF851372:EYJ851372 FIB851372:FIF851372 FRX851372:FSB851372 GBT851372:GBX851372 GLP851372:GLT851372 GVL851372:GVP851372 HFH851372:HFL851372 HPD851372:HPH851372 HYZ851372:HZD851372 IIV851372:IIZ851372 ISR851372:ISV851372 JCN851372:JCR851372 JMJ851372:JMN851372 JWF851372:JWJ851372 KGB851372:KGF851372 KPX851372:KQB851372 KZT851372:KZX851372 LJP851372:LJT851372 LTL851372:LTP851372 MDH851372:MDL851372 MND851372:MNH851372 MWZ851372:MXD851372 NGV851372:NGZ851372 NQR851372:NQV851372 OAN851372:OAR851372 OKJ851372:OKN851372 OUF851372:OUJ851372 PEB851372:PEF851372 PNX851372:POB851372 PXT851372:PXX851372 QHP851372:QHT851372 QRL851372:QRP851372 RBH851372:RBL851372 RLD851372:RLH851372 RUZ851372:RVD851372 SEV851372:SEZ851372 SOR851372:SOV851372 SYN851372:SYR851372 TIJ851372:TIN851372 TSF851372:TSJ851372 UCB851372:UCF851372 ULX851372:UMB851372 UVT851372:UVX851372 VFP851372:VFT851372 VPL851372:VPP851372 VZH851372:VZL851372 WJD851372:WJH851372 WSZ851372:WTD851372 D916906:J916906 GN916908:GR916908 QJ916908:QN916908 AAF916908:AAJ916908 AKB916908:AKF916908 ATX916908:AUB916908 BDT916908:BDX916908 BNP916908:BNT916908 BXL916908:BXP916908 CHH916908:CHL916908 CRD916908:CRH916908 DAZ916908:DBD916908 DKV916908:DKZ916908 DUR916908:DUV916908 EEN916908:EER916908 EOJ916908:EON916908 EYF916908:EYJ916908 FIB916908:FIF916908 FRX916908:FSB916908 GBT916908:GBX916908 GLP916908:GLT916908 GVL916908:GVP916908 HFH916908:HFL916908 HPD916908:HPH916908 HYZ916908:HZD916908 IIV916908:IIZ916908 ISR916908:ISV916908 JCN916908:JCR916908 JMJ916908:JMN916908 JWF916908:JWJ916908 KGB916908:KGF916908 KPX916908:KQB916908 KZT916908:KZX916908 LJP916908:LJT916908 LTL916908:LTP916908 MDH916908:MDL916908 MND916908:MNH916908 MWZ916908:MXD916908 NGV916908:NGZ916908 NQR916908:NQV916908 OAN916908:OAR916908 OKJ916908:OKN916908 OUF916908:OUJ916908 PEB916908:PEF916908 PNX916908:POB916908 PXT916908:PXX916908 QHP916908:QHT916908 QRL916908:QRP916908 RBH916908:RBL916908 RLD916908:RLH916908 RUZ916908:RVD916908 SEV916908:SEZ916908 SOR916908:SOV916908 SYN916908:SYR916908 TIJ916908:TIN916908 TSF916908:TSJ916908 UCB916908:UCF916908 ULX916908:UMB916908 UVT916908:UVX916908 VFP916908:VFT916908 VPL916908:VPP916908 VZH916908:VZL916908 WJD916908:WJH916908 WSZ916908:WTD916908 D982442:J982442 GN982444:GR982444 QJ982444:QN982444 AAF982444:AAJ982444 AKB982444:AKF982444 ATX982444:AUB982444 BDT982444:BDX982444 BNP982444:BNT982444 BXL982444:BXP982444 CHH982444:CHL982444 CRD982444:CRH982444 DAZ982444:DBD982444 DKV982444:DKZ982444 DUR982444:DUV982444 EEN982444:EER982444 EOJ982444:EON982444 EYF982444:EYJ982444 FIB982444:FIF982444 FRX982444:FSB982444 GBT982444:GBX982444 GLP982444:GLT982444 GVL982444:GVP982444 HFH982444:HFL982444 HPD982444:HPH982444 HYZ982444:HZD982444 IIV982444:IIZ982444 ISR982444:ISV982444 JCN982444:JCR982444 JMJ982444:JMN982444 JWF982444:JWJ982444 KGB982444:KGF982444 KPX982444:KQB982444 KZT982444:KZX982444 LJP982444:LJT982444 LTL982444:LTP982444 MDH982444:MDL982444 MND982444:MNH982444 MWZ982444:MXD982444 NGV982444:NGZ982444 NQR982444:NQV982444 OAN982444:OAR982444 OKJ982444:OKN982444 OUF982444:OUJ982444 PEB982444:PEF982444 PNX982444:POB982444 PXT982444:PXX982444 QHP982444:QHT982444 QRL982444:QRP982444 RBH982444:RBL982444 RLD982444:RLH982444 RUZ982444:RVD982444 SEV982444:SEZ982444 SOR982444:SOV982444 SYN982444:SYR982444 TIJ982444:TIN982444 TSF982444:TSJ982444 UCB982444:UCF982444 ULX982444:UMB982444 UVT982444:UVX982444 VFP982444:VFT982444 VPL982444:VPP982444 VZH982444:VZL982444 WJD982444:WJH982444 K21" xr:uid="{00000000-0002-0000-0100-000003000000}">
      <formula1>1</formula1>
      <formula2>16</formula2>
    </dataValidation>
    <dataValidation type="textLength" allowBlank="1" showInputMessage="1" showErrorMessage="1" error="Not more than 35 characters allowed." sqref="GO10:GP10 QK10:QL10 AAG10:AAH10 AKC10:AKD10 ATY10:ATZ10 BDU10:BDV10 BNQ10:BNR10 BXM10:BXN10 CHI10:CHJ10 CRE10:CRF10 DBA10:DBB10 DKW10:DKX10 DUS10:DUT10 EEO10:EEP10 EOK10:EOL10 EYG10:EYH10 FIC10:FID10 FRY10:FRZ10 GBU10:GBV10 GLQ10:GLR10 GVM10:GVN10 HFI10:HFJ10 HPE10:HPF10 HZA10:HZB10 IIW10:IIX10 ISS10:IST10 JCO10:JCP10 JMK10:JML10 JWG10:JWH10 KGC10:KGD10 KPY10:KPZ10 KZU10:KZV10 LJQ10:LJR10 LTM10:LTN10 MDI10:MDJ10 MNE10:MNF10 MXA10:MXB10 NGW10:NGX10 NQS10:NQT10 OAO10:OAP10 OKK10:OKL10 OUG10:OUH10 PEC10:PED10 PNY10:PNZ10 PXU10:PXV10 QHQ10:QHR10 QRM10:QRN10 RBI10:RBJ10 RLE10:RLF10 RVA10:RVB10 SEW10:SEX10 SOS10:SOT10 SYO10:SYP10 TIK10:TIL10 TSG10:TSH10 UCC10:UCD10 ULY10:ULZ10 UVU10:UVV10 VFQ10:VFR10 VPM10:VPN10 VZI10:VZJ10 WJE10:WJF10 WTA10:WTB10 F64910:H64910 GO64912:GP64912 QK64912:QL64912 AAG64912:AAH64912 AKC64912:AKD64912 ATY64912:ATZ64912 BDU64912:BDV64912 BNQ64912:BNR64912 BXM64912:BXN64912 CHI64912:CHJ64912 CRE64912:CRF64912 DBA64912:DBB64912 DKW64912:DKX64912 DUS64912:DUT64912 EEO64912:EEP64912 EOK64912:EOL64912 EYG64912:EYH64912 FIC64912:FID64912 FRY64912:FRZ64912 GBU64912:GBV64912 GLQ64912:GLR64912 GVM64912:GVN64912 HFI64912:HFJ64912 HPE64912:HPF64912 HZA64912:HZB64912 IIW64912:IIX64912 ISS64912:IST64912 JCO64912:JCP64912 JMK64912:JML64912 JWG64912:JWH64912 KGC64912:KGD64912 KPY64912:KPZ64912 KZU64912:KZV64912 LJQ64912:LJR64912 LTM64912:LTN64912 MDI64912:MDJ64912 MNE64912:MNF64912 MXA64912:MXB64912 NGW64912:NGX64912 NQS64912:NQT64912 OAO64912:OAP64912 OKK64912:OKL64912 OUG64912:OUH64912 PEC64912:PED64912 PNY64912:PNZ64912 PXU64912:PXV64912 QHQ64912:QHR64912 QRM64912:QRN64912 RBI64912:RBJ64912 RLE64912:RLF64912 RVA64912:RVB64912 SEW64912:SEX64912 SOS64912:SOT64912 SYO64912:SYP64912 TIK64912:TIL64912 TSG64912:TSH64912 UCC64912:UCD64912 ULY64912:ULZ64912 UVU64912:UVV64912 VFQ64912:VFR64912 VPM64912:VPN64912 VZI64912:VZJ64912 WJE64912:WJF64912 WTA64912:WTB64912 F130446:H130446 GO130448:GP130448 QK130448:QL130448 AAG130448:AAH130448 AKC130448:AKD130448 ATY130448:ATZ130448 BDU130448:BDV130448 BNQ130448:BNR130448 BXM130448:BXN130448 CHI130448:CHJ130448 CRE130448:CRF130448 DBA130448:DBB130448 DKW130448:DKX130448 DUS130448:DUT130448 EEO130448:EEP130448 EOK130448:EOL130448 EYG130448:EYH130448 FIC130448:FID130448 FRY130448:FRZ130448 GBU130448:GBV130448 GLQ130448:GLR130448 GVM130448:GVN130448 HFI130448:HFJ130448 HPE130448:HPF130448 HZA130448:HZB130448 IIW130448:IIX130448 ISS130448:IST130448 JCO130448:JCP130448 JMK130448:JML130448 JWG130448:JWH130448 KGC130448:KGD130448 KPY130448:KPZ130448 KZU130448:KZV130448 LJQ130448:LJR130448 LTM130448:LTN130448 MDI130448:MDJ130448 MNE130448:MNF130448 MXA130448:MXB130448 NGW130448:NGX130448 NQS130448:NQT130448 OAO130448:OAP130448 OKK130448:OKL130448 OUG130448:OUH130448 PEC130448:PED130448 PNY130448:PNZ130448 PXU130448:PXV130448 QHQ130448:QHR130448 QRM130448:QRN130448 RBI130448:RBJ130448 RLE130448:RLF130448 RVA130448:RVB130448 SEW130448:SEX130448 SOS130448:SOT130448 SYO130448:SYP130448 TIK130448:TIL130448 TSG130448:TSH130448 UCC130448:UCD130448 ULY130448:ULZ130448 UVU130448:UVV130448 VFQ130448:VFR130448 VPM130448:VPN130448 VZI130448:VZJ130448 WJE130448:WJF130448 WTA130448:WTB130448 F195982:H195982 GO195984:GP195984 QK195984:QL195984 AAG195984:AAH195984 AKC195984:AKD195984 ATY195984:ATZ195984 BDU195984:BDV195984 BNQ195984:BNR195984 BXM195984:BXN195984 CHI195984:CHJ195984 CRE195984:CRF195984 DBA195984:DBB195984 DKW195984:DKX195984 DUS195984:DUT195984 EEO195984:EEP195984 EOK195984:EOL195984 EYG195984:EYH195984 FIC195984:FID195984 FRY195984:FRZ195984 GBU195984:GBV195984 GLQ195984:GLR195984 GVM195984:GVN195984 HFI195984:HFJ195984 HPE195984:HPF195984 HZA195984:HZB195984 IIW195984:IIX195984 ISS195984:IST195984 JCO195984:JCP195984 JMK195984:JML195984 JWG195984:JWH195984 KGC195984:KGD195984 KPY195984:KPZ195984 KZU195984:KZV195984 LJQ195984:LJR195984 LTM195984:LTN195984 MDI195984:MDJ195984 MNE195984:MNF195984 MXA195984:MXB195984 NGW195984:NGX195984 NQS195984:NQT195984 OAO195984:OAP195984 OKK195984:OKL195984 OUG195984:OUH195984 PEC195984:PED195984 PNY195984:PNZ195984 PXU195984:PXV195984 QHQ195984:QHR195984 QRM195984:QRN195984 RBI195984:RBJ195984 RLE195984:RLF195984 RVA195984:RVB195984 SEW195984:SEX195984 SOS195984:SOT195984 SYO195984:SYP195984 TIK195984:TIL195984 TSG195984:TSH195984 UCC195984:UCD195984 ULY195984:ULZ195984 UVU195984:UVV195984 VFQ195984:VFR195984 VPM195984:VPN195984 VZI195984:VZJ195984 WJE195984:WJF195984 WTA195984:WTB195984 F261518:H261518 GO261520:GP261520 QK261520:QL261520 AAG261520:AAH261520 AKC261520:AKD261520 ATY261520:ATZ261520 BDU261520:BDV261520 BNQ261520:BNR261520 BXM261520:BXN261520 CHI261520:CHJ261520 CRE261520:CRF261520 DBA261520:DBB261520 DKW261520:DKX261520 DUS261520:DUT261520 EEO261520:EEP261520 EOK261520:EOL261520 EYG261520:EYH261520 FIC261520:FID261520 FRY261520:FRZ261520 GBU261520:GBV261520 GLQ261520:GLR261520 GVM261520:GVN261520 HFI261520:HFJ261520 HPE261520:HPF261520 HZA261520:HZB261520 IIW261520:IIX261520 ISS261520:IST261520 JCO261520:JCP261520 JMK261520:JML261520 JWG261520:JWH261520 KGC261520:KGD261520 KPY261520:KPZ261520 KZU261520:KZV261520 LJQ261520:LJR261520 LTM261520:LTN261520 MDI261520:MDJ261520 MNE261520:MNF261520 MXA261520:MXB261520 NGW261520:NGX261520 NQS261520:NQT261520 OAO261520:OAP261520 OKK261520:OKL261520 OUG261520:OUH261520 PEC261520:PED261520 PNY261520:PNZ261520 PXU261520:PXV261520 QHQ261520:QHR261520 QRM261520:QRN261520 RBI261520:RBJ261520 RLE261520:RLF261520 RVA261520:RVB261520 SEW261520:SEX261520 SOS261520:SOT261520 SYO261520:SYP261520 TIK261520:TIL261520 TSG261520:TSH261520 UCC261520:UCD261520 ULY261520:ULZ261520 UVU261520:UVV261520 VFQ261520:VFR261520 VPM261520:VPN261520 VZI261520:VZJ261520 WJE261520:WJF261520 WTA261520:WTB261520 F327054:H327054 GO327056:GP327056 QK327056:QL327056 AAG327056:AAH327056 AKC327056:AKD327056 ATY327056:ATZ327056 BDU327056:BDV327056 BNQ327056:BNR327056 BXM327056:BXN327056 CHI327056:CHJ327056 CRE327056:CRF327056 DBA327056:DBB327056 DKW327056:DKX327056 DUS327056:DUT327056 EEO327056:EEP327056 EOK327056:EOL327056 EYG327056:EYH327056 FIC327056:FID327056 FRY327056:FRZ327056 GBU327056:GBV327056 GLQ327056:GLR327056 GVM327056:GVN327056 HFI327056:HFJ327056 HPE327056:HPF327056 HZA327056:HZB327056 IIW327056:IIX327056 ISS327056:IST327056 JCO327056:JCP327056 JMK327056:JML327056 JWG327056:JWH327056 KGC327056:KGD327056 KPY327056:KPZ327056 KZU327056:KZV327056 LJQ327056:LJR327056 LTM327056:LTN327056 MDI327056:MDJ327056 MNE327056:MNF327056 MXA327056:MXB327056 NGW327056:NGX327056 NQS327056:NQT327056 OAO327056:OAP327056 OKK327056:OKL327056 OUG327056:OUH327056 PEC327056:PED327056 PNY327056:PNZ327056 PXU327056:PXV327056 QHQ327056:QHR327056 QRM327056:QRN327056 RBI327056:RBJ327056 RLE327056:RLF327056 RVA327056:RVB327056 SEW327056:SEX327056 SOS327056:SOT327056 SYO327056:SYP327056 TIK327056:TIL327056 TSG327056:TSH327056 UCC327056:UCD327056 ULY327056:ULZ327056 UVU327056:UVV327056 VFQ327056:VFR327056 VPM327056:VPN327056 VZI327056:VZJ327056 WJE327056:WJF327056 WTA327056:WTB327056 F392590:H392590 GO392592:GP392592 QK392592:QL392592 AAG392592:AAH392592 AKC392592:AKD392592 ATY392592:ATZ392592 BDU392592:BDV392592 BNQ392592:BNR392592 BXM392592:BXN392592 CHI392592:CHJ392592 CRE392592:CRF392592 DBA392592:DBB392592 DKW392592:DKX392592 DUS392592:DUT392592 EEO392592:EEP392592 EOK392592:EOL392592 EYG392592:EYH392592 FIC392592:FID392592 FRY392592:FRZ392592 GBU392592:GBV392592 GLQ392592:GLR392592 GVM392592:GVN392592 HFI392592:HFJ392592 HPE392592:HPF392592 HZA392592:HZB392592 IIW392592:IIX392592 ISS392592:IST392592 JCO392592:JCP392592 JMK392592:JML392592 JWG392592:JWH392592 KGC392592:KGD392592 KPY392592:KPZ392592 KZU392592:KZV392592 LJQ392592:LJR392592 LTM392592:LTN392592 MDI392592:MDJ392592 MNE392592:MNF392592 MXA392592:MXB392592 NGW392592:NGX392592 NQS392592:NQT392592 OAO392592:OAP392592 OKK392592:OKL392592 OUG392592:OUH392592 PEC392592:PED392592 PNY392592:PNZ392592 PXU392592:PXV392592 QHQ392592:QHR392592 QRM392592:QRN392592 RBI392592:RBJ392592 RLE392592:RLF392592 RVA392592:RVB392592 SEW392592:SEX392592 SOS392592:SOT392592 SYO392592:SYP392592 TIK392592:TIL392592 TSG392592:TSH392592 UCC392592:UCD392592 ULY392592:ULZ392592 UVU392592:UVV392592 VFQ392592:VFR392592 VPM392592:VPN392592 VZI392592:VZJ392592 WJE392592:WJF392592 WTA392592:WTB392592 F458126:H458126 GO458128:GP458128 QK458128:QL458128 AAG458128:AAH458128 AKC458128:AKD458128 ATY458128:ATZ458128 BDU458128:BDV458128 BNQ458128:BNR458128 BXM458128:BXN458128 CHI458128:CHJ458128 CRE458128:CRF458128 DBA458128:DBB458128 DKW458128:DKX458128 DUS458128:DUT458128 EEO458128:EEP458128 EOK458128:EOL458128 EYG458128:EYH458128 FIC458128:FID458128 FRY458128:FRZ458128 GBU458128:GBV458128 GLQ458128:GLR458128 GVM458128:GVN458128 HFI458128:HFJ458128 HPE458128:HPF458128 HZA458128:HZB458128 IIW458128:IIX458128 ISS458128:IST458128 JCO458128:JCP458128 JMK458128:JML458128 JWG458128:JWH458128 KGC458128:KGD458128 KPY458128:KPZ458128 KZU458128:KZV458128 LJQ458128:LJR458128 LTM458128:LTN458128 MDI458128:MDJ458128 MNE458128:MNF458128 MXA458128:MXB458128 NGW458128:NGX458128 NQS458128:NQT458128 OAO458128:OAP458128 OKK458128:OKL458128 OUG458128:OUH458128 PEC458128:PED458128 PNY458128:PNZ458128 PXU458128:PXV458128 QHQ458128:QHR458128 QRM458128:QRN458128 RBI458128:RBJ458128 RLE458128:RLF458128 RVA458128:RVB458128 SEW458128:SEX458128 SOS458128:SOT458128 SYO458128:SYP458128 TIK458128:TIL458128 TSG458128:TSH458128 UCC458128:UCD458128 ULY458128:ULZ458128 UVU458128:UVV458128 VFQ458128:VFR458128 VPM458128:VPN458128 VZI458128:VZJ458128 WJE458128:WJF458128 WTA458128:WTB458128 F523662:H523662 GO523664:GP523664 QK523664:QL523664 AAG523664:AAH523664 AKC523664:AKD523664 ATY523664:ATZ523664 BDU523664:BDV523664 BNQ523664:BNR523664 BXM523664:BXN523664 CHI523664:CHJ523664 CRE523664:CRF523664 DBA523664:DBB523664 DKW523664:DKX523664 DUS523664:DUT523664 EEO523664:EEP523664 EOK523664:EOL523664 EYG523664:EYH523664 FIC523664:FID523664 FRY523664:FRZ523664 GBU523664:GBV523664 GLQ523664:GLR523664 GVM523664:GVN523664 HFI523664:HFJ523664 HPE523664:HPF523664 HZA523664:HZB523664 IIW523664:IIX523664 ISS523664:IST523664 JCO523664:JCP523664 JMK523664:JML523664 JWG523664:JWH523664 KGC523664:KGD523664 KPY523664:KPZ523664 KZU523664:KZV523664 LJQ523664:LJR523664 LTM523664:LTN523664 MDI523664:MDJ523664 MNE523664:MNF523664 MXA523664:MXB523664 NGW523664:NGX523664 NQS523664:NQT523664 OAO523664:OAP523664 OKK523664:OKL523664 OUG523664:OUH523664 PEC523664:PED523664 PNY523664:PNZ523664 PXU523664:PXV523664 QHQ523664:QHR523664 QRM523664:QRN523664 RBI523664:RBJ523664 RLE523664:RLF523664 RVA523664:RVB523664 SEW523664:SEX523664 SOS523664:SOT523664 SYO523664:SYP523664 TIK523664:TIL523664 TSG523664:TSH523664 UCC523664:UCD523664 ULY523664:ULZ523664 UVU523664:UVV523664 VFQ523664:VFR523664 VPM523664:VPN523664 VZI523664:VZJ523664 WJE523664:WJF523664 WTA523664:WTB523664 F589198:H589198 GO589200:GP589200 QK589200:QL589200 AAG589200:AAH589200 AKC589200:AKD589200 ATY589200:ATZ589200 BDU589200:BDV589200 BNQ589200:BNR589200 BXM589200:BXN589200 CHI589200:CHJ589200 CRE589200:CRF589200 DBA589200:DBB589200 DKW589200:DKX589200 DUS589200:DUT589200 EEO589200:EEP589200 EOK589200:EOL589200 EYG589200:EYH589200 FIC589200:FID589200 FRY589200:FRZ589200 GBU589200:GBV589200 GLQ589200:GLR589200 GVM589200:GVN589200 HFI589200:HFJ589200 HPE589200:HPF589200 HZA589200:HZB589200 IIW589200:IIX589200 ISS589200:IST589200 JCO589200:JCP589200 JMK589200:JML589200 JWG589200:JWH589200 KGC589200:KGD589200 KPY589200:KPZ589200 KZU589200:KZV589200 LJQ589200:LJR589200 LTM589200:LTN589200 MDI589200:MDJ589200 MNE589200:MNF589200 MXA589200:MXB589200 NGW589200:NGX589200 NQS589200:NQT589200 OAO589200:OAP589200 OKK589200:OKL589200 OUG589200:OUH589200 PEC589200:PED589200 PNY589200:PNZ589200 PXU589200:PXV589200 QHQ589200:QHR589200 QRM589200:QRN589200 RBI589200:RBJ589200 RLE589200:RLF589200 RVA589200:RVB589200 SEW589200:SEX589200 SOS589200:SOT589200 SYO589200:SYP589200 TIK589200:TIL589200 TSG589200:TSH589200 UCC589200:UCD589200 ULY589200:ULZ589200 UVU589200:UVV589200 VFQ589200:VFR589200 VPM589200:VPN589200 VZI589200:VZJ589200 WJE589200:WJF589200 WTA589200:WTB589200 F654734:H654734 GO654736:GP654736 QK654736:QL654736 AAG654736:AAH654736 AKC654736:AKD654736 ATY654736:ATZ654736 BDU654736:BDV654736 BNQ654736:BNR654736 BXM654736:BXN654736 CHI654736:CHJ654736 CRE654736:CRF654736 DBA654736:DBB654736 DKW654736:DKX654736 DUS654736:DUT654736 EEO654736:EEP654736 EOK654736:EOL654736 EYG654736:EYH654736 FIC654736:FID654736 FRY654736:FRZ654736 GBU654736:GBV654736 GLQ654736:GLR654736 GVM654736:GVN654736 HFI654736:HFJ654736 HPE654736:HPF654736 HZA654736:HZB654736 IIW654736:IIX654736 ISS654736:IST654736 JCO654736:JCP654736 JMK654736:JML654736 JWG654736:JWH654736 KGC654736:KGD654736 KPY654736:KPZ654736 KZU654736:KZV654736 LJQ654736:LJR654736 LTM654736:LTN654736 MDI654736:MDJ654736 MNE654736:MNF654736 MXA654736:MXB654736 NGW654736:NGX654736 NQS654736:NQT654736 OAO654736:OAP654736 OKK654736:OKL654736 OUG654736:OUH654736 PEC654736:PED654736 PNY654736:PNZ654736 PXU654736:PXV654736 QHQ654736:QHR654736 QRM654736:QRN654736 RBI654736:RBJ654736 RLE654736:RLF654736 RVA654736:RVB654736 SEW654736:SEX654736 SOS654736:SOT654736 SYO654736:SYP654736 TIK654736:TIL654736 TSG654736:TSH654736 UCC654736:UCD654736 ULY654736:ULZ654736 UVU654736:UVV654736 VFQ654736:VFR654736 VPM654736:VPN654736 VZI654736:VZJ654736 WJE654736:WJF654736 WTA654736:WTB654736 F720270:H720270 GO720272:GP720272 QK720272:QL720272 AAG720272:AAH720272 AKC720272:AKD720272 ATY720272:ATZ720272 BDU720272:BDV720272 BNQ720272:BNR720272 BXM720272:BXN720272 CHI720272:CHJ720272 CRE720272:CRF720272 DBA720272:DBB720272 DKW720272:DKX720272 DUS720272:DUT720272 EEO720272:EEP720272 EOK720272:EOL720272 EYG720272:EYH720272 FIC720272:FID720272 FRY720272:FRZ720272 GBU720272:GBV720272 GLQ720272:GLR720272 GVM720272:GVN720272 HFI720272:HFJ720272 HPE720272:HPF720272 HZA720272:HZB720272 IIW720272:IIX720272 ISS720272:IST720272 JCO720272:JCP720272 JMK720272:JML720272 JWG720272:JWH720272 KGC720272:KGD720272 KPY720272:KPZ720272 KZU720272:KZV720272 LJQ720272:LJR720272 LTM720272:LTN720272 MDI720272:MDJ720272 MNE720272:MNF720272 MXA720272:MXB720272 NGW720272:NGX720272 NQS720272:NQT720272 OAO720272:OAP720272 OKK720272:OKL720272 OUG720272:OUH720272 PEC720272:PED720272 PNY720272:PNZ720272 PXU720272:PXV720272 QHQ720272:QHR720272 QRM720272:QRN720272 RBI720272:RBJ720272 RLE720272:RLF720272 RVA720272:RVB720272 SEW720272:SEX720272 SOS720272:SOT720272 SYO720272:SYP720272 TIK720272:TIL720272 TSG720272:TSH720272 UCC720272:UCD720272 ULY720272:ULZ720272 UVU720272:UVV720272 VFQ720272:VFR720272 VPM720272:VPN720272 VZI720272:VZJ720272 WJE720272:WJF720272 WTA720272:WTB720272 F785806:H785806 GO785808:GP785808 QK785808:QL785808 AAG785808:AAH785808 AKC785808:AKD785808 ATY785808:ATZ785808 BDU785808:BDV785808 BNQ785808:BNR785808 BXM785808:BXN785808 CHI785808:CHJ785808 CRE785808:CRF785808 DBA785808:DBB785808 DKW785808:DKX785808 DUS785808:DUT785808 EEO785808:EEP785808 EOK785808:EOL785808 EYG785808:EYH785808 FIC785808:FID785808 FRY785808:FRZ785808 GBU785808:GBV785808 GLQ785808:GLR785808 GVM785808:GVN785808 HFI785808:HFJ785808 HPE785808:HPF785808 HZA785808:HZB785808 IIW785808:IIX785808 ISS785808:IST785808 JCO785808:JCP785808 JMK785808:JML785808 JWG785808:JWH785808 KGC785808:KGD785808 KPY785808:KPZ785808 KZU785808:KZV785808 LJQ785808:LJR785808 LTM785808:LTN785808 MDI785808:MDJ785808 MNE785808:MNF785808 MXA785808:MXB785808 NGW785808:NGX785808 NQS785808:NQT785808 OAO785808:OAP785808 OKK785808:OKL785808 OUG785808:OUH785808 PEC785808:PED785808 PNY785808:PNZ785808 PXU785808:PXV785808 QHQ785808:QHR785808 QRM785808:QRN785808 RBI785808:RBJ785808 RLE785808:RLF785808 RVA785808:RVB785808 SEW785808:SEX785808 SOS785808:SOT785808 SYO785808:SYP785808 TIK785808:TIL785808 TSG785808:TSH785808 UCC785808:UCD785808 ULY785808:ULZ785808 UVU785808:UVV785808 VFQ785808:VFR785808 VPM785808:VPN785808 VZI785808:VZJ785808 WJE785808:WJF785808 WTA785808:WTB785808 F851342:H851342 GO851344:GP851344 QK851344:QL851344 AAG851344:AAH851344 AKC851344:AKD851344 ATY851344:ATZ851344 BDU851344:BDV851344 BNQ851344:BNR851344 BXM851344:BXN851344 CHI851344:CHJ851344 CRE851344:CRF851344 DBA851344:DBB851344 DKW851344:DKX851344 DUS851344:DUT851344 EEO851344:EEP851344 EOK851344:EOL851344 EYG851344:EYH851344 FIC851344:FID851344 FRY851344:FRZ851344 GBU851344:GBV851344 GLQ851344:GLR851344 GVM851344:GVN851344 HFI851344:HFJ851344 HPE851344:HPF851344 HZA851344:HZB851344 IIW851344:IIX851344 ISS851344:IST851344 JCO851344:JCP851344 JMK851344:JML851344 JWG851344:JWH851344 KGC851344:KGD851344 KPY851344:KPZ851344 KZU851344:KZV851344 LJQ851344:LJR851344 LTM851344:LTN851344 MDI851344:MDJ851344 MNE851344:MNF851344 MXA851344:MXB851344 NGW851344:NGX851344 NQS851344:NQT851344 OAO851344:OAP851344 OKK851344:OKL851344 OUG851344:OUH851344 PEC851344:PED851344 PNY851344:PNZ851344 PXU851344:PXV851344 QHQ851344:QHR851344 QRM851344:QRN851344 RBI851344:RBJ851344 RLE851344:RLF851344 RVA851344:RVB851344 SEW851344:SEX851344 SOS851344:SOT851344 SYO851344:SYP851344 TIK851344:TIL851344 TSG851344:TSH851344 UCC851344:UCD851344 ULY851344:ULZ851344 UVU851344:UVV851344 VFQ851344:VFR851344 VPM851344:VPN851344 VZI851344:VZJ851344 WJE851344:WJF851344 WTA851344:WTB851344 F916878:H916878 GO916880:GP916880 QK916880:QL916880 AAG916880:AAH916880 AKC916880:AKD916880 ATY916880:ATZ916880 BDU916880:BDV916880 BNQ916880:BNR916880 BXM916880:BXN916880 CHI916880:CHJ916880 CRE916880:CRF916880 DBA916880:DBB916880 DKW916880:DKX916880 DUS916880:DUT916880 EEO916880:EEP916880 EOK916880:EOL916880 EYG916880:EYH916880 FIC916880:FID916880 FRY916880:FRZ916880 GBU916880:GBV916880 GLQ916880:GLR916880 GVM916880:GVN916880 HFI916880:HFJ916880 HPE916880:HPF916880 HZA916880:HZB916880 IIW916880:IIX916880 ISS916880:IST916880 JCO916880:JCP916880 JMK916880:JML916880 JWG916880:JWH916880 KGC916880:KGD916880 KPY916880:KPZ916880 KZU916880:KZV916880 LJQ916880:LJR916880 LTM916880:LTN916880 MDI916880:MDJ916880 MNE916880:MNF916880 MXA916880:MXB916880 NGW916880:NGX916880 NQS916880:NQT916880 OAO916880:OAP916880 OKK916880:OKL916880 OUG916880:OUH916880 PEC916880:PED916880 PNY916880:PNZ916880 PXU916880:PXV916880 QHQ916880:QHR916880 QRM916880:QRN916880 RBI916880:RBJ916880 RLE916880:RLF916880 RVA916880:RVB916880 SEW916880:SEX916880 SOS916880:SOT916880 SYO916880:SYP916880 TIK916880:TIL916880 TSG916880:TSH916880 UCC916880:UCD916880 ULY916880:ULZ916880 UVU916880:UVV916880 VFQ916880:VFR916880 VPM916880:VPN916880 VZI916880:VZJ916880 WJE916880:WJF916880 WTA916880:WTB916880 F982414:H982414 GO982416:GP982416 QK982416:QL982416 AAG982416:AAH982416 AKC982416:AKD982416 ATY982416:ATZ982416 BDU982416:BDV982416 BNQ982416:BNR982416 BXM982416:BXN982416 CHI982416:CHJ982416 CRE982416:CRF982416 DBA982416:DBB982416 DKW982416:DKX982416 DUS982416:DUT982416 EEO982416:EEP982416 EOK982416:EOL982416 EYG982416:EYH982416 FIC982416:FID982416 FRY982416:FRZ982416 GBU982416:GBV982416 GLQ982416:GLR982416 GVM982416:GVN982416 HFI982416:HFJ982416 HPE982416:HPF982416 HZA982416:HZB982416 IIW982416:IIX982416 ISS982416:IST982416 JCO982416:JCP982416 JMK982416:JML982416 JWG982416:JWH982416 KGC982416:KGD982416 KPY982416:KPZ982416 KZU982416:KZV982416 LJQ982416:LJR982416 LTM982416:LTN982416 MDI982416:MDJ982416 MNE982416:MNF982416 MXA982416:MXB982416 NGW982416:NGX982416 NQS982416:NQT982416 OAO982416:OAP982416 OKK982416:OKL982416 OUG982416:OUH982416 PEC982416:PED982416 PNY982416:PNZ982416 PXU982416:PXV982416 QHQ982416:QHR982416 QRM982416:QRN982416 RBI982416:RBJ982416 RLE982416:RLF982416 RVA982416:RVB982416 SEW982416:SEX982416 SOS982416:SOT982416 SYO982416:SYP982416 TIK982416:TIL982416 TSG982416:TSH982416 UCC982416:UCD982416 ULY982416:ULZ982416 UVU982416:UVV982416 VFQ982416:VFR982416 VPM982416:VPN982416 VZI982416:VZJ982416 WJE982416:WJF982416 WTA982416:WTB982416 E10 I10" xr:uid="{00000000-0002-0000-0100-000004000000}">
      <formula1>1</formula1>
      <formula2>35</formula2>
    </dataValidation>
    <dataValidation type="textLength" allowBlank="1" showErrorMessage="1" error="Not more than 35 characters allowed." sqref="GO9:GR9 QK9:QN9 AAG9:AAJ9 AKC9:AKF9 ATY9:AUB9 BDU9:BDX9 BNQ9:BNT9 BXM9:BXP9 CHI9:CHL9 CRE9:CRH9 DBA9:DBD9 DKW9:DKZ9 DUS9:DUV9 EEO9:EER9 EOK9:EON9 EYG9:EYJ9 FIC9:FIF9 FRY9:FSB9 GBU9:GBX9 GLQ9:GLT9 GVM9:GVP9 HFI9:HFL9 HPE9:HPH9 HZA9:HZD9 IIW9:IIZ9 ISS9:ISV9 JCO9:JCR9 JMK9:JMN9 JWG9:JWJ9 KGC9:KGF9 KPY9:KQB9 KZU9:KZX9 LJQ9:LJT9 LTM9:LTP9 MDI9:MDL9 MNE9:MNH9 MXA9:MXD9 NGW9:NGZ9 NQS9:NQV9 OAO9:OAR9 OKK9:OKN9 OUG9:OUJ9 PEC9:PEF9 PNY9:POB9 PXU9:PXX9 QHQ9:QHT9 QRM9:QRP9 RBI9:RBL9 RLE9:RLH9 RVA9:RVD9 SEW9:SEZ9 SOS9:SOV9 SYO9:SYR9 TIK9:TIN9 TSG9:TSJ9 UCC9:UCF9 ULY9:UMB9 UVU9:UVX9 VFQ9:VFT9 VPM9:VPP9 VZI9:VZL9 WJE9:WJH9 WTA9:WTD9 F64909:J64909 GO64911:GR64911 QK64911:QN64911 AAG64911:AAJ64911 AKC64911:AKF64911 ATY64911:AUB64911 BDU64911:BDX64911 BNQ64911:BNT64911 BXM64911:BXP64911 CHI64911:CHL64911 CRE64911:CRH64911 DBA64911:DBD64911 DKW64911:DKZ64911 DUS64911:DUV64911 EEO64911:EER64911 EOK64911:EON64911 EYG64911:EYJ64911 FIC64911:FIF64911 FRY64911:FSB64911 GBU64911:GBX64911 GLQ64911:GLT64911 GVM64911:GVP64911 HFI64911:HFL64911 HPE64911:HPH64911 HZA64911:HZD64911 IIW64911:IIZ64911 ISS64911:ISV64911 JCO64911:JCR64911 JMK64911:JMN64911 JWG64911:JWJ64911 KGC64911:KGF64911 KPY64911:KQB64911 KZU64911:KZX64911 LJQ64911:LJT64911 LTM64911:LTP64911 MDI64911:MDL64911 MNE64911:MNH64911 MXA64911:MXD64911 NGW64911:NGZ64911 NQS64911:NQV64911 OAO64911:OAR64911 OKK64911:OKN64911 OUG64911:OUJ64911 PEC64911:PEF64911 PNY64911:POB64911 PXU64911:PXX64911 QHQ64911:QHT64911 QRM64911:QRP64911 RBI64911:RBL64911 RLE64911:RLH64911 RVA64911:RVD64911 SEW64911:SEZ64911 SOS64911:SOV64911 SYO64911:SYR64911 TIK64911:TIN64911 TSG64911:TSJ64911 UCC64911:UCF64911 ULY64911:UMB64911 UVU64911:UVX64911 VFQ64911:VFT64911 VPM64911:VPP64911 VZI64911:VZL64911 WJE64911:WJH64911 WTA64911:WTD64911 F130445:J130445 GO130447:GR130447 QK130447:QN130447 AAG130447:AAJ130447 AKC130447:AKF130447 ATY130447:AUB130447 BDU130447:BDX130447 BNQ130447:BNT130447 BXM130447:BXP130447 CHI130447:CHL130447 CRE130447:CRH130447 DBA130447:DBD130447 DKW130447:DKZ130447 DUS130447:DUV130447 EEO130447:EER130447 EOK130447:EON130447 EYG130447:EYJ130447 FIC130447:FIF130447 FRY130447:FSB130447 GBU130447:GBX130447 GLQ130447:GLT130447 GVM130447:GVP130447 HFI130447:HFL130447 HPE130447:HPH130447 HZA130447:HZD130447 IIW130447:IIZ130447 ISS130447:ISV130447 JCO130447:JCR130447 JMK130447:JMN130447 JWG130447:JWJ130447 KGC130447:KGF130447 KPY130447:KQB130447 KZU130447:KZX130447 LJQ130447:LJT130447 LTM130447:LTP130447 MDI130447:MDL130447 MNE130447:MNH130447 MXA130447:MXD130447 NGW130447:NGZ130447 NQS130447:NQV130447 OAO130447:OAR130447 OKK130447:OKN130447 OUG130447:OUJ130447 PEC130447:PEF130447 PNY130447:POB130447 PXU130447:PXX130447 QHQ130447:QHT130447 QRM130447:QRP130447 RBI130447:RBL130447 RLE130447:RLH130447 RVA130447:RVD130447 SEW130447:SEZ130447 SOS130447:SOV130447 SYO130447:SYR130447 TIK130447:TIN130447 TSG130447:TSJ130447 UCC130447:UCF130447 ULY130447:UMB130447 UVU130447:UVX130447 VFQ130447:VFT130447 VPM130447:VPP130447 VZI130447:VZL130447 WJE130447:WJH130447 WTA130447:WTD130447 F195981:J195981 GO195983:GR195983 QK195983:QN195983 AAG195983:AAJ195983 AKC195983:AKF195983 ATY195983:AUB195983 BDU195983:BDX195983 BNQ195983:BNT195983 BXM195983:BXP195983 CHI195983:CHL195983 CRE195983:CRH195983 DBA195983:DBD195983 DKW195983:DKZ195983 DUS195983:DUV195983 EEO195983:EER195983 EOK195983:EON195983 EYG195983:EYJ195983 FIC195983:FIF195983 FRY195983:FSB195983 GBU195983:GBX195983 GLQ195983:GLT195983 GVM195983:GVP195983 HFI195983:HFL195983 HPE195983:HPH195983 HZA195983:HZD195983 IIW195983:IIZ195983 ISS195983:ISV195983 JCO195983:JCR195983 JMK195983:JMN195983 JWG195983:JWJ195983 KGC195983:KGF195983 KPY195983:KQB195983 KZU195983:KZX195983 LJQ195983:LJT195983 LTM195983:LTP195983 MDI195983:MDL195983 MNE195983:MNH195983 MXA195983:MXD195983 NGW195983:NGZ195983 NQS195983:NQV195983 OAO195983:OAR195983 OKK195983:OKN195983 OUG195983:OUJ195983 PEC195983:PEF195983 PNY195983:POB195983 PXU195983:PXX195983 QHQ195983:QHT195983 QRM195983:QRP195983 RBI195983:RBL195983 RLE195983:RLH195983 RVA195983:RVD195983 SEW195983:SEZ195983 SOS195983:SOV195983 SYO195983:SYR195983 TIK195983:TIN195983 TSG195983:TSJ195983 UCC195983:UCF195983 ULY195983:UMB195983 UVU195983:UVX195983 VFQ195983:VFT195983 VPM195983:VPP195983 VZI195983:VZL195983 WJE195983:WJH195983 WTA195983:WTD195983 F261517:J261517 GO261519:GR261519 QK261519:QN261519 AAG261519:AAJ261519 AKC261519:AKF261519 ATY261519:AUB261519 BDU261519:BDX261519 BNQ261519:BNT261519 BXM261519:BXP261519 CHI261519:CHL261519 CRE261519:CRH261519 DBA261519:DBD261519 DKW261519:DKZ261519 DUS261519:DUV261519 EEO261519:EER261519 EOK261519:EON261519 EYG261519:EYJ261519 FIC261519:FIF261519 FRY261519:FSB261519 GBU261519:GBX261519 GLQ261519:GLT261519 GVM261519:GVP261519 HFI261519:HFL261519 HPE261519:HPH261519 HZA261519:HZD261519 IIW261519:IIZ261519 ISS261519:ISV261519 JCO261519:JCR261519 JMK261519:JMN261519 JWG261519:JWJ261519 KGC261519:KGF261519 KPY261519:KQB261519 KZU261519:KZX261519 LJQ261519:LJT261519 LTM261519:LTP261519 MDI261519:MDL261519 MNE261519:MNH261519 MXA261519:MXD261519 NGW261519:NGZ261519 NQS261519:NQV261519 OAO261519:OAR261519 OKK261519:OKN261519 OUG261519:OUJ261519 PEC261519:PEF261519 PNY261519:POB261519 PXU261519:PXX261519 QHQ261519:QHT261519 QRM261519:QRP261519 RBI261519:RBL261519 RLE261519:RLH261519 RVA261519:RVD261519 SEW261519:SEZ261519 SOS261519:SOV261519 SYO261519:SYR261519 TIK261519:TIN261519 TSG261519:TSJ261519 UCC261519:UCF261519 ULY261519:UMB261519 UVU261519:UVX261519 VFQ261519:VFT261519 VPM261519:VPP261519 VZI261519:VZL261519 WJE261519:WJH261519 WTA261519:WTD261519 F327053:J327053 GO327055:GR327055 QK327055:QN327055 AAG327055:AAJ327055 AKC327055:AKF327055 ATY327055:AUB327055 BDU327055:BDX327055 BNQ327055:BNT327055 BXM327055:BXP327055 CHI327055:CHL327055 CRE327055:CRH327055 DBA327055:DBD327055 DKW327055:DKZ327055 DUS327055:DUV327055 EEO327055:EER327055 EOK327055:EON327055 EYG327055:EYJ327055 FIC327055:FIF327055 FRY327055:FSB327055 GBU327055:GBX327055 GLQ327055:GLT327055 GVM327055:GVP327055 HFI327055:HFL327055 HPE327055:HPH327055 HZA327055:HZD327055 IIW327055:IIZ327055 ISS327055:ISV327055 JCO327055:JCR327055 JMK327055:JMN327055 JWG327055:JWJ327055 KGC327055:KGF327055 KPY327055:KQB327055 KZU327055:KZX327055 LJQ327055:LJT327055 LTM327055:LTP327055 MDI327055:MDL327055 MNE327055:MNH327055 MXA327055:MXD327055 NGW327055:NGZ327055 NQS327055:NQV327055 OAO327055:OAR327055 OKK327055:OKN327055 OUG327055:OUJ327055 PEC327055:PEF327055 PNY327055:POB327055 PXU327055:PXX327055 QHQ327055:QHT327055 QRM327055:QRP327055 RBI327055:RBL327055 RLE327055:RLH327055 RVA327055:RVD327055 SEW327055:SEZ327055 SOS327055:SOV327055 SYO327055:SYR327055 TIK327055:TIN327055 TSG327055:TSJ327055 UCC327055:UCF327055 ULY327055:UMB327055 UVU327055:UVX327055 VFQ327055:VFT327055 VPM327055:VPP327055 VZI327055:VZL327055 WJE327055:WJH327055 WTA327055:WTD327055 F392589:J392589 GO392591:GR392591 QK392591:QN392591 AAG392591:AAJ392591 AKC392591:AKF392591 ATY392591:AUB392591 BDU392591:BDX392591 BNQ392591:BNT392591 BXM392591:BXP392591 CHI392591:CHL392591 CRE392591:CRH392591 DBA392591:DBD392591 DKW392591:DKZ392591 DUS392591:DUV392591 EEO392591:EER392591 EOK392591:EON392591 EYG392591:EYJ392591 FIC392591:FIF392591 FRY392591:FSB392591 GBU392591:GBX392591 GLQ392591:GLT392591 GVM392591:GVP392591 HFI392591:HFL392591 HPE392591:HPH392591 HZA392591:HZD392591 IIW392591:IIZ392591 ISS392591:ISV392591 JCO392591:JCR392591 JMK392591:JMN392591 JWG392591:JWJ392591 KGC392591:KGF392591 KPY392591:KQB392591 KZU392591:KZX392591 LJQ392591:LJT392591 LTM392591:LTP392591 MDI392591:MDL392591 MNE392591:MNH392591 MXA392591:MXD392591 NGW392591:NGZ392591 NQS392591:NQV392591 OAO392591:OAR392591 OKK392591:OKN392591 OUG392591:OUJ392591 PEC392591:PEF392591 PNY392591:POB392591 PXU392591:PXX392591 QHQ392591:QHT392591 QRM392591:QRP392591 RBI392591:RBL392591 RLE392591:RLH392591 RVA392591:RVD392591 SEW392591:SEZ392591 SOS392591:SOV392591 SYO392591:SYR392591 TIK392591:TIN392591 TSG392591:TSJ392591 UCC392591:UCF392591 ULY392591:UMB392591 UVU392591:UVX392591 VFQ392591:VFT392591 VPM392591:VPP392591 VZI392591:VZL392591 WJE392591:WJH392591 WTA392591:WTD392591 F458125:J458125 GO458127:GR458127 QK458127:QN458127 AAG458127:AAJ458127 AKC458127:AKF458127 ATY458127:AUB458127 BDU458127:BDX458127 BNQ458127:BNT458127 BXM458127:BXP458127 CHI458127:CHL458127 CRE458127:CRH458127 DBA458127:DBD458127 DKW458127:DKZ458127 DUS458127:DUV458127 EEO458127:EER458127 EOK458127:EON458127 EYG458127:EYJ458127 FIC458127:FIF458127 FRY458127:FSB458127 GBU458127:GBX458127 GLQ458127:GLT458127 GVM458127:GVP458127 HFI458127:HFL458127 HPE458127:HPH458127 HZA458127:HZD458127 IIW458127:IIZ458127 ISS458127:ISV458127 JCO458127:JCR458127 JMK458127:JMN458127 JWG458127:JWJ458127 KGC458127:KGF458127 KPY458127:KQB458127 KZU458127:KZX458127 LJQ458127:LJT458127 LTM458127:LTP458127 MDI458127:MDL458127 MNE458127:MNH458127 MXA458127:MXD458127 NGW458127:NGZ458127 NQS458127:NQV458127 OAO458127:OAR458127 OKK458127:OKN458127 OUG458127:OUJ458127 PEC458127:PEF458127 PNY458127:POB458127 PXU458127:PXX458127 QHQ458127:QHT458127 QRM458127:QRP458127 RBI458127:RBL458127 RLE458127:RLH458127 RVA458127:RVD458127 SEW458127:SEZ458127 SOS458127:SOV458127 SYO458127:SYR458127 TIK458127:TIN458127 TSG458127:TSJ458127 UCC458127:UCF458127 ULY458127:UMB458127 UVU458127:UVX458127 VFQ458127:VFT458127 VPM458127:VPP458127 VZI458127:VZL458127 WJE458127:WJH458127 WTA458127:WTD458127 F523661:J523661 GO523663:GR523663 QK523663:QN523663 AAG523663:AAJ523663 AKC523663:AKF523663 ATY523663:AUB523663 BDU523663:BDX523663 BNQ523663:BNT523663 BXM523663:BXP523663 CHI523663:CHL523663 CRE523663:CRH523663 DBA523663:DBD523663 DKW523663:DKZ523663 DUS523663:DUV523663 EEO523663:EER523663 EOK523663:EON523663 EYG523663:EYJ523663 FIC523663:FIF523663 FRY523663:FSB523663 GBU523663:GBX523663 GLQ523663:GLT523663 GVM523663:GVP523663 HFI523663:HFL523663 HPE523663:HPH523663 HZA523663:HZD523663 IIW523663:IIZ523663 ISS523663:ISV523663 JCO523663:JCR523663 JMK523663:JMN523663 JWG523663:JWJ523663 KGC523663:KGF523663 KPY523663:KQB523663 KZU523663:KZX523663 LJQ523663:LJT523663 LTM523663:LTP523663 MDI523663:MDL523663 MNE523663:MNH523663 MXA523663:MXD523663 NGW523663:NGZ523663 NQS523663:NQV523663 OAO523663:OAR523663 OKK523663:OKN523663 OUG523663:OUJ523663 PEC523663:PEF523663 PNY523663:POB523663 PXU523663:PXX523663 QHQ523663:QHT523663 QRM523663:QRP523663 RBI523663:RBL523663 RLE523663:RLH523663 RVA523663:RVD523663 SEW523663:SEZ523663 SOS523663:SOV523663 SYO523663:SYR523663 TIK523663:TIN523663 TSG523663:TSJ523663 UCC523663:UCF523663 ULY523663:UMB523663 UVU523663:UVX523663 VFQ523663:VFT523663 VPM523663:VPP523663 VZI523663:VZL523663 WJE523663:WJH523663 WTA523663:WTD523663 F589197:J589197 GO589199:GR589199 QK589199:QN589199 AAG589199:AAJ589199 AKC589199:AKF589199 ATY589199:AUB589199 BDU589199:BDX589199 BNQ589199:BNT589199 BXM589199:BXP589199 CHI589199:CHL589199 CRE589199:CRH589199 DBA589199:DBD589199 DKW589199:DKZ589199 DUS589199:DUV589199 EEO589199:EER589199 EOK589199:EON589199 EYG589199:EYJ589199 FIC589199:FIF589199 FRY589199:FSB589199 GBU589199:GBX589199 GLQ589199:GLT589199 GVM589199:GVP589199 HFI589199:HFL589199 HPE589199:HPH589199 HZA589199:HZD589199 IIW589199:IIZ589199 ISS589199:ISV589199 JCO589199:JCR589199 JMK589199:JMN589199 JWG589199:JWJ589199 KGC589199:KGF589199 KPY589199:KQB589199 KZU589199:KZX589199 LJQ589199:LJT589199 LTM589199:LTP589199 MDI589199:MDL589199 MNE589199:MNH589199 MXA589199:MXD589199 NGW589199:NGZ589199 NQS589199:NQV589199 OAO589199:OAR589199 OKK589199:OKN589199 OUG589199:OUJ589199 PEC589199:PEF589199 PNY589199:POB589199 PXU589199:PXX589199 QHQ589199:QHT589199 QRM589199:QRP589199 RBI589199:RBL589199 RLE589199:RLH589199 RVA589199:RVD589199 SEW589199:SEZ589199 SOS589199:SOV589199 SYO589199:SYR589199 TIK589199:TIN589199 TSG589199:TSJ589199 UCC589199:UCF589199 ULY589199:UMB589199 UVU589199:UVX589199 VFQ589199:VFT589199 VPM589199:VPP589199 VZI589199:VZL589199 WJE589199:WJH589199 WTA589199:WTD589199 F654733:J654733 GO654735:GR654735 QK654735:QN654735 AAG654735:AAJ654735 AKC654735:AKF654735 ATY654735:AUB654735 BDU654735:BDX654735 BNQ654735:BNT654735 BXM654735:BXP654735 CHI654735:CHL654735 CRE654735:CRH654735 DBA654735:DBD654735 DKW654735:DKZ654735 DUS654735:DUV654735 EEO654735:EER654735 EOK654735:EON654735 EYG654735:EYJ654735 FIC654735:FIF654735 FRY654735:FSB654735 GBU654735:GBX654735 GLQ654735:GLT654735 GVM654735:GVP654735 HFI654735:HFL654735 HPE654735:HPH654735 HZA654735:HZD654735 IIW654735:IIZ654735 ISS654735:ISV654735 JCO654735:JCR654735 JMK654735:JMN654735 JWG654735:JWJ654735 KGC654735:KGF654735 KPY654735:KQB654735 KZU654735:KZX654735 LJQ654735:LJT654735 LTM654735:LTP654735 MDI654735:MDL654735 MNE654735:MNH654735 MXA654735:MXD654735 NGW654735:NGZ654735 NQS654735:NQV654735 OAO654735:OAR654735 OKK654735:OKN654735 OUG654735:OUJ654735 PEC654735:PEF654735 PNY654735:POB654735 PXU654735:PXX654735 QHQ654735:QHT654735 QRM654735:QRP654735 RBI654735:RBL654735 RLE654735:RLH654735 RVA654735:RVD654735 SEW654735:SEZ654735 SOS654735:SOV654735 SYO654735:SYR654735 TIK654735:TIN654735 TSG654735:TSJ654735 UCC654735:UCF654735 ULY654735:UMB654735 UVU654735:UVX654735 VFQ654735:VFT654735 VPM654735:VPP654735 VZI654735:VZL654735 WJE654735:WJH654735 WTA654735:WTD654735 F720269:J720269 GO720271:GR720271 QK720271:QN720271 AAG720271:AAJ720271 AKC720271:AKF720271 ATY720271:AUB720271 BDU720271:BDX720271 BNQ720271:BNT720271 BXM720271:BXP720271 CHI720271:CHL720271 CRE720271:CRH720271 DBA720271:DBD720271 DKW720271:DKZ720271 DUS720271:DUV720271 EEO720271:EER720271 EOK720271:EON720271 EYG720271:EYJ720271 FIC720271:FIF720271 FRY720271:FSB720271 GBU720271:GBX720271 GLQ720271:GLT720271 GVM720271:GVP720271 HFI720271:HFL720271 HPE720271:HPH720271 HZA720271:HZD720271 IIW720271:IIZ720271 ISS720271:ISV720271 JCO720271:JCR720271 JMK720271:JMN720271 JWG720271:JWJ720271 KGC720271:KGF720271 KPY720271:KQB720271 KZU720271:KZX720271 LJQ720271:LJT720271 LTM720271:LTP720271 MDI720271:MDL720271 MNE720271:MNH720271 MXA720271:MXD720271 NGW720271:NGZ720271 NQS720271:NQV720271 OAO720271:OAR720271 OKK720271:OKN720271 OUG720271:OUJ720271 PEC720271:PEF720271 PNY720271:POB720271 PXU720271:PXX720271 QHQ720271:QHT720271 QRM720271:QRP720271 RBI720271:RBL720271 RLE720271:RLH720271 RVA720271:RVD720271 SEW720271:SEZ720271 SOS720271:SOV720271 SYO720271:SYR720271 TIK720271:TIN720271 TSG720271:TSJ720271 UCC720271:UCF720271 ULY720271:UMB720271 UVU720271:UVX720271 VFQ720271:VFT720271 VPM720271:VPP720271 VZI720271:VZL720271 WJE720271:WJH720271 WTA720271:WTD720271 F785805:J785805 GO785807:GR785807 QK785807:QN785807 AAG785807:AAJ785807 AKC785807:AKF785807 ATY785807:AUB785807 BDU785807:BDX785807 BNQ785807:BNT785807 BXM785807:BXP785807 CHI785807:CHL785807 CRE785807:CRH785807 DBA785807:DBD785807 DKW785807:DKZ785807 DUS785807:DUV785807 EEO785807:EER785807 EOK785807:EON785807 EYG785807:EYJ785807 FIC785807:FIF785807 FRY785807:FSB785807 GBU785807:GBX785807 GLQ785807:GLT785807 GVM785807:GVP785807 HFI785807:HFL785807 HPE785807:HPH785807 HZA785807:HZD785807 IIW785807:IIZ785807 ISS785807:ISV785807 JCO785807:JCR785807 JMK785807:JMN785807 JWG785807:JWJ785807 KGC785807:KGF785807 KPY785807:KQB785807 KZU785807:KZX785807 LJQ785807:LJT785807 LTM785807:LTP785807 MDI785807:MDL785807 MNE785807:MNH785807 MXA785807:MXD785807 NGW785807:NGZ785807 NQS785807:NQV785807 OAO785807:OAR785807 OKK785807:OKN785807 OUG785807:OUJ785807 PEC785807:PEF785807 PNY785807:POB785807 PXU785807:PXX785807 QHQ785807:QHT785807 QRM785807:QRP785807 RBI785807:RBL785807 RLE785807:RLH785807 RVA785807:RVD785807 SEW785807:SEZ785807 SOS785807:SOV785807 SYO785807:SYR785807 TIK785807:TIN785807 TSG785807:TSJ785807 UCC785807:UCF785807 ULY785807:UMB785807 UVU785807:UVX785807 VFQ785807:VFT785807 VPM785807:VPP785807 VZI785807:VZL785807 WJE785807:WJH785807 WTA785807:WTD785807 F851341:J851341 GO851343:GR851343 QK851343:QN851343 AAG851343:AAJ851343 AKC851343:AKF851343 ATY851343:AUB851343 BDU851343:BDX851343 BNQ851343:BNT851343 BXM851343:BXP851343 CHI851343:CHL851343 CRE851343:CRH851343 DBA851343:DBD851343 DKW851343:DKZ851343 DUS851343:DUV851343 EEO851343:EER851343 EOK851343:EON851343 EYG851343:EYJ851343 FIC851343:FIF851343 FRY851343:FSB851343 GBU851343:GBX851343 GLQ851343:GLT851343 GVM851343:GVP851343 HFI851343:HFL851343 HPE851343:HPH851343 HZA851343:HZD851343 IIW851343:IIZ851343 ISS851343:ISV851343 JCO851343:JCR851343 JMK851343:JMN851343 JWG851343:JWJ851343 KGC851343:KGF851343 KPY851343:KQB851343 KZU851343:KZX851343 LJQ851343:LJT851343 LTM851343:LTP851343 MDI851343:MDL851343 MNE851343:MNH851343 MXA851343:MXD851343 NGW851343:NGZ851343 NQS851343:NQV851343 OAO851343:OAR851343 OKK851343:OKN851343 OUG851343:OUJ851343 PEC851343:PEF851343 PNY851343:POB851343 PXU851343:PXX851343 QHQ851343:QHT851343 QRM851343:QRP851343 RBI851343:RBL851343 RLE851343:RLH851343 RVA851343:RVD851343 SEW851343:SEZ851343 SOS851343:SOV851343 SYO851343:SYR851343 TIK851343:TIN851343 TSG851343:TSJ851343 UCC851343:UCF851343 ULY851343:UMB851343 UVU851343:UVX851343 VFQ851343:VFT851343 VPM851343:VPP851343 VZI851343:VZL851343 WJE851343:WJH851343 WTA851343:WTD851343 F916877:J916877 GO916879:GR916879 QK916879:QN916879 AAG916879:AAJ916879 AKC916879:AKF916879 ATY916879:AUB916879 BDU916879:BDX916879 BNQ916879:BNT916879 BXM916879:BXP916879 CHI916879:CHL916879 CRE916879:CRH916879 DBA916879:DBD916879 DKW916879:DKZ916879 DUS916879:DUV916879 EEO916879:EER916879 EOK916879:EON916879 EYG916879:EYJ916879 FIC916879:FIF916879 FRY916879:FSB916879 GBU916879:GBX916879 GLQ916879:GLT916879 GVM916879:GVP916879 HFI916879:HFL916879 HPE916879:HPH916879 HZA916879:HZD916879 IIW916879:IIZ916879 ISS916879:ISV916879 JCO916879:JCR916879 JMK916879:JMN916879 JWG916879:JWJ916879 KGC916879:KGF916879 KPY916879:KQB916879 KZU916879:KZX916879 LJQ916879:LJT916879 LTM916879:LTP916879 MDI916879:MDL916879 MNE916879:MNH916879 MXA916879:MXD916879 NGW916879:NGZ916879 NQS916879:NQV916879 OAO916879:OAR916879 OKK916879:OKN916879 OUG916879:OUJ916879 PEC916879:PEF916879 PNY916879:POB916879 PXU916879:PXX916879 QHQ916879:QHT916879 QRM916879:QRP916879 RBI916879:RBL916879 RLE916879:RLH916879 RVA916879:RVD916879 SEW916879:SEZ916879 SOS916879:SOV916879 SYO916879:SYR916879 TIK916879:TIN916879 TSG916879:TSJ916879 UCC916879:UCF916879 ULY916879:UMB916879 UVU916879:UVX916879 VFQ916879:VFT916879 VPM916879:VPP916879 VZI916879:VZL916879 WJE916879:WJH916879 WTA916879:WTD916879 F982413:J982413 GO982415:GR982415 QK982415:QN982415 AAG982415:AAJ982415 AKC982415:AKF982415 ATY982415:AUB982415 BDU982415:BDX982415 BNQ982415:BNT982415 BXM982415:BXP982415 CHI982415:CHL982415 CRE982415:CRH982415 DBA982415:DBD982415 DKW982415:DKZ982415 DUS982415:DUV982415 EEO982415:EER982415 EOK982415:EON982415 EYG982415:EYJ982415 FIC982415:FIF982415 FRY982415:FSB982415 GBU982415:GBX982415 GLQ982415:GLT982415 GVM982415:GVP982415 HFI982415:HFL982415 HPE982415:HPH982415 HZA982415:HZD982415 IIW982415:IIZ982415 ISS982415:ISV982415 JCO982415:JCR982415 JMK982415:JMN982415 JWG982415:JWJ982415 KGC982415:KGF982415 KPY982415:KQB982415 KZU982415:KZX982415 LJQ982415:LJT982415 LTM982415:LTP982415 MDI982415:MDL982415 MNE982415:MNH982415 MXA982415:MXD982415 NGW982415:NGZ982415 NQS982415:NQV982415 OAO982415:OAR982415 OKK982415:OKN982415 OUG982415:OUJ982415 PEC982415:PEF982415 PNY982415:POB982415 PXU982415:PXX982415 QHQ982415:QHT982415 QRM982415:QRP982415 RBI982415:RBL982415 RLE982415:RLH982415 RVA982415:RVD982415 SEW982415:SEZ982415 SOS982415:SOV982415 SYO982415:SYR982415 TIK982415:TIN982415 TSG982415:TSJ982415 UCC982415:UCF982415 ULY982415:UMB982415 UVU982415:UVX982415 VFQ982415:VFT982415 VPM982415:VPP982415 VZI982415:VZL982415 WJE982415:WJH982415 WTA982415:WTD982415 F64911:H64911 GO64913:GP64913 QK64913:QL64913 AAG64913:AAH64913 AKC64913:AKD64913 ATY64913:ATZ64913 BDU64913:BDV64913 BNQ64913:BNR64913 BXM64913:BXN64913 CHI64913:CHJ64913 CRE64913:CRF64913 DBA64913:DBB64913 DKW64913:DKX64913 DUS64913:DUT64913 EEO64913:EEP64913 EOK64913:EOL64913 EYG64913:EYH64913 FIC64913:FID64913 FRY64913:FRZ64913 GBU64913:GBV64913 GLQ64913:GLR64913 GVM64913:GVN64913 HFI64913:HFJ64913 HPE64913:HPF64913 HZA64913:HZB64913 IIW64913:IIX64913 ISS64913:IST64913 JCO64913:JCP64913 JMK64913:JML64913 JWG64913:JWH64913 KGC64913:KGD64913 KPY64913:KPZ64913 KZU64913:KZV64913 LJQ64913:LJR64913 LTM64913:LTN64913 MDI64913:MDJ64913 MNE64913:MNF64913 MXA64913:MXB64913 NGW64913:NGX64913 NQS64913:NQT64913 OAO64913:OAP64913 OKK64913:OKL64913 OUG64913:OUH64913 PEC64913:PED64913 PNY64913:PNZ64913 PXU64913:PXV64913 QHQ64913:QHR64913 QRM64913:QRN64913 RBI64913:RBJ64913 RLE64913:RLF64913 RVA64913:RVB64913 SEW64913:SEX64913 SOS64913:SOT64913 SYO64913:SYP64913 TIK64913:TIL64913 TSG64913:TSH64913 UCC64913:UCD64913 ULY64913:ULZ64913 UVU64913:UVV64913 VFQ64913:VFR64913 VPM64913:VPN64913 VZI64913:VZJ64913 WJE64913:WJF64913 WTA64913:WTB64913 F130447:H130447 GO130449:GP130449 QK130449:QL130449 AAG130449:AAH130449 AKC130449:AKD130449 ATY130449:ATZ130449 BDU130449:BDV130449 BNQ130449:BNR130449 BXM130449:BXN130449 CHI130449:CHJ130449 CRE130449:CRF130449 DBA130449:DBB130449 DKW130449:DKX130449 DUS130449:DUT130449 EEO130449:EEP130449 EOK130449:EOL130449 EYG130449:EYH130449 FIC130449:FID130449 FRY130449:FRZ130449 GBU130449:GBV130449 GLQ130449:GLR130449 GVM130449:GVN130449 HFI130449:HFJ130449 HPE130449:HPF130449 HZA130449:HZB130449 IIW130449:IIX130449 ISS130449:IST130449 JCO130449:JCP130449 JMK130449:JML130449 JWG130449:JWH130449 KGC130449:KGD130449 KPY130449:KPZ130449 KZU130449:KZV130449 LJQ130449:LJR130449 LTM130449:LTN130449 MDI130449:MDJ130449 MNE130449:MNF130449 MXA130449:MXB130449 NGW130449:NGX130449 NQS130449:NQT130449 OAO130449:OAP130449 OKK130449:OKL130449 OUG130449:OUH130449 PEC130449:PED130449 PNY130449:PNZ130449 PXU130449:PXV130449 QHQ130449:QHR130449 QRM130449:QRN130449 RBI130449:RBJ130449 RLE130449:RLF130449 RVA130449:RVB130449 SEW130449:SEX130449 SOS130449:SOT130449 SYO130449:SYP130449 TIK130449:TIL130449 TSG130449:TSH130449 UCC130449:UCD130449 ULY130449:ULZ130449 UVU130449:UVV130449 VFQ130449:VFR130449 VPM130449:VPN130449 VZI130449:VZJ130449 WJE130449:WJF130449 WTA130449:WTB130449 F195983:H195983 GO195985:GP195985 QK195985:QL195985 AAG195985:AAH195985 AKC195985:AKD195985 ATY195985:ATZ195985 BDU195985:BDV195985 BNQ195985:BNR195985 BXM195985:BXN195985 CHI195985:CHJ195985 CRE195985:CRF195985 DBA195985:DBB195985 DKW195985:DKX195985 DUS195985:DUT195985 EEO195985:EEP195985 EOK195985:EOL195985 EYG195985:EYH195985 FIC195985:FID195985 FRY195985:FRZ195985 GBU195985:GBV195985 GLQ195985:GLR195985 GVM195985:GVN195985 HFI195985:HFJ195985 HPE195985:HPF195985 HZA195985:HZB195985 IIW195985:IIX195985 ISS195985:IST195985 JCO195985:JCP195985 JMK195985:JML195985 JWG195985:JWH195985 KGC195985:KGD195985 KPY195985:KPZ195985 KZU195985:KZV195985 LJQ195985:LJR195985 LTM195985:LTN195985 MDI195985:MDJ195985 MNE195985:MNF195985 MXA195985:MXB195985 NGW195985:NGX195985 NQS195985:NQT195985 OAO195985:OAP195985 OKK195985:OKL195985 OUG195985:OUH195985 PEC195985:PED195985 PNY195985:PNZ195985 PXU195985:PXV195985 QHQ195985:QHR195985 QRM195985:QRN195985 RBI195985:RBJ195985 RLE195985:RLF195985 RVA195985:RVB195985 SEW195985:SEX195985 SOS195985:SOT195985 SYO195985:SYP195985 TIK195985:TIL195985 TSG195985:TSH195985 UCC195985:UCD195985 ULY195985:ULZ195985 UVU195985:UVV195985 VFQ195985:VFR195985 VPM195985:VPN195985 VZI195985:VZJ195985 WJE195985:WJF195985 WTA195985:WTB195985 F261519:H261519 GO261521:GP261521 QK261521:QL261521 AAG261521:AAH261521 AKC261521:AKD261521 ATY261521:ATZ261521 BDU261521:BDV261521 BNQ261521:BNR261521 BXM261521:BXN261521 CHI261521:CHJ261521 CRE261521:CRF261521 DBA261521:DBB261521 DKW261521:DKX261521 DUS261521:DUT261521 EEO261521:EEP261521 EOK261521:EOL261521 EYG261521:EYH261521 FIC261521:FID261521 FRY261521:FRZ261521 GBU261521:GBV261521 GLQ261521:GLR261521 GVM261521:GVN261521 HFI261521:HFJ261521 HPE261521:HPF261521 HZA261521:HZB261521 IIW261521:IIX261521 ISS261521:IST261521 JCO261521:JCP261521 JMK261521:JML261521 JWG261521:JWH261521 KGC261521:KGD261521 KPY261521:KPZ261521 KZU261521:KZV261521 LJQ261521:LJR261521 LTM261521:LTN261521 MDI261521:MDJ261521 MNE261521:MNF261521 MXA261521:MXB261521 NGW261521:NGX261521 NQS261521:NQT261521 OAO261521:OAP261521 OKK261521:OKL261521 OUG261521:OUH261521 PEC261521:PED261521 PNY261521:PNZ261521 PXU261521:PXV261521 QHQ261521:QHR261521 QRM261521:QRN261521 RBI261521:RBJ261521 RLE261521:RLF261521 RVA261521:RVB261521 SEW261521:SEX261521 SOS261521:SOT261521 SYO261521:SYP261521 TIK261521:TIL261521 TSG261521:TSH261521 UCC261521:UCD261521 ULY261521:ULZ261521 UVU261521:UVV261521 VFQ261521:VFR261521 VPM261521:VPN261521 VZI261521:VZJ261521 WJE261521:WJF261521 WTA261521:WTB261521 F327055:H327055 GO327057:GP327057 QK327057:QL327057 AAG327057:AAH327057 AKC327057:AKD327057 ATY327057:ATZ327057 BDU327057:BDV327057 BNQ327057:BNR327057 BXM327057:BXN327057 CHI327057:CHJ327057 CRE327057:CRF327057 DBA327057:DBB327057 DKW327057:DKX327057 DUS327057:DUT327057 EEO327057:EEP327057 EOK327057:EOL327057 EYG327057:EYH327057 FIC327057:FID327057 FRY327057:FRZ327057 GBU327057:GBV327057 GLQ327057:GLR327057 GVM327057:GVN327057 HFI327057:HFJ327057 HPE327057:HPF327057 HZA327057:HZB327057 IIW327057:IIX327057 ISS327057:IST327057 JCO327057:JCP327057 JMK327057:JML327057 JWG327057:JWH327057 KGC327057:KGD327057 KPY327057:KPZ327057 KZU327057:KZV327057 LJQ327057:LJR327057 LTM327057:LTN327057 MDI327057:MDJ327057 MNE327057:MNF327057 MXA327057:MXB327057 NGW327057:NGX327057 NQS327057:NQT327057 OAO327057:OAP327057 OKK327057:OKL327057 OUG327057:OUH327057 PEC327057:PED327057 PNY327057:PNZ327057 PXU327057:PXV327057 QHQ327057:QHR327057 QRM327057:QRN327057 RBI327057:RBJ327057 RLE327057:RLF327057 RVA327057:RVB327057 SEW327057:SEX327057 SOS327057:SOT327057 SYO327057:SYP327057 TIK327057:TIL327057 TSG327057:TSH327057 UCC327057:UCD327057 ULY327057:ULZ327057 UVU327057:UVV327057 VFQ327057:VFR327057 VPM327057:VPN327057 VZI327057:VZJ327057 WJE327057:WJF327057 WTA327057:WTB327057 F392591:H392591 GO392593:GP392593 QK392593:QL392593 AAG392593:AAH392593 AKC392593:AKD392593 ATY392593:ATZ392593 BDU392593:BDV392593 BNQ392593:BNR392593 BXM392593:BXN392593 CHI392593:CHJ392593 CRE392593:CRF392593 DBA392593:DBB392593 DKW392593:DKX392593 DUS392593:DUT392593 EEO392593:EEP392593 EOK392593:EOL392593 EYG392593:EYH392593 FIC392593:FID392593 FRY392593:FRZ392593 GBU392593:GBV392593 GLQ392593:GLR392593 GVM392593:GVN392593 HFI392593:HFJ392593 HPE392593:HPF392593 HZA392593:HZB392593 IIW392593:IIX392593 ISS392593:IST392593 JCO392593:JCP392593 JMK392593:JML392593 JWG392593:JWH392593 KGC392593:KGD392593 KPY392593:KPZ392593 KZU392593:KZV392593 LJQ392593:LJR392593 LTM392593:LTN392593 MDI392593:MDJ392593 MNE392593:MNF392593 MXA392593:MXB392593 NGW392593:NGX392593 NQS392593:NQT392593 OAO392593:OAP392593 OKK392593:OKL392593 OUG392593:OUH392593 PEC392593:PED392593 PNY392593:PNZ392593 PXU392593:PXV392593 QHQ392593:QHR392593 QRM392593:QRN392593 RBI392593:RBJ392593 RLE392593:RLF392593 RVA392593:RVB392593 SEW392593:SEX392593 SOS392593:SOT392593 SYO392593:SYP392593 TIK392593:TIL392593 TSG392593:TSH392593 UCC392593:UCD392593 ULY392593:ULZ392593 UVU392593:UVV392593 VFQ392593:VFR392593 VPM392593:VPN392593 VZI392593:VZJ392593 WJE392593:WJF392593 WTA392593:WTB392593 F458127:H458127 GO458129:GP458129 QK458129:QL458129 AAG458129:AAH458129 AKC458129:AKD458129 ATY458129:ATZ458129 BDU458129:BDV458129 BNQ458129:BNR458129 BXM458129:BXN458129 CHI458129:CHJ458129 CRE458129:CRF458129 DBA458129:DBB458129 DKW458129:DKX458129 DUS458129:DUT458129 EEO458129:EEP458129 EOK458129:EOL458129 EYG458129:EYH458129 FIC458129:FID458129 FRY458129:FRZ458129 GBU458129:GBV458129 GLQ458129:GLR458129 GVM458129:GVN458129 HFI458129:HFJ458129 HPE458129:HPF458129 HZA458129:HZB458129 IIW458129:IIX458129 ISS458129:IST458129 JCO458129:JCP458129 JMK458129:JML458129 JWG458129:JWH458129 KGC458129:KGD458129 KPY458129:KPZ458129 KZU458129:KZV458129 LJQ458129:LJR458129 LTM458129:LTN458129 MDI458129:MDJ458129 MNE458129:MNF458129 MXA458129:MXB458129 NGW458129:NGX458129 NQS458129:NQT458129 OAO458129:OAP458129 OKK458129:OKL458129 OUG458129:OUH458129 PEC458129:PED458129 PNY458129:PNZ458129 PXU458129:PXV458129 QHQ458129:QHR458129 QRM458129:QRN458129 RBI458129:RBJ458129 RLE458129:RLF458129 RVA458129:RVB458129 SEW458129:SEX458129 SOS458129:SOT458129 SYO458129:SYP458129 TIK458129:TIL458129 TSG458129:TSH458129 UCC458129:UCD458129 ULY458129:ULZ458129 UVU458129:UVV458129 VFQ458129:VFR458129 VPM458129:VPN458129 VZI458129:VZJ458129 WJE458129:WJF458129 WTA458129:WTB458129 F523663:H523663 GO523665:GP523665 QK523665:QL523665 AAG523665:AAH523665 AKC523665:AKD523665 ATY523665:ATZ523665 BDU523665:BDV523665 BNQ523665:BNR523665 BXM523665:BXN523665 CHI523665:CHJ523665 CRE523665:CRF523665 DBA523665:DBB523665 DKW523665:DKX523665 DUS523665:DUT523665 EEO523665:EEP523665 EOK523665:EOL523665 EYG523665:EYH523665 FIC523665:FID523665 FRY523665:FRZ523665 GBU523665:GBV523665 GLQ523665:GLR523665 GVM523665:GVN523665 HFI523665:HFJ523665 HPE523665:HPF523665 HZA523665:HZB523665 IIW523665:IIX523665 ISS523665:IST523665 JCO523665:JCP523665 JMK523665:JML523665 JWG523665:JWH523665 KGC523665:KGD523665 KPY523665:KPZ523665 KZU523665:KZV523665 LJQ523665:LJR523665 LTM523665:LTN523665 MDI523665:MDJ523665 MNE523665:MNF523665 MXA523665:MXB523665 NGW523665:NGX523665 NQS523665:NQT523665 OAO523665:OAP523665 OKK523665:OKL523665 OUG523665:OUH523665 PEC523665:PED523665 PNY523665:PNZ523665 PXU523665:PXV523665 QHQ523665:QHR523665 QRM523665:QRN523665 RBI523665:RBJ523665 RLE523665:RLF523665 RVA523665:RVB523665 SEW523665:SEX523665 SOS523665:SOT523665 SYO523665:SYP523665 TIK523665:TIL523665 TSG523665:TSH523665 UCC523665:UCD523665 ULY523665:ULZ523665 UVU523665:UVV523665 VFQ523665:VFR523665 VPM523665:VPN523665 VZI523665:VZJ523665 WJE523665:WJF523665 WTA523665:WTB523665 F589199:H589199 GO589201:GP589201 QK589201:QL589201 AAG589201:AAH589201 AKC589201:AKD589201 ATY589201:ATZ589201 BDU589201:BDV589201 BNQ589201:BNR589201 BXM589201:BXN589201 CHI589201:CHJ589201 CRE589201:CRF589201 DBA589201:DBB589201 DKW589201:DKX589201 DUS589201:DUT589201 EEO589201:EEP589201 EOK589201:EOL589201 EYG589201:EYH589201 FIC589201:FID589201 FRY589201:FRZ589201 GBU589201:GBV589201 GLQ589201:GLR589201 GVM589201:GVN589201 HFI589201:HFJ589201 HPE589201:HPF589201 HZA589201:HZB589201 IIW589201:IIX589201 ISS589201:IST589201 JCO589201:JCP589201 JMK589201:JML589201 JWG589201:JWH589201 KGC589201:KGD589201 KPY589201:KPZ589201 KZU589201:KZV589201 LJQ589201:LJR589201 LTM589201:LTN589201 MDI589201:MDJ589201 MNE589201:MNF589201 MXA589201:MXB589201 NGW589201:NGX589201 NQS589201:NQT589201 OAO589201:OAP589201 OKK589201:OKL589201 OUG589201:OUH589201 PEC589201:PED589201 PNY589201:PNZ589201 PXU589201:PXV589201 QHQ589201:QHR589201 QRM589201:QRN589201 RBI589201:RBJ589201 RLE589201:RLF589201 RVA589201:RVB589201 SEW589201:SEX589201 SOS589201:SOT589201 SYO589201:SYP589201 TIK589201:TIL589201 TSG589201:TSH589201 UCC589201:UCD589201 ULY589201:ULZ589201 UVU589201:UVV589201 VFQ589201:VFR589201 VPM589201:VPN589201 VZI589201:VZJ589201 WJE589201:WJF589201 WTA589201:WTB589201 F654735:H654735 GO654737:GP654737 QK654737:QL654737 AAG654737:AAH654737 AKC654737:AKD654737 ATY654737:ATZ654737 BDU654737:BDV654737 BNQ654737:BNR654737 BXM654737:BXN654737 CHI654737:CHJ654737 CRE654737:CRF654737 DBA654737:DBB654737 DKW654737:DKX654737 DUS654737:DUT654737 EEO654737:EEP654737 EOK654737:EOL654737 EYG654737:EYH654737 FIC654737:FID654737 FRY654737:FRZ654737 GBU654737:GBV654737 GLQ654737:GLR654737 GVM654737:GVN654737 HFI654737:HFJ654737 HPE654737:HPF654737 HZA654737:HZB654737 IIW654737:IIX654737 ISS654737:IST654737 JCO654737:JCP654737 JMK654737:JML654737 JWG654737:JWH654737 KGC654737:KGD654737 KPY654737:KPZ654737 KZU654737:KZV654737 LJQ654737:LJR654737 LTM654737:LTN654737 MDI654737:MDJ654737 MNE654737:MNF654737 MXA654737:MXB654737 NGW654737:NGX654737 NQS654737:NQT654737 OAO654737:OAP654737 OKK654737:OKL654737 OUG654737:OUH654737 PEC654737:PED654737 PNY654737:PNZ654737 PXU654737:PXV654737 QHQ654737:QHR654737 QRM654737:QRN654737 RBI654737:RBJ654737 RLE654737:RLF654737 RVA654737:RVB654737 SEW654737:SEX654737 SOS654737:SOT654737 SYO654737:SYP654737 TIK654737:TIL654737 TSG654737:TSH654737 UCC654737:UCD654737 ULY654737:ULZ654737 UVU654737:UVV654737 VFQ654737:VFR654737 VPM654737:VPN654737 VZI654737:VZJ654737 WJE654737:WJF654737 WTA654737:WTB654737 F720271:H720271 GO720273:GP720273 QK720273:QL720273 AAG720273:AAH720273 AKC720273:AKD720273 ATY720273:ATZ720273 BDU720273:BDV720273 BNQ720273:BNR720273 BXM720273:BXN720273 CHI720273:CHJ720273 CRE720273:CRF720273 DBA720273:DBB720273 DKW720273:DKX720273 DUS720273:DUT720273 EEO720273:EEP720273 EOK720273:EOL720273 EYG720273:EYH720273 FIC720273:FID720273 FRY720273:FRZ720273 GBU720273:GBV720273 GLQ720273:GLR720273 GVM720273:GVN720273 HFI720273:HFJ720273 HPE720273:HPF720273 HZA720273:HZB720273 IIW720273:IIX720273 ISS720273:IST720273 JCO720273:JCP720273 JMK720273:JML720273 JWG720273:JWH720273 KGC720273:KGD720273 KPY720273:KPZ720273 KZU720273:KZV720273 LJQ720273:LJR720273 LTM720273:LTN720273 MDI720273:MDJ720273 MNE720273:MNF720273 MXA720273:MXB720273 NGW720273:NGX720273 NQS720273:NQT720273 OAO720273:OAP720273 OKK720273:OKL720273 OUG720273:OUH720273 PEC720273:PED720273 PNY720273:PNZ720273 PXU720273:PXV720273 QHQ720273:QHR720273 QRM720273:QRN720273 RBI720273:RBJ720273 RLE720273:RLF720273 RVA720273:RVB720273 SEW720273:SEX720273 SOS720273:SOT720273 SYO720273:SYP720273 TIK720273:TIL720273 TSG720273:TSH720273 UCC720273:UCD720273 ULY720273:ULZ720273 UVU720273:UVV720273 VFQ720273:VFR720273 VPM720273:VPN720273 VZI720273:VZJ720273 WJE720273:WJF720273 WTA720273:WTB720273 F785807:H785807 GO785809:GP785809 QK785809:QL785809 AAG785809:AAH785809 AKC785809:AKD785809 ATY785809:ATZ785809 BDU785809:BDV785809 BNQ785809:BNR785809 BXM785809:BXN785809 CHI785809:CHJ785809 CRE785809:CRF785809 DBA785809:DBB785809 DKW785809:DKX785809 DUS785809:DUT785809 EEO785809:EEP785809 EOK785809:EOL785809 EYG785809:EYH785809 FIC785809:FID785809 FRY785809:FRZ785809 GBU785809:GBV785809 GLQ785809:GLR785809 GVM785809:GVN785809 HFI785809:HFJ785809 HPE785809:HPF785809 HZA785809:HZB785809 IIW785809:IIX785809 ISS785809:IST785809 JCO785809:JCP785809 JMK785809:JML785809 JWG785809:JWH785809 KGC785809:KGD785809 KPY785809:KPZ785809 KZU785809:KZV785809 LJQ785809:LJR785809 LTM785809:LTN785809 MDI785809:MDJ785809 MNE785809:MNF785809 MXA785809:MXB785809 NGW785809:NGX785809 NQS785809:NQT785809 OAO785809:OAP785809 OKK785809:OKL785809 OUG785809:OUH785809 PEC785809:PED785809 PNY785809:PNZ785809 PXU785809:PXV785809 QHQ785809:QHR785809 QRM785809:QRN785809 RBI785809:RBJ785809 RLE785809:RLF785809 RVA785809:RVB785809 SEW785809:SEX785809 SOS785809:SOT785809 SYO785809:SYP785809 TIK785809:TIL785809 TSG785809:TSH785809 UCC785809:UCD785809 ULY785809:ULZ785809 UVU785809:UVV785809 VFQ785809:VFR785809 VPM785809:VPN785809 VZI785809:VZJ785809 WJE785809:WJF785809 WTA785809:WTB785809 F851343:H851343 GO851345:GP851345 QK851345:QL851345 AAG851345:AAH851345 AKC851345:AKD851345 ATY851345:ATZ851345 BDU851345:BDV851345 BNQ851345:BNR851345 BXM851345:BXN851345 CHI851345:CHJ851345 CRE851345:CRF851345 DBA851345:DBB851345 DKW851345:DKX851345 DUS851345:DUT851345 EEO851345:EEP851345 EOK851345:EOL851345 EYG851345:EYH851345 FIC851345:FID851345 FRY851345:FRZ851345 GBU851345:GBV851345 GLQ851345:GLR851345 GVM851345:GVN851345 HFI851345:HFJ851345 HPE851345:HPF851345 HZA851345:HZB851345 IIW851345:IIX851345 ISS851345:IST851345 JCO851345:JCP851345 JMK851345:JML851345 JWG851345:JWH851345 KGC851345:KGD851345 KPY851345:KPZ851345 KZU851345:KZV851345 LJQ851345:LJR851345 LTM851345:LTN851345 MDI851345:MDJ851345 MNE851345:MNF851345 MXA851345:MXB851345 NGW851345:NGX851345 NQS851345:NQT851345 OAO851345:OAP851345 OKK851345:OKL851345 OUG851345:OUH851345 PEC851345:PED851345 PNY851345:PNZ851345 PXU851345:PXV851345 QHQ851345:QHR851345 QRM851345:QRN851345 RBI851345:RBJ851345 RLE851345:RLF851345 RVA851345:RVB851345 SEW851345:SEX851345 SOS851345:SOT851345 SYO851345:SYP851345 TIK851345:TIL851345 TSG851345:TSH851345 UCC851345:UCD851345 ULY851345:ULZ851345 UVU851345:UVV851345 VFQ851345:VFR851345 VPM851345:VPN851345 VZI851345:VZJ851345 WJE851345:WJF851345 WTA851345:WTB851345 F916879:H916879 GO916881:GP916881 QK916881:QL916881 AAG916881:AAH916881 AKC916881:AKD916881 ATY916881:ATZ916881 BDU916881:BDV916881 BNQ916881:BNR916881 BXM916881:BXN916881 CHI916881:CHJ916881 CRE916881:CRF916881 DBA916881:DBB916881 DKW916881:DKX916881 DUS916881:DUT916881 EEO916881:EEP916881 EOK916881:EOL916881 EYG916881:EYH916881 FIC916881:FID916881 FRY916881:FRZ916881 GBU916881:GBV916881 GLQ916881:GLR916881 GVM916881:GVN916881 HFI916881:HFJ916881 HPE916881:HPF916881 HZA916881:HZB916881 IIW916881:IIX916881 ISS916881:IST916881 JCO916881:JCP916881 JMK916881:JML916881 JWG916881:JWH916881 KGC916881:KGD916881 KPY916881:KPZ916881 KZU916881:KZV916881 LJQ916881:LJR916881 LTM916881:LTN916881 MDI916881:MDJ916881 MNE916881:MNF916881 MXA916881:MXB916881 NGW916881:NGX916881 NQS916881:NQT916881 OAO916881:OAP916881 OKK916881:OKL916881 OUG916881:OUH916881 PEC916881:PED916881 PNY916881:PNZ916881 PXU916881:PXV916881 QHQ916881:QHR916881 QRM916881:QRN916881 RBI916881:RBJ916881 RLE916881:RLF916881 RVA916881:RVB916881 SEW916881:SEX916881 SOS916881:SOT916881 SYO916881:SYP916881 TIK916881:TIL916881 TSG916881:TSH916881 UCC916881:UCD916881 ULY916881:ULZ916881 UVU916881:UVV916881 VFQ916881:VFR916881 VPM916881:VPN916881 VZI916881:VZJ916881 WJE916881:WJF916881 WTA916881:WTB916881 F982415:H982415 GO982417:GP982417 QK982417:QL982417 AAG982417:AAH982417 AKC982417:AKD982417 ATY982417:ATZ982417 BDU982417:BDV982417 BNQ982417:BNR982417 BXM982417:BXN982417 CHI982417:CHJ982417 CRE982417:CRF982417 DBA982417:DBB982417 DKW982417:DKX982417 DUS982417:DUT982417 EEO982417:EEP982417 EOK982417:EOL982417 EYG982417:EYH982417 FIC982417:FID982417 FRY982417:FRZ982417 GBU982417:GBV982417 GLQ982417:GLR982417 GVM982417:GVN982417 HFI982417:HFJ982417 HPE982417:HPF982417 HZA982417:HZB982417 IIW982417:IIX982417 ISS982417:IST982417 JCO982417:JCP982417 JMK982417:JML982417 JWG982417:JWH982417 KGC982417:KGD982417 KPY982417:KPZ982417 KZU982417:KZV982417 LJQ982417:LJR982417 LTM982417:LTN982417 MDI982417:MDJ982417 MNE982417:MNF982417 MXA982417:MXB982417 NGW982417:NGX982417 NQS982417:NQT982417 OAO982417:OAP982417 OKK982417:OKL982417 OUG982417:OUH982417 PEC982417:PED982417 PNY982417:PNZ982417 PXU982417:PXV982417 QHQ982417:QHR982417 QRM982417:QRN982417 RBI982417:RBJ982417 RLE982417:RLF982417 RVA982417:RVB982417 SEW982417:SEX982417 SOS982417:SOT982417 SYO982417:SYP982417 TIK982417:TIL982417 TSG982417:TSH982417 UCC982417:UCD982417 ULY982417:ULZ982417 UVU982417:UVV982417 VFQ982417:VFR982417 VPM982417:VPN982417 VZI982417:VZJ982417 WJE982417:WJF982417 WTA982417:WTB982417 I64910:J64911 GQ64912:GR64913 QM64912:QN64913 AAI64912:AAJ64913 AKE64912:AKF64913 AUA64912:AUB64913 BDW64912:BDX64913 BNS64912:BNT64913 BXO64912:BXP64913 CHK64912:CHL64913 CRG64912:CRH64913 DBC64912:DBD64913 DKY64912:DKZ64913 DUU64912:DUV64913 EEQ64912:EER64913 EOM64912:EON64913 EYI64912:EYJ64913 FIE64912:FIF64913 FSA64912:FSB64913 GBW64912:GBX64913 GLS64912:GLT64913 GVO64912:GVP64913 HFK64912:HFL64913 HPG64912:HPH64913 HZC64912:HZD64913 IIY64912:IIZ64913 ISU64912:ISV64913 JCQ64912:JCR64913 JMM64912:JMN64913 JWI64912:JWJ64913 KGE64912:KGF64913 KQA64912:KQB64913 KZW64912:KZX64913 LJS64912:LJT64913 LTO64912:LTP64913 MDK64912:MDL64913 MNG64912:MNH64913 MXC64912:MXD64913 NGY64912:NGZ64913 NQU64912:NQV64913 OAQ64912:OAR64913 OKM64912:OKN64913 OUI64912:OUJ64913 PEE64912:PEF64913 POA64912:POB64913 PXW64912:PXX64913 QHS64912:QHT64913 QRO64912:QRP64913 RBK64912:RBL64913 RLG64912:RLH64913 RVC64912:RVD64913 SEY64912:SEZ64913 SOU64912:SOV64913 SYQ64912:SYR64913 TIM64912:TIN64913 TSI64912:TSJ64913 UCE64912:UCF64913 UMA64912:UMB64913 UVW64912:UVX64913 VFS64912:VFT64913 VPO64912:VPP64913 VZK64912:VZL64913 WJG64912:WJH64913 WTC64912:WTD64913 I130446:J130447 GQ130448:GR130449 QM130448:QN130449 AAI130448:AAJ130449 AKE130448:AKF130449 AUA130448:AUB130449 BDW130448:BDX130449 BNS130448:BNT130449 BXO130448:BXP130449 CHK130448:CHL130449 CRG130448:CRH130449 DBC130448:DBD130449 DKY130448:DKZ130449 DUU130448:DUV130449 EEQ130448:EER130449 EOM130448:EON130449 EYI130448:EYJ130449 FIE130448:FIF130449 FSA130448:FSB130449 GBW130448:GBX130449 GLS130448:GLT130449 GVO130448:GVP130449 HFK130448:HFL130449 HPG130448:HPH130449 HZC130448:HZD130449 IIY130448:IIZ130449 ISU130448:ISV130449 JCQ130448:JCR130449 JMM130448:JMN130449 JWI130448:JWJ130449 KGE130448:KGF130449 KQA130448:KQB130449 KZW130448:KZX130449 LJS130448:LJT130449 LTO130448:LTP130449 MDK130448:MDL130449 MNG130448:MNH130449 MXC130448:MXD130449 NGY130448:NGZ130449 NQU130448:NQV130449 OAQ130448:OAR130449 OKM130448:OKN130449 OUI130448:OUJ130449 PEE130448:PEF130449 POA130448:POB130449 PXW130448:PXX130449 QHS130448:QHT130449 QRO130448:QRP130449 RBK130448:RBL130449 RLG130448:RLH130449 RVC130448:RVD130449 SEY130448:SEZ130449 SOU130448:SOV130449 SYQ130448:SYR130449 TIM130448:TIN130449 TSI130448:TSJ130449 UCE130448:UCF130449 UMA130448:UMB130449 UVW130448:UVX130449 VFS130448:VFT130449 VPO130448:VPP130449 VZK130448:VZL130449 WJG130448:WJH130449 WTC130448:WTD130449 I195982:J195983 GQ195984:GR195985 QM195984:QN195985 AAI195984:AAJ195985 AKE195984:AKF195985 AUA195984:AUB195985 BDW195984:BDX195985 BNS195984:BNT195985 BXO195984:BXP195985 CHK195984:CHL195985 CRG195984:CRH195985 DBC195984:DBD195985 DKY195984:DKZ195985 DUU195984:DUV195985 EEQ195984:EER195985 EOM195984:EON195985 EYI195984:EYJ195985 FIE195984:FIF195985 FSA195984:FSB195985 GBW195984:GBX195985 GLS195984:GLT195985 GVO195984:GVP195985 HFK195984:HFL195985 HPG195984:HPH195985 HZC195984:HZD195985 IIY195984:IIZ195985 ISU195984:ISV195985 JCQ195984:JCR195985 JMM195984:JMN195985 JWI195984:JWJ195985 KGE195984:KGF195985 KQA195984:KQB195985 KZW195984:KZX195985 LJS195984:LJT195985 LTO195984:LTP195985 MDK195984:MDL195985 MNG195984:MNH195985 MXC195984:MXD195985 NGY195984:NGZ195985 NQU195984:NQV195985 OAQ195984:OAR195985 OKM195984:OKN195985 OUI195984:OUJ195985 PEE195984:PEF195985 POA195984:POB195985 PXW195984:PXX195985 QHS195984:QHT195985 QRO195984:QRP195985 RBK195984:RBL195985 RLG195984:RLH195985 RVC195984:RVD195985 SEY195984:SEZ195985 SOU195984:SOV195985 SYQ195984:SYR195985 TIM195984:TIN195985 TSI195984:TSJ195985 UCE195984:UCF195985 UMA195984:UMB195985 UVW195984:UVX195985 VFS195984:VFT195985 VPO195984:VPP195985 VZK195984:VZL195985 WJG195984:WJH195985 WTC195984:WTD195985 I261518:J261519 GQ261520:GR261521 QM261520:QN261521 AAI261520:AAJ261521 AKE261520:AKF261521 AUA261520:AUB261521 BDW261520:BDX261521 BNS261520:BNT261521 BXO261520:BXP261521 CHK261520:CHL261521 CRG261520:CRH261521 DBC261520:DBD261521 DKY261520:DKZ261521 DUU261520:DUV261521 EEQ261520:EER261521 EOM261520:EON261521 EYI261520:EYJ261521 FIE261520:FIF261521 FSA261520:FSB261521 GBW261520:GBX261521 GLS261520:GLT261521 GVO261520:GVP261521 HFK261520:HFL261521 HPG261520:HPH261521 HZC261520:HZD261521 IIY261520:IIZ261521 ISU261520:ISV261521 JCQ261520:JCR261521 JMM261520:JMN261521 JWI261520:JWJ261521 KGE261520:KGF261521 KQA261520:KQB261521 KZW261520:KZX261521 LJS261520:LJT261521 LTO261520:LTP261521 MDK261520:MDL261521 MNG261520:MNH261521 MXC261520:MXD261521 NGY261520:NGZ261521 NQU261520:NQV261521 OAQ261520:OAR261521 OKM261520:OKN261521 OUI261520:OUJ261521 PEE261520:PEF261521 POA261520:POB261521 PXW261520:PXX261521 QHS261520:QHT261521 QRO261520:QRP261521 RBK261520:RBL261521 RLG261520:RLH261521 RVC261520:RVD261521 SEY261520:SEZ261521 SOU261520:SOV261521 SYQ261520:SYR261521 TIM261520:TIN261521 TSI261520:TSJ261521 UCE261520:UCF261521 UMA261520:UMB261521 UVW261520:UVX261521 VFS261520:VFT261521 VPO261520:VPP261521 VZK261520:VZL261521 WJG261520:WJH261521 WTC261520:WTD261521 I327054:J327055 GQ327056:GR327057 QM327056:QN327057 AAI327056:AAJ327057 AKE327056:AKF327057 AUA327056:AUB327057 BDW327056:BDX327057 BNS327056:BNT327057 BXO327056:BXP327057 CHK327056:CHL327057 CRG327056:CRH327057 DBC327056:DBD327057 DKY327056:DKZ327057 DUU327056:DUV327057 EEQ327056:EER327057 EOM327056:EON327057 EYI327056:EYJ327057 FIE327056:FIF327057 FSA327056:FSB327057 GBW327056:GBX327057 GLS327056:GLT327057 GVO327056:GVP327057 HFK327056:HFL327057 HPG327056:HPH327057 HZC327056:HZD327057 IIY327056:IIZ327057 ISU327056:ISV327057 JCQ327056:JCR327057 JMM327056:JMN327057 JWI327056:JWJ327057 KGE327056:KGF327057 KQA327056:KQB327057 KZW327056:KZX327057 LJS327056:LJT327057 LTO327056:LTP327057 MDK327056:MDL327057 MNG327056:MNH327057 MXC327056:MXD327057 NGY327056:NGZ327057 NQU327056:NQV327057 OAQ327056:OAR327057 OKM327056:OKN327057 OUI327056:OUJ327057 PEE327056:PEF327057 POA327056:POB327057 PXW327056:PXX327057 QHS327056:QHT327057 QRO327056:QRP327057 RBK327056:RBL327057 RLG327056:RLH327057 RVC327056:RVD327057 SEY327056:SEZ327057 SOU327056:SOV327057 SYQ327056:SYR327057 TIM327056:TIN327057 TSI327056:TSJ327057 UCE327056:UCF327057 UMA327056:UMB327057 UVW327056:UVX327057 VFS327056:VFT327057 VPO327056:VPP327057 VZK327056:VZL327057 WJG327056:WJH327057 WTC327056:WTD327057 I392590:J392591 GQ392592:GR392593 QM392592:QN392593 AAI392592:AAJ392593 AKE392592:AKF392593 AUA392592:AUB392593 BDW392592:BDX392593 BNS392592:BNT392593 BXO392592:BXP392593 CHK392592:CHL392593 CRG392592:CRH392593 DBC392592:DBD392593 DKY392592:DKZ392593 DUU392592:DUV392593 EEQ392592:EER392593 EOM392592:EON392593 EYI392592:EYJ392593 FIE392592:FIF392593 FSA392592:FSB392593 GBW392592:GBX392593 GLS392592:GLT392593 GVO392592:GVP392593 HFK392592:HFL392593 HPG392592:HPH392593 HZC392592:HZD392593 IIY392592:IIZ392593 ISU392592:ISV392593 JCQ392592:JCR392593 JMM392592:JMN392593 JWI392592:JWJ392593 KGE392592:KGF392593 KQA392592:KQB392593 KZW392592:KZX392593 LJS392592:LJT392593 LTO392592:LTP392593 MDK392592:MDL392593 MNG392592:MNH392593 MXC392592:MXD392593 NGY392592:NGZ392593 NQU392592:NQV392593 OAQ392592:OAR392593 OKM392592:OKN392593 OUI392592:OUJ392593 PEE392592:PEF392593 POA392592:POB392593 PXW392592:PXX392593 QHS392592:QHT392593 QRO392592:QRP392593 RBK392592:RBL392593 RLG392592:RLH392593 RVC392592:RVD392593 SEY392592:SEZ392593 SOU392592:SOV392593 SYQ392592:SYR392593 TIM392592:TIN392593 TSI392592:TSJ392593 UCE392592:UCF392593 UMA392592:UMB392593 UVW392592:UVX392593 VFS392592:VFT392593 VPO392592:VPP392593 VZK392592:VZL392593 WJG392592:WJH392593 WTC392592:WTD392593 I458126:J458127 GQ458128:GR458129 QM458128:QN458129 AAI458128:AAJ458129 AKE458128:AKF458129 AUA458128:AUB458129 BDW458128:BDX458129 BNS458128:BNT458129 BXO458128:BXP458129 CHK458128:CHL458129 CRG458128:CRH458129 DBC458128:DBD458129 DKY458128:DKZ458129 DUU458128:DUV458129 EEQ458128:EER458129 EOM458128:EON458129 EYI458128:EYJ458129 FIE458128:FIF458129 FSA458128:FSB458129 GBW458128:GBX458129 GLS458128:GLT458129 GVO458128:GVP458129 HFK458128:HFL458129 HPG458128:HPH458129 HZC458128:HZD458129 IIY458128:IIZ458129 ISU458128:ISV458129 JCQ458128:JCR458129 JMM458128:JMN458129 JWI458128:JWJ458129 KGE458128:KGF458129 KQA458128:KQB458129 KZW458128:KZX458129 LJS458128:LJT458129 LTO458128:LTP458129 MDK458128:MDL458129 MNG458128:MNH458129 MXC458128:MXD458129 NGY458128:NGZ458129 NQU458128:NQV458129 OAQ458128:OAR458129 OKM458128:OKN458129 OUI458128:OUJ458129 PEE458128:PEF458129 POA458128:POB458129 PXW458128:PXX458129 QHS458128:QHT458129 QRO458128:QRP458129 RBK458128:RBL458129 RLG458128:RLH458129 RVC458128:RVD458129 SEY458128:SEZ458129 SOU458128:SOV458129 SYQ458128:SYR458129 TIM458128:TIN458129 TSI458128:TSJ458129 UCE458128:UCF458129 UMA458128:UMB458129 UVW458128:UVX458129 VFS458128:VFT458129 VPO458128:VPP458129 VZK458128:VZL458129 WJG458128:WJH458129 WTC458128:WTD458129 I523662:J523663 GQ523664:GR523665 QM523664:QN523665 AAI523664:AAJ523665 AKE523664:AKF523665 AUA523664:AUB523665 BDW523664:BDX523665 BNS523664:BNT523665 BXO523664:BXP523665 CHK523664:CHL523665 CRG523664:CRH523665 DBC523664:DBD523665 DKY523664:DKZ523665 DUU523664:DUV523665 EEQ523664:EER523665 EOM523664:EON523665 EYI523664:EYJ523665 FIE523664:FIF523665 FSA523664:FSB523665 GBW523664:GBX523665 GLS523664:GLT523665 GVO523664:GVP523665 HFK523664:HFL523665 HPG523664:HPH523665 HZC523664:HZD523665 IIY523664:IIZ523665 ISU523664:ISV523665 JCQ523664:JCR523665 JMM523664:JMN523665 JWI523664:JWJ523665 KGE523664:KGF523665 KQA523664:KQB523665 KZW523664:KZX523665 LJS523664:LJT523665 LTO523664:LTP523665 MDK523664:MDL523665 MNG523664:MNH523665 MXC523664:MXD523665 NGY523664:NGZ523665 NQU523664:NQV523665 OAQ523664:OAR523665 OKM523664:OKN523665 OUI523664:OUJ523665 PEE523664:PEF523665 POA523664:POB523665 PXW523664:PXX523665 QHS523664:QHT523665 QRO523664:QRP523665 RBK523664:RBL523665 RLG523664:RLH523665 RVC523664:RVD523665 SEY523664:SEZ523665 SOU523664:SOV523665 SYQ523664:SYR523665 TIM523664:TIN523665 TSI523664:TSJ523665 UCE523664:UCF523665 UMA523664:UMB523665 UVW523664:UVX523665 VFS523664:VFT523665 VPO523664:VPP523665 VZK523664:VZL523665 WJG523664:WJH523665 WTC523664:WTD523665 I589198:J589199 GQ589200:GR589201 QM589200:QN589201 AAI589200:AAJ589201 AKE589200:AKF589201 AUA589200:AUB589201 BDW589200:BDX589201 BNS589200:BNT589201 BXO589200:BXP589201 CHK589200:CHL589201 CRG589200:CRH589201 DBC589200:DBD589201 DKY589200:DKZ589201 DUU589200:DUV589201 EEQ589200:EER589201 EOM589200:EON589201 EYI589200:EYJ589201 FIE589200:FIF589201 FSA589200:FSB589201 GBW589200:GBX589201 GLS589200:GLT589201 GVO589200:GVP589201 HFK589200:HFL589201 HPG589200:HPH589201 HZC589200:HZD589201 IIY589200:IIZ589201 ISU589200:ISV589201 JCQ589200:JCR589201 JMM589200:JMN589201 JWI589200:JWJ589201 KGE589200:KGF589201 KQA589200:KQB589201 KZW589200:KZX589201 LJS589200:LJT589201 LTO589200:LTP589201 MDK589200:MDL589201 MNG589200:MNH589201 MXC589200:MXD589201 NGY589200:NGZ589201 NQU589200:NQV589201 OAQ589200:OAR589201 OKM589200:OKN589201 OUI589200:OUJ589201 PEE589200:PEF589201 POA589200:POB589201 PXW589200:PXX589201 QHS589200:QHT589201 QRO589200:QRP589201 RBK589200:RBL589201 RLG589200:RLH589201 RVC589200:RVD589201 SEY589200:SEZ589201 SOU589200:SOV589201 SYQ589200:SYR589201 TIM589200:TIN589201 TSI589200:TSJ589201 UCE589200:UCF589201 UMA589200:UMB589201 UVW589200:UVX589201 VFS589200:VFT589201 VPO589200:VPP589201 VZK589200:VZL589201 WJG589200:WJH589201 WTC589200:WTD589201 I654734:J654735 GQ654736:GR654737 QM654736:QN654737 AAI654736:AAJ654737 AKE654736:AKF654737 AUA654736:AUB654737 BDW654736:BDX654737 BNS654736:BNT654737 BXO654736:BXP654737 CHK654736:CHL654737 CRG654736:CRH654737 DBC654736:DBD654737 DKY654736:DKZ654737 DUU654736:DUV654737 EEQ654736:EER654737 EOM654736:EON654737 EYI654736:EYJ654737 FIE654736:FIF654737 FSA654736:FSB654737 GBW654736:GBX654737 GLS654736:GLT654737 GVO654736:GVP654737 HFK654736:HFL654737 HPG654736:HPH654737 HZC654736:HZD654737 IIY654736:IIZ654737 ISU654736:ISV654737 JCQ654736:JCR654737 JMM654736:JMN654737 JWI654736:JWJ654737 KGE654736:KGF654737 KQA654736:KQB654737 KZW654736:KZX654737 LJS654736:LJT654737 LTO654736:LTP654737 MDK654736:MDL654737 MNG654736:MNH654737 MXC654736:MXD654737 NGY654736:NGZ654737 NQU654736:NQV654737 OAQ654736:OAR654737 OKM654736:OKN654737 OUI654736:OUJ654737 PEE654736:PEF654737 POA654736:POB654737 PXW654736:PXX654737 QHS654736:QHT654737 QRO654736:QRP654737 RBK654736:RBL654737 RLG654736:RLH654737 RVC654736:RVD654737 SEY654736:SEZ654737 SOU654736:SOV654737 SYQ654736:SYR654737 TIM654736:TIN654737 TSI654736:TSJ654737 UCE654736:UCF654737 UMA654736:UMB654737 UVW654736:UVX654737 VFS654736:VFT654737 VPO654736:VPP654737 VZK654736:VZL654737 WJG654736:WJH654737 WTC654736:WTD654737 I720270:J720271 GQ720272:GR720273 QM720272:QN720273 AAI720272:AAJ720273 AKE720272:AKF720273 AUA720272:AUB720273 BDW720272:BDX720273 BNS720272:BNT720273 BXO720272:BXP720273 CHK720272:CHL720273 CRG720272:CRH720273 DBC720272:DBD720273 DKY720272:DKZ720273 DUU720272:DUV720273 EEQ720272:EER720273 EOM720272:EON720273 EYI720272:EYJ720273 FIE720272:FIF720273 FSA720272:FSB720273 GBW720272:GBX720273 GLS720272:GLT720273 GVO720272:GVP720273 HFK720272:HFL720273 HPG720272:HPH720273 HZC720272:HZD720273 IIY720272:IIZ720273 ISU720272:ISV720273 JCQ720272:JCR720273 JMM720272:JMN720273 JWI720272:JWJ720273 KGE720272:KGF720273 KQA720272:KQB720273 KZW720272:KZX720273 LJS720272:LJT720273 LTO720272:LTP720273 MDK720272:MDL720273 MNG720272:MNH720273 MXC720272:MXD720273 NGY720272:NGZ720273 NQU720272:NQV720273 OAQ720272:OAR720273 OKM720272:OKN720273 OUI720272:OUJ720273 PEE720272:PEF720273 POA720272:POB720273 PXW720272:PXX720273 QHS720272:QHT720273 QRO720272:QRP720273 RBK720272:RBL720273 RLG720272:RLH720273 RVC720272:RVD720273 SEY720272:SEZ720273 SOU720272:SOV720273 SYQ720272:SYR720273 TIM720272:TIN720273 TSI720272:TSJ720273 UCE720272:UCF720273 UMA720272:UMB720273 UVW720272:UVX720273 VFS720272:VFT720273 VPO720272:VPP720273 VZK720272:VZL720273 WJG720272:WJH720273 WTC720272:WTD720273 I785806:J785807 GQ785808:GR785809 QM785808:QN785809 AAI785808:AAJ785809 AKE785808:AKF785809 AUA785808:AUB785809 BDW785808:BDX785809 BNS785808:BNT785809 BXO785808:BXP785809 CHK785808:CHL785809 CRG785808:CRH785809 DBC785808:DBD785809 DKY785808:DKZ785809 DUU785808:DUV785809 EEQ785808:EER785809 EOM785808:EON785809 EYI785808:EYJ785809 FIE785808:FIF785809 FSA785808:FSB785809 GBW785808:GBX785809 GLS785808:GLT785809 GVO785808:GVP785809 HFK785808:HFL785809 HPG785808:HPH785809 HZC785808:HZD785809 IIY785808:IIZ785809 ISU785808:ISV785809 JCQ785808:JCR785809 JMM785808:JMN785809 JWI785808:JWJ785809 KGE785808:KGF785809 KQA785808:KQB785809 KZW785808:KZX785809 LJS785808:LJT785809 LTO785808:LTP785809 MDK785808:MDL785809 MNG785808:MNH785809 MXC785808:MXD785809 NGY785808:NGZ785809 NQU785808:NQV785809 OAQ785808:OAR785809 OKM785808:OKN785809 OUI785808:OUJ785809 PEE785808:PEF785809 POA785808:POB785809 PXW785808:PXX785809 QHS785808:QHT785809 QRO785808:QRP785809 RBK785808:RBL785809 RLG785808:RLH785809 RVC785808:RVD785809 SEY785808:SEZ785809 SOU785808:SOV785809 SYQ785808:SYR785809 TIM785808:TIN785809 TSI785808:TSJ785809 UCE785808:UCF785809 UMA785808:UMB785809 UVW785808:UVX785809 VFS785808:VFT785809 VPO785808:VPP785809 VZK785808:VZL785809 WJG785808:WJH785809 WTC785808:WTD785809 I851342:J851343 GQ851344:GR851345 QM851344:QN851345 AAI851344:AAJ851345 AKE851344:AKF851345 AUA851344:AUB851345 BDW851344:BDX851345 BNS851344:BNT851345 BXO851344:BXP851345 CHK851344:CHL851345 CRG851344:CRH851345 DBC851344:DBD851345 DKY851344:DKZ851345 DUU851344:DUV851345 EEQ851344:EER851345 EOM851344:EON851345 EYI851344:EYJ851345 FIE851344:FIF851345 FSA851344:FSB851345 GBW851344:GBX851345 GLS851344:GLT851345 GVO851344:GVP851345 HFK851344:HFL851345 HPG851344:HPH851345 HZC851344:HZD851345 IIY851344:IIZ851345 ISU851344:ISV851345 JCQ851344:JCR851345 JMM851344:JMN851345 JWI851344:JWJ851345 KGE851344:KGF851345 KQA851344:KQB851345 KZW851344:KZX851345 LJS851344:LJT851345 LTO851344:LTP851345 MDK851344:MDL851345 MNG851344:MNH851345 MXC851344:MXD851345 NGY851344:NGZ851345 NQU851344:NQV851345 OAQ851344:OAR851345 OKM851344:OKN851345 OUI851344:OUJ851345 PEE851344:PEF851345 POA851344:POB851345 PXW851344:PXX851345 QHS851344:QHT851345 QRO851344:QRP851345 RBK851344:RBL851345 RLG851344:RLH851345 RVC851344:RVD851345 SEY851344:SEZ851345 SOU851344:SOV851345 SYQ851344:SYR851345 TIM851344:TIN851345 TSI851344:TSJ851345 UCE851344:UCF851345 UMA851344:UMB851345 UVW851344:UVX851345 VFS851344:VFT851345 VPO851344:VPP851345 VZK851344:VZL851345 WJG851344:WJH851345 WTC851344:WTD851345 I916878:J916879 GQ916880:GR916881 QM916880:QN916881 AAI916880:AAJ916881 AKE916880:AKF916881 AUA916880:AUB916881 BDW916880:BDX916881 BNS916880:BNT916881 BXO916880:BXP916881 CHK916880:CHL916881 CRG916880:CRH916881 DBC916880:DBD916881 DKY916880:DKZ916881 DUU916880:DUV916881 EEQ916880:EER916881 EOM916880:EON916881 EYI916880:EYJ916881 FIE916880:FIF916881 FSA916880:FSB916881 GBW916880:GBX916881 GLS916880:GLT916881 GVO916880:GVP916881 HFK916880:HFL916881 HPG916880:HPH916881 HZC916880:HZD916881 IIY916880:IIZ916881 ISU916880:ISV916881 JCQ916880:JCR916881 JMM916880:JMN916881 JWI916880:JWJ916881 KGE916880:KGF916881 KQA916880:KQB916881 KZW916880:KZX916881 LJS916880:LJT916881 LTO916880:LTP916881 MDK916880:MDL916881 MNG916880:MNH916881 MXC916880:MXD916881 NGY916880:NGZ916881 NQU916880:NQV916881 OAQ916880:OAR916881 OKM916880:OKN916881 OUI916880:OUJ916881 PEE916880:PEF916881 POA916880:POB916881 PXW916880:PXX916881 QHS916880:QHT916881 QRO916880:QRP916881 RBK916880:RBL916881 RLG916880:RLH916881 RVC916880:RVD916881 SEY916880:SEZ916881 SOU916880:SOV916881 SYQ916880:SYR916881 TIM916880:TIN916881 TSI916880:TSJ916881 UCE916880:UCF916881 UMA916880:UMB916881 UVW916880:UVX916881 VFS916880:VFT916881 VPO916880:VPP916881 VZK916880:VZL916881 WJG916880:WJH916881 WTC916880:WTD916881 I982414:J982415 GQ982416:GR982417 QM982416:QN982417 AAI982416:AAJ982417 AKE982416:AKF982417 AUA982416:AUB982417 BDW982416:BDX982417 BNS982416:BNT982417 BXO982416:BXP982417 CHK982416:CHL982417 CRG982416:CRH982417 DBC982416:DBD982417 DKY982416:DKZ982417 DUU982416:DUV982417 EEQ982416:EER982417 EOM982416:EON982417 EYI982416:EYJ982417 FIE982416:FIF982417 FSA982416:FSB982417 GBW982416:GBX982417 GLS982416:GLT982417 GVO982416:GVP982417 HFK982416:HFL982417 HPG982416:HPH982417 HZC982416:HZD982417 IIY982416:IIZ982417 ISU982416:ISV982417 JCQ982416:JCR982417 JMM982416:JMN982417 JWI982416:JWJ982417 KGE982416:KGF982417 KQA982416:KQB982417 KZW982416:KZX982417 LJS982416:LJT982417 LTO982416:LTP982417 MDK982416:MDL982417 MNG982416:MNH982417 MXC982416:MXD982417 NGY982416:NGZ982417 NQU982416:NQV982417 OAQ982416:OAR982417 OKM982416:OKN982417 OUI982416:OUJ982417 PEE982416:PEF982417 POA982416:POB982417 PXW982416:PXX982417 QHS982416:QHT982417 QRO982416:QRP982417 RBK982416:RBL982417 RLG982416:RLH982417 RVC982416:RVD982417 SEY982416:SEZ982417 SOU982416:SOV982417 SYQ982416:SYR982417 TIM982416:TIN982417 TSI982416:TSJ982417 UCE982416:UCF982417 UMA982416:UMB982417 UVW982416:UVX982417 VFS982416:VFT982417 VPO982416:VPP982417 VZK982416:VZL982417 WJG982416:WJH982417 WTC982416:WTD982417 GO11:GR11 E9 WTC10:WTD10 WJG10:WJH10 VZK10:VZL10 VPO10:VPP10 VFS10:VFT10 UVW10:UVX10 UMA10:UMB10 UCE10:UCF10 TSI10:TSJ10 TIM10:TIN10 SYQ10:SYR10 SOU10:SOV10 SEY10:SEZ10 RVC10:RVD10 RLG10:RLH10 RBK10:RBL10 QRO10:QRP10 QHS10:QHT10 PXW10:PXX10 POA10:POB10 PEE10:PEF10 OUI10:OUJ10 OKM10:OKN10 OAQ10:OAR10 NQU10:NQV10 NGY10:NGZ10 MXC10:MXD10 MNG10:MNH10 MDK10:MDL10 LTO10:LTP10 LJS10:LJT10 KZW10:KZX10 KQA10:KQB10 KGE10:KGF10 JWI10:JWJ10 JMM10:JMN10 JCQ10:JCR10 ISU10:ISV10 IIY10:IIZ10 HZC10:HZD10 HPG10:HPH10 HFK10:HFL10 GVO10:GVP10 GLS10:GLT10 GBW10:GBX10 FSA10:FSB10 FIE10:FIF10 EYI10:EYJ10 EOM10:EON10 EEQ10:EER10 DUU10:DUV10 DKY10:DKZ10 DBC10:DBD10 CRG10:CRH10 CHK10:CHL10 BXO10:BXP10 BNS10:BNT10 BDW10:BDX10 AUA10:AUB10 AKE10:AKF10 AAI10:AAJ10 QM10:QN10 GQ10:GR10 WTA11:WTD11 WJE11:WJH11 VZI11:VZL11 VPM11:VPP11 VFQ11:VFT11 UVU11:UVX11 ULY11:UMB11 UCC11:UCF11 TSG11:TSJ11 TIK11:TIN11 SYO11:SYR11 SOS11:SOV11 SEW11:SEZ11 RVA11:RVD11 RLE11:RLH11 RBI11:RBL11 QRM11:QRP11 QHQ11:QHT11 PXU11:PXX11 PNY11:POB11 PEC11:PEF11 OUG11:OUJ11 OKK11:OKN11 OAO11:OAR11 NQS11:NQV11 NGW11:NGZ11 MXA11:MXD11 MNE11:MNH11 MDI11:MDL11 LTM11:LTP11 LJQ11:LJT11 KZU11:KZX11 KPY11:KQB11 KGC11:KGF11 JWG11:JWJ11 JMK11:JMN11 JCO11:JCR11 ISS11:ISV11 IIW11:IIZ11 HZA11:HZD11 HPE11:HPH11 HFI11:HFL11 GVM11:GVP11 GLQ11:GLT11 GBU11:GBX11 FRY11:FSB11 FIC11:FIF11 EYG11:EYJ11 EOK11:EON11 EEO11:EER11 DUS11:DUV11 DKW11:DKZ11 DBA11:DBD11 CRE11:CRH11 CHI11:CHL11 BXM11:BXP11 BNQ11:BNT11 BDU11:BDX11 ATY11:AUB11 AKC11:AKF11 AAG11:AAJ11 QK11:QN11" xr:uid="{00000000-0002-0000-0100-000005000000}">
      <formula1>1</formula1>
      <formula2>35</formula2>
    </dataValidation>
    <dataValidation type="textLength" allowBlank="1" showErrorMessage="1" error="Not more than 100 characters allowed." sqref="WTA982410:WTD982410 GO6:GR6 QK6:QN6 AAG6:AAJ6 AKC6:AKF6 ATY6:AUB6 BDU6:BDX6 BNQ6:BNT6 BXM6:BXP6 CHI6:CHL6 CRE6:CRH6 DBA6:DBD6 DKW6:DKZ6 DUS6:DUV6 EEO6:EER6 EOK6:EON6 EYG6:EYJ6 FIC6:FIF6 FRY6:FSB6 GBU6:GBX6 GLQ6:GLT6 GVM6:GVP6 HFI6:HFL6 HPE6:HPH6 HZA6:HZD6 IIW6:IIZ6 ISS6:ISV6 JCO6:JCR6 JMK6:JMN6 JWG6:JWJ6 KGC6:KGF6 KPY6:KQB6 KZU6:KZX6 LJQ6:LJT6 LTM6:LTP6 MDI6:MDL6 MNE6:MNH6 MXA6:MXD6 NGW6:NGZ6 NQS6:NQV6 OAO6:OAR6 OKK6:OKN6 OUG6:OUJ6 PEC6:PEF6 PNY6:POB6 PXU6:PXX6 QHQ6:QHT6 QRM6:QRP6 RBI6:RBL6 RLE6:RLH6 RVA6:RVD6 SEW6:SEZ6 SOS6:SOV6 SYO6:SYR6 TIK6:TIN6 TSG6:TSJ6 UCC6:UCF6 ULY6:UMB6 UVU6:UVX6 VFQ6:VFT6 VPM6:VPP6 VZI6:VZL6 WJE6:WJH6 WTA6:WTD6 F64904:J64904 GO64906:GR64906 QK64906:QN64906 AAG64906:AAJ64906 AKC64906:AKF64906 ATY64906:AUB64906 BDU64906:BDX64906 BNQ64906:BNT64906 BXM64906:BXP64906 CHI64906:CHL64906 CRE64906:CRH64906 DBA64906:DBD64906 DKW64906:DKZ64906 DUS64906:DUV64906 EEO64906:EER64906 EOK64906:EON64906 EYG64906:EYJ64906 FIC64906:FIF64906 FRY64906:FSB64906 GBU64906:GBX64906 GLQ64906:GLT64906 GVM64906:GVP64906 HFI64906:HFL64906 HPE64906:HPH64906 HZA64906:HZD64906 IIW64906:IIZ64906 ISS64906:ISV64906 JCO64906:JCR64906 JMK64906:JMN64906 JWG64906:JWJ64906 KGC64906:KGF64906 KPY64906:KQB64906 KZU64906:KZX64906 LJQ64906:LJT64906 LTM64906:LTP64906 MDI64906:MDL64906 MNE64906:MNH64906 MXA64906:MXD64906 NGW64906:NGZ64906 NQS64906:NQV64906 OAO64906:OAR64906 OKK64906:OKN64906 OUG64906:OUJ64906 PEC64906:PEF64906 PNY64906:POB64906 PXU64906:PXX64906 QHQ64906:QHT64906 QRM64906:QRP64906 RBI64906:RBL64906 RLE64906:RLH64906 RVA64906:RVD64906 SEW64906:SEZ64906 SOS64906:SOV64906 SYO64906:SYR64906 TIK64906:TIN64906 TSG64906:TSJ64906 UCC64906:UCF64906 ULY64906:UMB64906 UVU64906:UVX64906 VFQ64906:VFT64906 VPM64906:VPP64906 VZI64906:VZL64906 WJE64906:WJH64906 WTA64906:WTD64906 F130440:J130440 GO130442:GR130442 QK130442:QN130442 AAG130442:AAJ130442 AKC130442:AKF130442 ATY130442:AUB130442 BDU130442:BDX130442 BNQ130442:BNT130442 BXM130442:BXP130442 CHI130442:CHL130442 CRE130442:CRH130442 DBA130442:DBD130442 DKW130442:DKZ130442 DUS130442:DUV130442 EEO130442:EER130442 EOK130442:EON130442 EYG130442:EYJ130442 FIC130442:FIF130442 FRY130442:FSB130442 GBU130442:GBX130442 GLQ130442:GLT130442 GVM130442:GVP130442 HFI130442:HFL130442 HPE130442:HPH130442 HZA130442:HZD130442 IIW130442:IIZ130442 ISS130442:ISV130442 JCO130442:JCR130442 JMK130442:JMN130442 JWG130442:JWJ130442 KGC130442:KGF130442 KPY130442:KQB130442 KZU130442:KZX130442 LJQ130442:LJT130442 LTM130442:LTP130442 MDI130442:MDL130442 MNE130442:MNH130442 MXA130442:MXD130442 NGW130442:NGZ130442 NQS130442:NQV130442 OAO130442:OAR130442 OKK130442:OKN130442 OUG130442:OUJ130442 PEC130442:PEF130442 PNY130442:POB130442 PXU130442:PXX130442 QHQ130442:QHT130442 QRM130442:QRP130442 RBI130442:RBL130442 RLE130442:RLH130442 RVA130442:RVD130442 SEW130442:SEZ130442 SOS130442:SOV130442 SYO130442:SYR130442 TIK130442:TIN130442 TSG130442:TSJ130442 UCC130442:UCF130442 ULY130442:UMB130442 UVU130442:UVX130442 VFQ130442:VFT130442 VPM130442:VPP130442 VZI130442:VZL130442 WJE130442:WJH130442 WTA130442:WTD130442 F195976:J195976 GO195978:GR195978 QK195978:QN195978 AAG195978:AAJ195978 AKC195978:AKF195978 ATY195978:AUB195978 BDU195978:BDX195978 BNQ195978:BNT195978 BXM195978:BXP195978 CHI195978:CHL195978 CRE195978:CRH195978 DBA195978:DBD195978 DKW195978:DKZ195978 DUS195978:DUV195978 EEO195978:EER195978 EOK195978:EON195978 EYG195978:EYJ195978 FIC195978:FIF195978 FRY195978:FSB195978 GBU195978:GBX195978 GLQ195978:GLT195978 GVM195978:GVP195978 HFI195978:HFL195978 HPE195978:HPH195978 HZA195978:HZD195978 IIW195978:IIZ195978 ISS195978:ISV195978 JCO195978:JCR195978 JMK195978:JMN195978 JWG195978:JWJ195978 KGC195978:KGF195978 KPY195978:KQB195978 KZU195978:KZX195978 LJQ195978:LJT195978 LTM195978:LTP195978 MDI195978:MDL195978 MNE195978:MNH195978 MXA195978:MXD195978 NGW195978:NGZ195978 NQS195978:NQV195978 OAO195978:OAR195978 OKK195978:OKN195978 OUG195978:OUJ195978 PEC195978:PEF195978 PNY195978:POB195978 PXU195978:PXX195978 QHQ195978:QHT195978 QRM195978:QRP195978 RBI195978:RBL195978 RLE195978:RLH195978 RVA195978:RVD195978 SEW195978:SEZ195978 SOS195978:SOV195978 SYO195978:SYR195978 TIK195978:TIN195978 TSG195978:TSJ195978 UCC195978:UCF195978 ULY195978:UMB195978 UVU195978:UVX195978 VFQ195978:VFT195978 VPM195978:VPP195978 VZI195978:VZL195978 WJE195978:WJH195978 WTA195978:WTD195978 F261512:J261512 GO261514:GR261514 QK261514:QN261514 AAG261514:AAJ261514 AKC261514:AKF261514 ATY261514:AUB261514 BDU261514:BDX261514 BNQ261514:BNT261514 BXM261514:BXP261514 CHI261514:CHL261514 CRE261514:CRH261514 DBA261514:DBD261514 DKW261514:DKZ261514 DUS261514:DUV261514 EEO261514:EER261514 EOK261514:EON261514 EYG261514:EYJ261514 FIC261514:FIF261514 FRY261514:FSB261514 GBU261514:GBX261514 GLQ261514:GLT261514 GVM261514:GVP261514 HFI261514:HFL261514 HPE261514:HPH261514 HZA261514:HZD261514 IIW261514:IIZ261514 ISS261514:ISV261514 JCO261514:JCR261514 JMK261514:JMN261514 JWG261514:JWJ261514 KGC261514:KGF261514 KPY261514:KQB261514 KZU261514:KZX261514 LJQ261514:LJT261514 LTM261514:LTP261514 MDI261514:MDL261514 MNE261514:MNH261514 MXA261514:MXD261514 NGW261514:NGZ261514 NQS261514:NQV261514 OAO261514:OAR261514 OKK261514:OKN261514 OUG261514:OUJ261514 PEC261514:PEF261514 PNY261514:POB261514 PXU261514:PXX261514 QHQ261514:QHT261514 QRM261514:QRP261514 RBI261514:RBL261514 RLE261514:RLH261514 RVA261514:RVD261514 SEW261514:SEZ261514 SOS261514:SOV261514 SYO261514:SYR261514 TIK261514:TIN261514 TSG261514:TSJ261514 UCC261514:UCF261514 ULY261514:UMB261514 UVU261514:UVX261514 VFQ261514:VFT261514 VPM261514:VPP261514 VZI261514:VZL261514 WJE261514:WJH261514 WTA261514:WTD261514 F327048:J327048 GO327050:GR327050 QK327050:QN327050 AAG327050:AAJ327050 AKC327050:AKF327050 ATY327050:AUB327050 BDU327050:BDX327050 BNQ327050:BNT327050 BXM327050:BXP327050 CHI327050:CHL327050 CRE327050:CRH327050 DBA327050:DBD327050 DKW327050:DKZ327050 DUS327050:DUV327050 EEO327050:EER327050 EOK327050:EON327050 EYG327050:EYJ327050 FIC327050:FIF327050 FRY327050:FSB327050 GBU327050:GBX327050 GLQ327050:GLT327050 GVM327050:GVP327050 HFI327050:HFL327050 HPE327050:HPH327050 HZA327050:HZD327050 IIW327050:IIZ327050 ISS327050:ISV327050 JCO327050:JCR327050 JMK327050:JMN327050 JWG327050:JWJ327050 KGC327050:KGF327050 KPY327050:KQB327050 KZU327050:KZX327050 LJQ327050:LJT327050 LTM327050:LTP327050 MDI327050:MDL327050 MNE327050:MNH327050 MXA327050:MXD327050 NGW327050:NGZ327050 NQS327050:NQV327050 OAO327050:OAR327050 OKK327050:OKN327050 OUG327050:OUJ327050 PEC327050:PEF327050 PNY327050:POB327050 PXU327050:PXX327050 QHQ327050:QHT327050 QRM327050:QRP327050 RBI327050:RBL327050 RLE327050:RLH327050 RVA327050:RVD327050 SEW327050:SEZ327050 SOS327050:SOV327050 SYO327050:SYR327050 TIK327050:TIN327050 TSG327050:TSJ327050 UCC327050:UCF327050 ULY327050:UMB327050 UVU327050:UVX327050 VFQ327050:VFT327050 VPM327050:VPP327050 VZI327050:VZL327050 WJE327050:WJH327050 WTA327050:WTD327050 F392584:J392584 GO392586:GR392586 QK392586:QN392586 AAG392586:AAJ392586 AKC392586:AKF392586 ATY392586:AUB392586 BDU392586:BDX392586 BNQ392586:BNT392586 BXM392586:BXP392586 CHI392586:CHL392586 CRE392586:CRH392586 DBA392586:DBD392586 DKW392586:DKZ392586 DUS392586:DUV392586 EEO392586:EER392586 EOK392586:EON392586 EYG392586:EYJ392586 FIC392586:FIF392586 FRY392586:FSB392586 GBU392586:GBX392586 GLQ392586:GLT392586 GVM392586:GVP392586 HFI392586:HFL392586 HPE392586:HPH392586 HZA392586:HZD392586 IIW392586:IIZ392586 ISS392586:ISV392586 JCO392586:JCR392586 JMK392586:JMN392586 JWG392586:JWJ392586 KGC392586:KGF392586 KPY392586:KQB392586 KZU392586:KZX392586 LJQ392586:LJT392586 LTM392586:LTP392586 MDI392586:MDL392586 MNE392586:MNH392586 MXA392586:MXD392586 NGW392586:NGZ392586 NQS392586:NQV392586 OAO392586:OAR392586 OKK392586:OKN392586 OUG392586:OUJ392586 PEC392586:PEF392586 PNY392586:POB392586 PXU392586:PXX392586 QHQ392586:QHT392586 QRM392586:QRP392586 RBI392586:RBL392586 RLE392586:RLH392586 RVA392586:RVD392586 SEW392586:SEZ392586 SOS392586:SOV392586 SYO392586:SYR392586 TIK392586:TIN392586 TSG392586:TSJ392586 UCC392586:UCF392586 ULY392586:UMB392586 UVU392586:UVX392586 VFQ392586:VFT392586 VPM392586:VPP392586 VZI392586:VZL392586 WJE392586:WJH392586 WTA392586:WTD392586 F458120:J458120 GO458122:GR458122 QK458122:QN458122 AAG458122:AAJ458122 AKC458122:AKF458122 ATY458122:AUB458122 BDU458122:BDX458122 BNQ458122:BNT458122 BXM458122:BXP458122 CHI458122:CHL458122 CRE458122:CRH458122 DBA458122:DBD458122 DKW458122:DKZ458122 DUS458122:DUV458122 EEO458122:EER458122 EOK458122:EON458122 EYG458122:EYJ458122 FIC458122:FIF458122 FRY458122:FSB458122 GBU458122:GBX458122 GLQ458122:GLT458122 GVM458122:GVP458122 HFI458122:HFL458122 HPE458122:HPH458122 HZA458122:HZD458122 IIW458122:IIZ458122 ISS458122:ISV458122 JCO458122:JCR458122 JMK458122:JMN458122 JWG458122:JWJ458122 KGC458122:KGF458122 KPY458122:KQB458122 KZU458122:KZX458122 LJQ458122:LJT458122 LTM458122:LTP458122 MDI458122:MDL458122 MNE458122:MNH458122 MXA458122:MXD458122 NGW458122:NGZ458122 NQS458122:NQV458122 OAO458122:OAR458122 OKK458122:OKN458122 OUG458122:OUJ458122 PEC458122:PEF458122 PNY458122:POB458122 PXU458122:PXX458122 QHQ458122:QHT458122 QRM458122:QRP458122 RBI458122:RBL458122 RLE458122:RLH458122 RVA458122:RVD458122 SEW458122:SEZ458122 SOS458122:SOV458122 SYO458122:SYR458122 TIK458122:TIN458122 TSG458122:TSJ458122 UCC458122:UCF458122 ULY458122:UMB458122 UVU458122:UVX458122 VFQ458122:VFT458122 VPM458122:VPP458122 VZI458122:VZL458122 WJE458122:WJH458122 WTA458122:WTD458122 F523656:J523656 GO523658:GR523658 QK523658:QN523658 AAG523658:AAJ523658 AKC523658:AKF523658 ATY523658:AUB523658 BDU523658:BDX523658 BNQ523658:BNT523658 BXM523658:BXP523658 CHI523658:CHL523658 CRE523658:CRH523658 DBA523658:DBD523658 DKW523658:DKZ523658 DUS523658:DUV523658 EEO523658:EER523658 EOK523658:EON523658 EYG523658:EYJ523658 FIC523658:FIF523658 FRY523658:FSB523658 GBU523658:GBX523658 GLQ523658:GLT523658 GVM523658:GVP523658 HFI523658:HFL523658 HPE523658:HPH523658 HZA523658:HZD523658 IIW523658:IIZ523658 ISS523658:ISV523658 JCO523658:JCR523658 JMK523658:JMN523658 JWG523658:JWJ523658 KGC523658:KGF523658 KPY523658:KQB523658 KZU523658:KZX523658 LJQ523658:LJT523658 LTM523658:LTP523658 MDI523658:MDL523658 MNE523658:MNH523658 MXA523658:MXD523658 NGW523658:NGZ523658 NQS523658:NQV523658 OAO523658:OAR523658 OKK523658:OKN523658 OUG523658:OUJ523658 PEC523658:PEF523658 PNY523658:POB523658 PXU523658:PXX523658 QHQ523658:QHT523658 QRM523658:QRP523658 RBI523658:RBL523658 RLE523658:RLH523658 RVA523658:RVD523658 SEW523658:SEZ523658 SOS523658:SOV523658 SYO523658:SYR523658 TIK523658:TIN523658 TSG523658:TSJ523658 UCC523658:UCF523658 ULY523658:UMB523658 UVU523658:UVX523658 VFQ523658:VFT523658 VPM523658:VPP523658 VZI523658:VZL523658 WJE523658:WJH523658 WTA523658:WTD523658 F589192:J589192 GO589194:GR589194 QK589194:QN589194 AAG589194:AAJ589194 AKC589194:AKF589194 ATY589194:AUB589194 BDU589194:BDX589194 BNQ589194:BNT589194 BXM589194:BXP589194 CHI589194:CHL589194 CRE589194:CRH589194 DBA589194:DBD589194 DKW589194:DKZ589194 DUS589194:DUV589194 EEO589194:EER589194 EOK589194:EON589194 EYG589194:EYJ589194 FIC589194:FIF589194 FRY589194:FSB589194 GBU589194:GBX589194 GLQ589194:GLT589194 GVM589194:GVP589194 HFI589194:HFL589194 HPE589194:HPH589194 HZA589194:HZD589194 IIW589194:IIZ589194 ISS589194:ISV589194 JCO589194:JCR589194 JMK589194:JMN589194 JWG589194:JWJ589194 KGC589194:KGF589194 KPY589194:KQB589194 KZU589194:KZX589194 LJQ589194:LJT589194 LTM589194:LTP589194 MDI589194:MDL589194 MNE589194:MNH589194 MXA589194:MXD589194 NGW589194:NGZ589194 NQS589194:NQV589194 OAO589194:OAR589194 OKK589194:OKN589194 OUG589194:OUJ589194 PEC589194:PEF589194 PNY589194:POB589194 PXU589194:PXX589194 QHQ589194:QHT589194 QRM589194:QRP589194 RBI589194:RBL589194 RLE589194:RLH589194 RVA589194:RVD589194 SEW589194:SEZ589194 SOS589194:SOV589194 SYO589194:SYR589194 TIK589194:TIN589194 TSG589194:TSJ589194 UCC589194:UCF589194 ULY589194:UMB589194 UVU589194:UVX589194 VFQ589194:VFT589194 VPM589194:VPP589194 VZI589194:VZL589194 WJE589194:WJH589194 WTA589194:WTD589194 F654728:J654728 GO654730:GR654730 QK654730:QN654730 AAG654730:AAJ654730 AKC654730:AKF654730 ATY654730:AUB654730 BDU654730:BDX654730 BNQ654730:BNT654730 BXM654730:BXP654730 CHI654730:CHL654730 CRE654730:CRH654730 DBA654730:DBD654730 DKW654730:DKZ654730 DUS654730:DUV654730 EEO654730:EER654730 EOK654730:EON654730 EYG654730:EYJ654730 FIC654730:FIF654730 FRY654730:FSB654730 GBU654730:GBX654730 GLQ654730:GLT654730 GVM654730:GVP654730 HFI654730:HFL654730 HPE654730:HPH654730 HZA654730:HZD654730 IIW654730:IIZ654730 ISS654730:ISV654730 JCO654730:JCR654730 JMK654730:JMN654730 JWG654730:JWJ654730 KGC654730:KGF654730 KPY654730:KQB654730 KZU654730:KZX654730 LJQ654730:LJT654730 LTM654730:LTP654730 MDI654730:MDL654730 MNE654730:MNH654730 MXA654730:MXD654730 NGW654730:NGZ654730 NQS654730:NQV654730 OAO654730:OAR654730 OKK654730:OKN654730 OUG654730:OUJ654730 PEC654730:PEF654730 PNY654730:POB654730 PXU654730:PXX654730 QHQ654730:QHT654730 QRM654730:QRP654730 RBI654730:RBL654730 RLE654730:RLH654730 RVA654730:RVD654730 SEW654730:SEZ654730 SOS654730:SOV654730 SYO654730:SYR654730 TIK654730:TIN654730 TSG654730:TSJ654730 UCC654730:UCF654730 ULY654730:UMB654730 UVU654730:UVX654730 VFQ654730:VFT654730 VPM654730:VPP654730 VZI654730:VZL654730 WJE654730:WJH654730 WTA654730:WTD654730 F720264:J720264 GO720266:GR720266 QK720266:QN720266 AAG720266:AAJ720266 AKC720266:AKF720266 ATY720266:AUB720266 BDU720266:BDX720266 BNQ720266:BNT720266 BXM720266:BXP720266 CHI720266:CHL720266 CRE720266:CRH720266 DBA720266:DBD720266 DKW720266:DKZ720266 DUS720266:DUV720266 EEO720266:EER720266 EOK720266:EON720266 EYG720266:EYJ720266 FIC720266:FIF720266 FRY720266:FSB720266 GBU720266:GBX720266 GLQ720266:GLT720266 GVM720266:GVP720266 HFI720266:HFL720266 HPE720266:HPH720266 HZA720266:HZD720266 IIW720266:IIZ720266 ISS720266:ISV720266 JCO720266:JCR720266 JMK720266:JMN720266 JWG720266:JWJ720266 KGC720266:KGF720266 KPY720266:KQB720266 KZU720266:KZX720266 LJQ720266:LJT720266 LTM720266:LTP720266 MDI720266:MDL720266 MNE720266:MNH720266 MXA720266:MXD720266 NGW720266:NGZ720266 NQS720266:NQV720266 OAO720266:OAR720266 OKK720266:OKN720266 OUG720266:OUJ720266 PEC720266:PEF720266 PNY720266:POB720266 PXU720266:PXX720266 QHQ720266:QHT720266 QRM720266:QRP720266 RBI720266:RBL720266 RLE720266:RLH720266 RVA720266:RVD720266 SEW720266:SEZ720266 SOS720266:SOV720266 SYO720266:SYR720266 TIK720266:TIN720266 TSG720266:TSJ720266 UCC720266:UCF720266 ULY720266:UMB720266 UVU720266:UVX720266 VFQ720266:VFT720266 VPM720266:VPP720266 VZI720266:VZL720266 WJE720266:WJH720266 WTA720266:WTD720266 F785800:J785800 GO785802:GR785802 QK785802:QN785802 AAG785802:AAJ785802 AKC785802:AKF785802 ATY785802:AUB785802 BDU785802:BDX785802 BNQ785802:BNT785802 BXM785802:BXP785802 CHI785802:CHL785802 CRE785802:CRH785802 DBA785802:DBD785802 DKW785802:DKZ785802 DUS785802:DUV785802 EEO785802:EER785802 EOK785802:EON785802 EYG785802:EYJ785802 FIC785802:FIF785802 FRY785802:FSB785802 GBU785802:GBX785802 GLQ785802:GLT785802 GVM785802:GVP785802 HFI785802:HFL785802 HPE785802:HPH785802 HZA785802:HZD785802 IIW785802:IIZ785802 ISS785802:ISV785802 JCO785802:JCR785802 JMK785802:JMN785802 JWG785802:JWJ785802 KGC785802:KGF785802 KPY785802:KQB785802 KZU785802:KZX785802 LJQ785802:LJT785802 LTM785802:LTP785802 MDI785802:MDL785802 MNE785802:MNH785802 MXA785802:MXD785802 NGW785802:NGZ785802 NQS785802:NQV785802 OAO785802:OAR785802 OKK785802:OKN785802 OUG785802:OUJ785802 PEC785802:PEF785802 PNY785802:POB785802 PXU785802:PXX785802 QHQ785802:QHT785802 QRM785802:QRP785802 RBI785802:RBL785802 RLE785802:RLH785802 RVA785802:RVD785802 SEW785802:SEZ785802 SOS785802:SOV785802 SYO785802:SYR785802 TIK785802:TIN785802 TSG785802:TSJ785802 UCC785802:UCF785802 ULY785802:UMB785802 UVU785802:UVX785802 VFQ785802:VFT785802 VPM785802:VPP785802 VZI785802:VZL785802 WJE785802:WJH785802 WTA785802:WTD785802 F851336:J851336 GO851338:GR851338 QK851338:QN851338 AAG851338:AAJ851338 AKC851338:AKF851338 ATY851338:AUB851338 BDU851338:BDX851338 BNQ851338:BNT851338 BXM851338:BXP851338 CHI851338:CHL851338 CRE851338:CRH851338 DBA851338:DBD851338 DKW851338:DKZ851338 DUS851338:DUV851338 EEO851338:EER851338 EOK851338:EON851338 EYG851338:EYJ851338 FIC851338:FIF851338 FRY851338:FSB851338 GBU851338:GBX851338 GLQ851338:GLT851338 GVM851338:GVP851338 HFI851338:HFL851338 HPE851338:HPH851338 HZA851338:HZD851338 IIW851338:IIZ851338 ISS851338:ISV851338 JCO851338:JCR851338 JMK851338:JMN851338 JWG851338:JWJ851338 KGC851338:KGF851338 KPY851338:KQB851338 KZU851338:KZX851338 LJQ851338:LJT851338 LTM851338:LTP851338 MDI851338:MDL851338 MNE851338:MNH851338 MXA851338:MXD851338 NGW851338:NGZ851338 NQS851338:NQV851338 OAO851338:OAR851338 OKK851338:OKN851338 OUG851338:OUJ851338 PEC851338:PEF851338 PNY851338:POB851338 PXU851338:PXX851338 QHQ851338:QHT851338 QRM851338:QRP851338 RBI851338:RBL851338 RLE851338:RLH851338 RVA851338:RVD851338 SEW851338:SEZ851338 SOS851338:SOV851338 SYO851338:SYR851338 TIK851338:TIN851338 TSG851338:TSJ851338 UCC851338:UCF851338 ULY851338:UMB851338 UVU851338:UVX851338 VFQ851338:VFT851338 VPM851338:VPP851338 VZI851338:VZL851338 WJE851338:WJH851338 WTA851338:WTD851338 F916872:J916872 GO916874:GR916874 QK916874:QN916874 AAG916874:AAJ916874 AKC916874:AKF916874 ATY916874:AUB916874 BDU916874:BDX916874 BNQ916874:BNT916874 BXM916874:BXP916874 CHI916874:CHL916874 CRE916874:CRH916874 DBA916874:DBD916874 DKW916874:DKZ916874 DUS916874:DUV916874 EEO916874:EER916874 EOK916874:EON916874 EYG916874:EYJ916874 FIC916874:FIF916874 FRY916874:FSB916874 GBU916874:GBX916874 GLQ916874:GLT916874 GVM916874:GVP916874 HFI916874:HFL916874 HPE916874:HPH916874 HZA916874:HZD916874 IIW916874:IIZ916874 ISS916874:ISV916874 JCO916874:JCR916874 JMK916874:JMN916874 JWG916874:JWJ916874 KGC916874:KGF916874 KPY916874:KQB916874 KZU916874:KZX916874 LJQ916874:LJT916874 LTM916874:LTP916874 MDI916874:MDL916874 MNE916874:MNH916874 MXA916874:MXD916874 NGW916874:NGZ916874 NQS916874:NQV916874 OAO916874:OAR916874 OKK916874:OKN916874 OUG916874:OUJ916874 PEC916874:PEF916874 PNY916874:POB916874 PXU916874:PXX916874 QHQ916874:QHT916874 QRM916874:QRP916874 RBI916874:RBL916874 RLE916874:RLH916874 RVA916874:RVD916874 SEW916874:SEZ916874 SOS916874:SOV916874 SYO916874:SYR916874 TIK916874:TIN916874 TSG916874:TSJ916874 UCC916874:UCF916874 ULY916874:UMB916874 UVU916874:UVX916874 VFQ916874:VFT916874 VPM916874:VPP916874 VZI916874:VZL916874 WJE916874:WJH916874 WTA916874:WTD916874 F982408:J982408 GO982410:GR982410 QK982410:QN982410 AAG982410:AAJ982410 AKC982410:AKF982410 ATY982410:AUB982410 BDU982410:BDX982410 BNQ982410:BNT982410 BXM982410:BXP982410 CHI982410:CHL982410 CRE982410:CRH982410 DBA982410:DBD982410 DKW982410:DKZ982410 DUS982410:DUV982410 EEO982410:EER982410 EOK982410:EON982410 EYG982410:EYJ982410 FIC982410:FIF982410 FRY982410:FSB982410 GBU982410:GBX982410 GLQ982410:GLT982410 GVM982410:GVP982410 HFI982410:HFL982410 HPE982410:HPH982410 HZA982410:HZD982410 IIW982410:IIZ982410 ISS982410:ISV982410 JCO982410:JCR982410 JMK982410:JMN982410 JWG982410:JWJ982410 KGC982410:KGF982410 KPY982410:KQB982410 KZU982410:KZX982410 LJQ982410:LJT982410 LTM982410:LTP982410 MDI982410:MDL982410 MNE982410:MNH982410 MXA982410:MXD982410 NGW982410:NGZ982410 NQS982410:NQV982410 OAO982410:OAR982410 OKK982410:OKN982410 OUG982410:OUJ982410 PEC982410:PEF982410 PNY982410:POB982410 PXU982410:PXX982410 QHQ982410:QHT982410 QRM982410:QRP982410 RBI982410:RBL982410 RLE982410:RLH982410 RVA982410:RVD982410 SEW982410:SEZ982410 SOS982410:SOV982410 SYO982410:SYR982410 TIK982410:TIN982410 TSG982410:TSJ982410 UCC982410:UCF982410 ULY982410:UMB982410 UVU982410:UVX982410 VFQ982410:VFT982410 VPM982410:VPP982410 VZI982410:VZL982410 WJE982410:WJH982410" xr:uid="{00000000-0002-0000-0100-000006000000}">
      <formula1>1</formula1>
      <formula2>100</formula2>
    </dataValidation>
    <dataValidation type="list" allowBlank="1" showInputMessage="1" showErrorMessage="1" sqref="E49:E58 F46 L46" xr:uid="{158D13CC-32C5-4EFD-9B82-DA2433C0B63A}">
      <formula1>"Yes,No"</formula1>
    </dataValidation>
    <dataValidation type="list" allowBlank="1" showInputMessage="1" showErrorMessage="1" sqref="E18:G18" xr:uid="{213124FB-9E76-4D69-B2B6-A0FF77D624B6}">
      <formula1>Company_Type</formula1>
    </dataValidation>
    <dataValidation allowBlank="1" showInputMessage="1" showErrorMessage="1" promptTitle="Expected Format" prompt="YYYY-MM-DD" sqref="E17:G17" xr:uid="{956A4368-9191-4B1C-B894-4B842227DCAA}"/>
    <dataValidation type="list" allowBlank="1" showInputMessage="1" showErrorMessage="1" sqref="E19:G19" xr:uid="{51C47DE9-BF6D-4EAB-8D46-1A3837CE0943}">
      <formula1>Industry</formula1>
    </dataValidation>
    <dataValidation allowBlank="1" showInputMessage="1" showErrorMessage="1" promptTitle="Legal Entity International Name" prompt="In English" sqref="E6" xr:uid="{D501FA2C-3F65-4ACF-AF76-EC8C7DF18EAC}"/>
    <dataValidation type="list" allowBlank="1" showInputMessage="1" showErrorMessage="1" sqref="F49:F58" xr:uid="{E80EF0B1-8647-49CB-A4C0-1C721EE7032A}">
      <formula1>"Main Customer"</formula1>
    </dataValidation>
    <dataValidation allowBlank="1" showInputMessage="1" showErrorMessage="1" promptTitle="Group Name" prompt="Indicate the Group Name if the company is part of a larger group/holding" sqref="E20:G20" xr:uid="{4563B44D-BCEA-49DE-9BB8-8018B1825706}"/>
    <dataValidation type="list" allowBlank="1" showInputMessage="1" showErrorMessage="1" sqref="E23 G23" xr:uid="{7FE3F34B-13D2-4E72-A133-6C710DCDAB6F}">
      <formula1>"Domestic,Regional,Global"</formula1>
    </dataValidation>
    <dataValidation type="textLength" allowBlank="1" showInputMessage="1" showErrorMessage="1" error="Not more than 35 characters allowed." promptTitle="Delivering Address" prompt="To be filled only if different from Invoicing Address" sqref="I9" xr:uid="{6C333A0A-4D12-44F5-AEB9-E71A08351190}">
      <formula1>1</formula1>
      <formula2>35</formula2>
    </dataValidation>
    <dataValidation type="list" allowBlank="1" showInputMessage="1" showErrorMessage="1" sqref="L45" xr:uid="{68C086C3-C1F2-4466-8B3F-0C9F2F57928E}">
      <formula1>"Goods,Services,Both"</formula1>
    </dataValidation>
    <dataValidation allowBlank="1" showInputMessage="1" showErrorMessage="1" promptTitle="IBAN" prompt="Please add your IBAN number without space._x000a__x000a_Note : If you don't have IBAN, write &quot;N/A&quot; in the cell" sqref="E64:G64" xr:uid="{2762BDD9-6D00-4922-81F7-976D7F6D4672}"/>
    <dataValidation allowBlank="1" showInputMessage="1" showErrorMessage="1" prompt="Please also provide an official document to certify your bank details are correct" sqref="J61:L61" xr:uid="{79E24F7A-2ED0-4F49-BC24-6604F77F762A}"/>
    <dataValidation allowBlank="1" showInputMessage="1" showErrorMessage="1" promptTitle="ABAN" prompt="Only for US Suppliers._x000a_Please also provide Swift Code and Account Number._x000a__x000a_Note : Default Currency must be USD for ABAN._x000a_If the Currency is not USD, then please provide an IBAN in cell above." sqref="J66:L66 E66:G66" xr:uid="{11A22019-CB9C-4ED8-ABCE-C87CFDDD838E}"/>
    <dataValidation allowBlank="1" showInputMessage="1" showErrorMessage="1" promptTitle="FACTORING ?" prompt="Please enter FACTORING COMPANY bank details in case your company is using debt factoring." sqref="E61:G61" xr:uid="{ABB88CAC-62D5-4270-BC73-C3B5F0FB6037}"/>
    <dataValidation allowBlank="1" showInputMessage="1" showErrorMessage="1" promptTitle="Main Customers of the company" prompt="Provide name and percentage of company TO (-- %)" sqref="E24:L24" xr:uid="{554D799E-7650-46A6-B244-868B31E898BC}"/>
    <dataValidation allowBlank="1" showInputMessage="1" showErrorMessage="1" promptTitle="Main Automotive Customers" prompt="Provide name and percentage of company TO (-- %)" sqref="E25:L25" xr:uid="{25A68946-B2CC-4C58-841B-931577D4847F}"/>
    <dataValidation allowBlank="1" showInputMessage="1" showErrorMessage="1" promptTitle="Customer Quality" prompt="Person who will be the main contact for Non Conforming Materials (NCM) and 8Ds" sqref="D38" xr:uid="{65632249-38CC-4412-A72F-BEB034F14859}"/>
    <dataValidation allowBlank="1" showInputMessage="1" showErrorMessage="1" promptTitle="Project Quality" prompt="Person responsible for PPAP, SQP,  APQP" sqref="D39:D41" xr:uid="{1CED22F8-4597-485B-B996-1EB04D0FE091}"/>
    <dataValidation allowBlank="1" showInputMessage="1" showErrorMessage="1" promptTitle="Product Safety &amp; Compliance" prompt="Person representative of the company for Product Safety &amp; Compliance" sqref="D42" xr:uid="{0421E0A2-61E7-4832-A2AF-8CE78E751329}"/>
    <dataValidation allowBlank="1" showInputMessage="1" showErrorMessage="1" promptTitle="Country Prefix" prompt="Enter the Country Prefix (+xx)_x000a_" sqref="J21" xr:uid="{C3CA30A7-47C9-48CF-8E85-B162C3DB9B53}"/>
  </dataValidations>
  <pageMargins left="0.5" right="0.5" top="0.75" bottom="0" header="0.3" footer="0"/>
  <pageSetup paperSize="9" scale="52" orientation="portrait" r:id="rId3"/>
  <headerFooter>
    <oddFooter>&amp;R&amp;1#&amp;"Barlow"&amp;8&amp;K000000PUBLIC</oddFooter>
  </headerFooter>
  <drawing r:id="rId4"/>
  <legacyDrawing r:id="rId5"/>
  <extLst>
    <ext xmlns:x14="http://schemas.microsoft.com/office/spreadsheetml/2009/9/main" uri="{CCE6A557-97BC-4b89-ADB6-D9C93CAAB3DF}">
      <x14:dataValidations xmlns:xm="http://schemas.microsoft.com/office/excel/2006/main" count="5">
        <x14:dataValidation type="list" allowBlank="1" showInputMessage="1" showErrorMessage="1" xr:uid="{B956C04A-234E-4F54-B6F3-96088C67CF14}">
          <x14:formula1>
            <xm:f>Tabels!$AC$7:$AC$56</xm:f>
          </x14:formula1>
          <xm:sqref>E11 I11</xm:sqref>
        </x14:dataValidation>
        <x14:dataValidation type="list" allowBlank="1" showInputMessage="1" showErrorMessage="1" xr:uid="{D9641A4E-F08D-4FDD-893F-C50AACFCA8C8}">
          <x14:formula1>
            <xm:f>Tabels!$T$7:$T$22</xm:f>
          </x14:formula1>
          <xm:sqref>G49:G58</xm:sqref>
        </x14:dataValidation>
        <x14:dataValidation type="list" allowBlank="1" showInputMessage="1" showErrorMessage="1" xr:uid="{C70AD9CA-8757-446D-88FF-6C2619483E62}">
          <x14:formula1>
            <xm:f>Tabels!$J$7:$J$17</xm:f>
          </x14:formula1>
          <xm:sqref>K49:K58</xm:sqref>
        </x14:dataValidation>
        <x14:dataValidation type="list" allowBlank="1" error="Not more than 16 digits allowed." xr:uid="{C07421A7-F890-4DA7-AEC9-783DC8B1D79E}">
          <x14:formula1>
            <xm:f>Tabels!$BS$7:$BS$20</xm:f>
          </x14:formula1>
          <xm:sqref>I49:I58 J53:J58</xm:sqref>
        </x14:dataValidation>
        <x14:dataValidation type="list" allowBlank="1" showInputMessage="1" showErrorMessage="1" xr:uid="{F0228EF0-CEEA-4F8C-AE33-12DD1A5EF4A0}">
          <x14:formula1>
            <xm:f>Tabels!$AT$9:$AT$15</xm:f>
          </x14:formula1>
          <xm:sqref>C34:C36 C31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686B-1693-434A-BEBA-555D442988D7}">
  <sheetPr>
    <tabColor theme="9" tint="-0.499984740745262"/>
  </sheetPr>
  <dimension ref="A1:Q99"/>
  <sheetViews>
    <sheetView showGridLines="0" zoomScaleNormal="100" workbookViewId="0">
      <selection activeCell="G22" sqref="G22"/>
    </sheetView>
  </sheetViews>
  <sheetFormatPr defaultColWidth="11.42578125" defaultRowHeight="0" customHeight="1" zeroHeight="1" outlineLevelRow="1"/>
  <cols>
    <col min="1" max="1" width="2.5703125" style="322" customWidth="1"/>
    <col min="2" max="2" width="1.85546875" style="322" customWidth="1"/>
    <col min="3" max="3" width="16.5703125" style="322" customWidth="1"/>
    <col min="4" max="4" width="2.5703125" style="322" customWidth="1"/>
    <col min="5" max="5" width="19.140625" style="322" customWidth="1"/>
    <col min="6" max="6" width="11.140625" style="322" customWidth="1"/>
    <col min="7" max="8" width="21.140625" style="322" customWidth="1"/>
    <col min="9" max="9" width="3.140625" style="322" customWidth="1"/>
    <col min="10" max="11" width="14.7109375" style="322" customWidth="1"/>
    <col min="12" max="12" width="22.42578125" style="322" customWidth="1"/>
    <col min="13" max="13" width="24.28515625" style="2" customWidth="1"/>
    <col min="14" max="14" width="4.140625" style="2" customWidth="1"/>
    <col min="15" max="15" width="5.42578125" style="2" customWidth="1"/>
    <col min="16" max="16" width="12.140625" style="2" bestFit="1" customWidth="1"/>
    <col min="17" max="16384" width="11.42578125" style="2"/>
  </cols>
  <sheetData>
    <row r="1" spans="1:17" s="322" customFormat="1" ht="9.75" customHeight="1">
      <c r="A1" s="321" t="s">
        <v>2216</v>
      </c>
      <c r="F1" s="323"/>
      <c r="G1" s="323"/>
      <c r="H1" s="323"/>
      <c r="I1" s="324"/>
      <c r="J1" s="324"/>
      <c r="M1" s="321"/>
      <c r="N1" s="1"/>
      <c r="P1" s="369"/>
      <c r="Q1" s="370"/>
    </row>
    <row r="2" spans="1:17" s="322" customFormat="1" ht="39.6" customHeight="1">
      <c r="B2" s="466" t="s">
        <v>63</v>
      </c>
      <c r="C2" s="466"/>
      <c r="D2" s="466"/>
      <c r="E2" s="466"/>
      <c r="F2" s="466"/>
      <c r="G2" s="466"/>
      <c r="H2" s="466"/>
      <c r="I2" s="466"/>
      <c r="J2" s="466"/>
      <c r="K2" s="466"/>
      <c r="L2" s="466"/>
      <c r="M2" s="466"/>
      <c r="N2" s="466"/>
      <c r="P2" s="371" t="s">
        <v>2569</v>
      </c>
      <c r="Q2" s="372" t="s">
        <v>2575</v>
      </c>
    </row>
    <row r="3" spans="1:17" s="322" customFormat="1" ht="13.5" customHeight="1" thickBot="1">
      <c r="F3" s="323"/>
      <c r="G3" s="323"/>
      <c r="H3" s="323"/>
      <c r="I3" s="324"/>
      <c r="J3" s="324"/>
      <c r="M3" s="323"/>
      <c r="N3" s="1"/>
    </row>
    <row r="4" spans="1:17" ht="34.5" customHeight="1" thickBot="1">
      <c r="A4" s="2"/>
      <c r="B4" s="506" t="s">
        <v>101</v>
      </c>
      <c r="C4" s="507"/>
      <c r="D4" s="507"/>
      <c r="E4" s="507"/>
      <c r="F4" s="507"/>
      <c r="G4" s="507"/>
      <c r="H4" s="507"/>
      <c r="I4" s="507"/>
      <c r="J4" s="507"/>
      <c r="K4" s="507"/>
      <c r="L4" s="508" t="s">
        <v>102</v>
      </c>
      <c r="M4" s="508"/>
      <c r="N4" s="509"/>
    </row>
    <row r="5" spans="1:17" ht="8.25" customHeight="1" outlineLevel="1" thickBot="1">
      <c r="B5" s="373"/>
      <c r="C5" s="374"/>
      <c r="D5" s="374"/>
      <c r="E5" s="374"/>
      <c r="F5" s="374"/>
      <c r="G5" s="374"/>
      <c r="H5" s="374"/>
      <c r="I5" s="374"/>
      <c r="J5" s="374"/>
      <c r="K5" s="374"/>
      <c r="L5" s="374"/>
      <c r="M5" s="374"/>
      <c r="N5" s="176"/>
    </row>
    <row r="6" spans="1:17" ht="14.25" outlineLevel="1">
      <c r="B6" s="373"/>
      <c r="C6" s="374"/>
      <c r="D6" s="374"/>
      <c r="E6" s="374"/>
      <c r="F6" s="374"/>
      <c r="G6" s="374"/>
      <c r="H6" s="374"/>
      <c r="I6" s="374"/>
      <c r="J6" s="374"/>
      <c r="K6" s="374"/>
      <c r="L6" s="374"/>
      <c r="M6" s="374"/>
      <c r="N6" s="176"/>
    </row>
    <row r="7" spans="1:17" ht="14.25" outlineLevel="1">
      <c r="A7" s="336"/>
      <c r="B7" s="375"/>
      <c r="C7" s="499" t="s">
        <v>2527</v>
      </c>
      <c r="D7" s="376"/>
      <c r="E7" s="510" t="s">
        <v>103</v>
      </c>
      <c r="F7" s="510"/>
      <c r="G7" s="273"/>
      <c r="H7" s="273"/>
      <c r="I7" s="376"/>
      <c r="J7" s="510" t="s">
        <v>50</v>
      </c>
      <c r="K7" s="510"/>
      <c r="L7" s="273"/>
      <c r="M7" s="376"/>
      <c r="N7" s="177"/>
    </row>
    <row r="8" spans="1:17" ht="14.25" outlineLevel="1">
      <c r="A8" s="336"/>
      <c r="B8" s="375"/>
      <c r="C8" s="500"/>
      <c r="D8" s="376"/>
      <c r="E8" s="376"/>
      <c r="F8" s="376"/>
      <c r="G8" s="376"/>
      <c r="H8" s="376"/>
      <c r="I8" s="376"/>
      <c r="J8" s="377" t="s">
        <v>104</v>
      </c>
      <c r="K8" s="377"/>
      <c r="L8" s="284"/>
      <c r="M8" s="376"/>
      <c r="N8" s="177"/>
    </row>
    <row r="9" spans="1:17" ht="14.25" outlineLevel="1">
      <c r="A9" s="336"/>
      <c r="B9" s="375"/>
      <c r="C9" s="500"/>
      <c r="D9" s="376"/>
      <c r="E9" s="376"/>
      <c r="F9" s="376"/>
      <c r="G9" s="376"/>
      <c r="H9" s="376"/>
      <c r="I9" s="376"/>
      <c r="J9" s="376"/>
      <c r="K9" s="376"/>
      <c r="L9" s="376"/>
      <c r="M9" s="376"/>
      <c r="N9" s="177"/>
    </row>
    <row r="10" spans="1:17" ht="26.25" outlineLevel="1">
      <c r="A10" s="336"/>
      <c r="B10" s="375"/>
      <c r="C10" s="500"/>
      <c r="D10" s="376"/>
      <c r="E10" s="513" t="str">
        <f>IF('1. SUPPLIER Input'!F46="Yes","Direct","")</f>
        <v/>
      </c>
      <c r="F10" s="513"/>
      <c r="G10" s="513"/>
      <c r="H10" s="513"/>
      <c r="I10" s="376"/>
      <c r="J10" s="511" t="str">
        <f>IF('1. SUPPLIER Input'!L46="Yes","Indirect","")</f>
        <v/>
      </c>
      <c r="K10" s="511"/>
      <c r="L10" s="511"/>
      <c r="M10" s="511"/>
      <c r="N10" s="177"/>
    </row>
    <row r="11" spans="1:17" ht="14.25" outlineLevel="1">
      <c r="A11" s="336"/>
      <c r="B11" s="375"/>
      <c r="C11" s="500"/>
      <c r="D11" s="376"/>
      <c r="E11" s="505" t="s">
        <v>105</v>
      </c>
      <c r="F11" s="505"/>
      <c r="G11" s="512"/>
      <c r="H11" s="512"/>
      <c r="I11" s="376"/>
      <c r="J11" s="505" t="s">
        <v>106</v>
      </c>
      <c r="K11" s="505"/>
      <c r="L11" s="512"/>
      <c r="M11" s="512"/>
      <c r="N11" s="177"/>
    </row>
    <row r="12" spans="1:17" ht="14.25" outlineLevel="1">
      <c r="A12" s="336"/>
      <c r="B12" s="375"/>
      <c r="C12" s="500"/>
      <c r="D12" s="376"/>
      <c r="E12" s="505" t="s">
        <v>2561</v>
      </c>
      <c r="F12" s="505"/>
      <c r="G12" s="596"/>
      <c r="H12" s="596"/>
      <c r="I12" s="376"/>
      <c r="J12" s="505" t="s">
        <v>108</v>
      </c>
      <c r="K12" s="505"/>
      <c r="L12" s="596"/>
      <c r="M12" s="596"/>
      <c r="N12" s="378"/>
    </row>
    <row r="13" spans="1:17" ht="14.25" outlineLevel="1">
      <c r="A13" s="336"/>
      <c r="B13" s="375"/>
      <c r="C13" s="500"/>
      <c r="D13" s="376"/>
      <c r="E13" s="505" t="s">
        <v>109</v>
      </c>
      <c r="F13" s="505"/>
      <c r="G13" s="596"/>
      <c r="H13" s="596"/>
      <c r="I13" s="376"/>
      <c r="J13" s="376"/>
      <c r="K13" s="376"/>
      <c r="L13" s="376"/>
      <c r="M13" s="376"/>
      <c r="N13" s="378"/>
    </row>
    <row r="14" spans="1:17" ht="14.25" outlineLevel="1">
      <c r="A14" s="336"/>
      <c r="B14" s="375"/>
      <c r="C14" s="500"/>
      <c r="D14" s="376"/>
      <c r="E14" s="376"/>
      <c r="F14" s="376"/>
      <c r="G14" s="376"/>
      <c r="H14" s="376"/>
      <c r="I14" s="376"/>
      <c r="J14" s="376"/>
      <c r="K14" s="376"/>
      <c r="L14" s="376"/>
      <c r="M14" s="376"/>
      <c r="N14" s="379"/>
    </row>
    <row r="15" spans="1:17" ht="14.25" outlineLevel="1">
      <c r="A15" s="336"/>
      <c r="B15" s="375"/>
      <c r="C15" s="500"/>
      <c r="D15" s="376"/>
      <c r="E15" s="505" t="s">
        <v>2572</v>
      </c>
      <c r="F15" s="505"/>
      <c r="G15" s="280"/>
      <c r="H15" s="376"/>
      <c r="I15" s="376"/>
      <c r="J15" s="505" t="s">
        <v>2218</v>
      </c>
      <c r="K15" s="505"/>
      <c r="L15" s="279"/>
      <c r="M15" s="376"/>
      <c r="N15" s="378"/>
    </row>
    <row r="16" spans="1:17" ht="14.25" outlineLevel="1">
      <c r="A16" s="336"/>
      <c r="B16" s="375"/>
      <c r="C16" s="501"/>
      <c r="D16" s="376"/>
      <c r="E16" s="505" t="s">
        <v>2571</v>
      </c>
      <c r="F16" s="505"/>
      <c r="G16" s="279"/>
      <c r="H16" s="376"/>
      <c r="I16" s="376"/>
      <c r="J16" s="505" t="s">
        <v>111</v>
      </c>
      <c r="K16" s="505"/>
      <c r="L16" s="280"/>
      <c r="M16" s="376"/>
      <c r="N16" s="178"/>
    </row>
    <row r="17" spans="1:14" ht="15" outlineLevel="1" thickBot="1">
      <c r="A17" s="336"/>
      <c r="B17" s="380"/>
      <c r="C17" s="381"/>
      <c r="D17" s="381"/>
      <c r="E17" s="381"/>
      <c r="F17" s="381"/>
      <c r="G17" s="381"/>
      <c r="H17" s="381"/>
      <c r="I17" s="381"/>
      <c r="J17" s="381"/>
      <c r="K17" s="381"/>
      <c r="L17" s="381"/>
      <c r="M17" s="381"/>
      <c r="N17" s="281"/>
    </row>
    <row r="18" spans="1:14" ht="15" outlineLevel="1" thickBot="1">
      <c r="A18" s="2"/>
      <c r="B18" s="2"/>
      <c r="C18" s="2"/>
      <c r="D18" s="2"/>
      <c r="E18" s="2"/>
      <c r="F18" s="2"/>
      <c r="G18" s="2"/>
      <c r="H18" s="2"/>
      <c r="I18" s="2"/>
      <c r="J18" s="2"/>
      <c r="K18" s="2"/>
      <c r="L18" s="2"/>
    </row>
    <row r="19" spans="1:14" ht="14.25" outlineLevel="1">
      <c r="A19" s="336"/>
      <c r="B19" s="373"/>
      <c r="C19" s="374"/>
      <c r="D19" s="374"/>
      <c r="E19" s="374"/>
      <c r="F19" s="374"/>
      <c r="G19" s="374"/>
      <c r="H19" s="374"/>
      <c r="I19" s="374"/>
      <c r="J19" s="374"/>
      <c r="K19" s="374"/>
      <c r="L19" s="374"/>
      <c r="M19" s="374"/>
      <c r="N19" s="282"/>
    </row>
    <row r="20" spans="1:14" ht="14.25" outlineLevel="1">
      <c r="A20" s="336"/>
      <c r="B20" s="375"/>
      <c r="C20" s="518" t="s">
        <v>2528</v>
      </c>
      <c r="D20" s="376"/>
      <c r="E20" s="514" t="s">
        <v>113</v>
      </c>
      <c r="F20" s="514"/>
      <c r="G20" s="520"/>
      <c r="H20" s="520"/>
      <c r="I20" s="376"/>
      <c r="J20" s="515" t="s">
        <v>112</v>
      </c>
      <c r="K20" s="515"/>
      <c r="L20" s="376"/>
      <c r="M20" s="376"/>
      <c r="N20" s="179"/>
    </row>
    <row r="21" spans="1:14" ht="14.25" outlineLevel="1">
      <c r="A21" s="336"/>
      <c r="B21" s="375"/>
      <c r="C21" s="518"/>
      <c r="D21" s="376"/>
      <c r="E21" s="514" t="s">
        <v>58</v>
      </c>
      <c r="F21" s="514"/>
      <c r="G21" s="520"/>
      <c r="H21" s="520"/>
      <c r="I21" s="376"/>
      <c r="J21" s="510" t="s">
        <v>114</v>
      </c>
      <c r="K21" s="510"/>
      <c r="L21" s="497"/>
      <c r="M21" s="498"/>
      <c r="N21" s="179"/>
    </row>
    <row r="22" spans="1:14" ht="14.25" outlineLevel="1">
      <c r="A22" s="336"/>
      <c r="B22" s="375"/>
      <c r="C22" s="518"/>
      <c r="D22" s="376"/>
      <c r="E22" s="514" t="s">
        <v>116</v>
      </c>
      <c r="F22" s="514"/>
      <c r="G22" s="520"/>
      <c r="H22" s="520"/>
      <c r="I22" s="376"/>
      <c r="J22" s="510" t="s">
        <v>115</v>
      </c>
      <c r="K22" s="510"/>
      <c r="L22" s="504"/>
      <c r="M22" s="490"/>
      <c r="N22" s="179"/>
    </row>
    <row r="23" spans="1:14" ht="14.25" outlineLevel="1">
      <c r="A23" s="336"/>
      <c r="B23" s="375"/>
      <c r="C23" s="518"/>
      <c r="D23" s="376"/>
      <c r="E23" s="514" t="s">
        <v>117</v>
      </c>
      <c r="F23" s="514"/>
      <c r="G23" s="521"/>
      <c r="H23" s="521"/>
      <c r="I23" s="376"/>
      <c r="J23" s="376"/>
      <c r="K23" s="283"/>
      <c r="L23" s="283"/>
      <c r="M23" s="376"/>
      <c r="N23" s="179"/>
    </row>
    <row r="24" spans="1:14" ht="14.25" outlineLevel="1">
      <c r="A24" s="336"/>
      <c r="B24" s="375"/>
      <c r="C24" s="518"/>
      <c r="D24" s="376"/>
      <c r="E24" s="514" t="s">
        <v>118</v>
      </c>
      <c r="F24" s="514"/>
      <c r="G24" s="521"/>
      <c r="H24" s="521"/>
      <c r="I24" s="376"/>
      <c r="J24" s="515" t="s">
        <v>119</v>
      </c>
      <c r="K24" s="515"/>
      <c r="L24" s="376"/>
      <c r="M24" s="283"/>
      <c r="N24" s="179"/>
    </row>
    <row r="25" spans="1:14" ht="14.25" outlineLevel="1">
      <c r="A25" s="336"/>
      <c r="B25" s="375"/>
      <c r="C25" s="518"/>
      <c r="D25" s="376"/>
      <c r="E25" s="514" t="s">
        <v>120</v>
      </c>
      <c r="F25" s="514"/>
      <c r="G25" s="521"/>
      <c r="H25" s="521"/>
      <c r="I25" s="376"/>
      <c r="J25" s="510" t="s">
        <v>121</v>
      </c>
      <c r="K25" s="510"/>
      <c r="L25" s="383"/>
      <c r="M25" s="376"/>
      <c r="N25" s="179"/>
    </row>
    <row r="26" spans="1:14" ht="14.25" outlineLevel="1">
      <c r="A26" s="336"/>
      <c r="B26" s="375"/>
      <c r="C26" s="518"/>
      <c r="D26" s="376"/>
      <c r="E26" s="514" t="s">
        <v>122</v>
      </c>
      <c r="F26" s="514"/>
      <c r="G26" s="516"/>
      <c r="H26" s="517"/>
      <c r="I26" s="376"/>
      <c r="J26" s="376"/>
      <c r="K26" s="376"/>
      <c r="L26" s="376"/>
      <c r="M26" s="376"/>
      <c r="N26" s="379"/>
    </row>
    <row r="27" spans="1:14" ht="14.25" outlineLevel="1">
      <c r="A27" s="336"/>
      <c r="B27" s="375"/>
      <c r="C27" s="518"/>
      <c r="D27" s="376"/>
      <c r="E27" s="514" t="s">
        <v>123</v>
      </c>
      <c r="F27" s="514"/>
      <c r="G27" s="503"/>
      <c r="H27" s="503"/>
      <c r="I27" s="376"/>
      <c r="J27" s="376"/>
      <c r="K27" s="376"/>
      <c r="L27" s="376"/>
      <c r="M27" s="376"/>
      <c r="N27" s="379"/>
    </row>
    <row r="28" spans="1:14" ht="14.25" outlineLevel="1">
      <c r="A28" s="336"/>
      <c r="B28" s="375"/>
      <c r="C28" s="518"/>
      <c r="D28" s="376"/>
      <c r="E28" s="376"/>
      <c r="F28" s="376"/>
      <c r="G28" s="376"/>
      <c r="H28" s="376"/>
      <c r="I28" s="376"/>
      <c r="J28" s="376"/>
      <c r="K28" s="376"/>
      <c r="L28" s="376"/>
      <c r="M28" s="376"/>
      <c r="N28" s="379"/>
    </row>
    <row r="29" spans="1:14" ht="21" outlineLevel="1">
      <c r="A29" s="336"/>
      <c r="B29" s="375"/>
      <c r="C29" s="518"/>
      <c r="D29" s="376"/>
      <c r="E29" s="519" t="s">
        <v>2529</v>
      </c>
      <c r="F29" s="519"/>
      <c r="G29" s="502"/>
      <c r="H29" s="502"/>
      <c r="I29" s="376"/>
      <c r="J29" s="519" t="s">
        <v>4</v>
      </c>
      <c r="K29" s="519"/>
      <c r="L29" s="597">
        <f>'1. SUPPLIER Input'!$E$6</f>
        <v>0</v>
      </c>
      <c r="M29" s="597"/>
      <c r="N29" s="379"/>
    </row>
    <row r="30" spans="1:14" ht="15" outlineLevel="1" thickBot="1">
      <c r="A30" s="336"/>
      <c r="B30" s="380"/>
      <c r="C30" s="381"/>
      <c r="D30" s="381"/>
      <c r="E30" s="381"/>
      <c r="F30" s="381"/>
      <c r="G30" s="381"/>
      <c r="H30" s="381"/>
      <c r="I30" s="381"/>
      <c r="J30" s="381"/>
      <c r="K30" s="381"/>
      <c r="L30" s="381"/>
      <c r="M30" s="381"/>
      <c r="N30" s="382"/>
    </row>
    <row r="31" spans="1:14" ht="14.25" outlineLevel="1">
      <c r="A31" s="2"/>
      <c r="B31" s="2"/>
      <c r="C31" s="2"/>
      <c r="D31" s="2"/>
      <c r="E31" s="2"/>
      <c r="F31" s="2"/>
      <c r="G31" s="2"/>
      <c r="H31" s="2"/>
      <c r="I31" s="2"/>
      <c r="J31" s="2"/>
      <c r="K31" s="2"/>
      <c r="L31" s="2"/>
    </row>
    <row r="32" spans="1:14" ht="14.1" customHeight="1"/>
    <row r="33" ht="14.1" customHeight="1"/>
    <row r="34" ht="14.1" customHeight="1"/>
    <row r="35" ht="14.1" customHeight="1"/>
    <row r="36" ht="14.1" customHeight="1"/>
    <row r="37" ht="14.1" customHeight="1"/>
    <row r="38" ht="14.1" customHeight="1"/>
    <row r="39" ht="14.1" customHeight="1"/>
    <row r="40" ht="14.1" customHeight="1"/>
    <row r="41" ht="14.1" customHeight="1"/>
    <row r="42" ht="14.1" customHeight="1"/>
    <row r="43" ht="14.1" customHeight="1"/>
    <row r="44" ht="14.1" customHeight="1"/>
    <row r="45" ht="14.1" customHeight="1"/>
    <row r="46" ht="14.1" customHeight="1"/>
    <row r="47" ht="14.1" customHeight="1"/>
    <row r="4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sheetData>
  <sheetProtection selectLockedCells="1"/>
  <dataConsolidate>
    <dataRefs count="1">
      <dataRef ref="E89:F89" sheet="1. SUPPLIER Input"/>
    </dataRefs>
  </dataConsolidate>
  <mergeCells count="47">
    <mergeCell ref="G26:H26"/>
    <mergeCell ref="C20:C29"/>
    <mergeCell ref="J29:K29"/>
    <mergeCell ref="G20:H20"/>
    <mergeCell ref="G21:H21"/>
    <mergeCell ref="G22:H22"/>
    <mergeCell ref="G23:H23"/>
    <mergeCell ref="G24:H24"/>
    <mergeCell ref="G25:H25"/>
    <mergeCell ref="E26:F26"/>
    <mergeCell ref="E27:F27"/>
    <mergeCell ref="E29:F29"/>
    <mergeCell ref="E24:F24"/>
    <mergeCell ref="J24:K24"/>
    <mergeCell ref="E25:F25"/>
    <mergeCell ref="J25:K25"/>
    <mergeCell ref="E23:F23"/>
    <mergeCell ref="E16:F16"/>
    <mergeCell ref="J20:K20"/>
    <mergeCell ref="E20:F20"/>
    <mergeCell ref="J21:K21"/>
    <mergeCell ref="E15:F15"/>
    <mergeCell ref="J15:K15"/>
    <mergeCell ref="E21:F21"/>
    <mergeCell ref="J22:K22"/>
    <mergeCell ref="E22:F22"/>
    <mergeCell ref="G11:H11"/>
    <mergeCell ref="E11:F11"/>
    <mergeCell ref="J11:K11"/>
    <mergeCell ref="E10:H10"/>
    <mergeCell ref="J12:K12"/>
    <mergeCell ref="B2:N2"/>
    <mergeCell ref="L21:M21"/>
    <mergeCell ref="C7:C16"/>
    <mergeCell ref="G29:H29"/>
    <mergeCell ref="L29:M29"/>
    <mergeCell ref="G27:H27"/>
    <mergeCell ref="L22:M22"/>
    <mergeCell ref="J16:K16"/>
    <mergeCell ref="E12:F12"/>
    <mergeCell ref="E13:F13"/>
    <mergeCell ref="B4:K4"/>
    <mergeCell ref="L4:N4"/>
    <mergeCell ref="E7:F7"/>
    <mergeCell ref="J10:M10"/>
    <mergeCell ref="L11:M11"/>
    <mergeCell ref="J7:K7"/>
  </mergeCells>
  <conditionalFormatting sqref="G20:G21 G29 L29">
    <cfRule type="containsBlanks" dxfId="33" priority="33">
      <formula>LEN(TRIM(G20))=0</formula>
    </cfRule>
  </conditionalFormatting>
  <conditionalFormatting sqref="G22">
    <cfRule type="expression" dxfId="32" priority="353">
      <formula>IF(AND(($G$22=""),($L$7="4. Intercompany")),1,0)</formula>
    </cfRule>
  </conditionalFormatting>
  <conditionalFormatting sqref="G7:H7 L7:L8">
    <cfRule type="containsBlanks" dxfId="31" priority="36">
      <formula>LEN(TRIM(G7))=0</formula>
    </cfRule>
  </conditionalFormatting>
  <conditionalFormatting sqref="G11:H13 G15:G16">
    <cfRule type="expression" dxfId="29" priority="35">
      <formula>IF(AND($E$10="Direct",G11=""),TRUE,FALSE)</formula>
    </cfRule>
  </conditionalFormatting>
  <conditionalFormatting sqref="L8">
    <cfRule type="cellIs" dxfId="26" priority="38" operator="equal">
      <formula>"Preferred"</formula>
    </cfRule>
    <cfRule type="cellIs" dxfId="25" priority="39" operator="equal">
      <formula>"Approved"</formula>
    </cfRule>
    <cfRule type="cellIs" dxfId="24" priority="40" operator="equal">
      <formula>"Under Evaluation"</formula>
    </cfRule>
    <cfRule type="cellIs" dxfId="23" priority="50" operator="equal">
      <formula>"Phase Out"</formula>
    </cfRule>
  </conditionalFormatting>
  <conditionalFormatting sqref="L22">
    <cfRule type="expression" dxfId="22" priority="351">
      <formula>IF(AND(($J$10="Indirect"),#REF!="Yes",$L$22=""),1,0)</formula>
    </cfRule>
  </conditionalFormatting>
  <conditionalFormatting sqref="L25">
    <cfRule type="expression" dxfId="21" priority="352">
      <formula>IF(AND(($J$10="Indirect"),#REF!="Yes"),1,0)</formula>
    </cfRule>
  </conditionalFormatting>
  <conditionalFormatting sqref="L11:M11 L15:L16 L12:M12">
    <cfRule type="expression" dxfId="20" priority="333">
      <formula>IF(AND($J$10="Indirect",L11=""),1,0)</formula>
    </cfRule>
  </conditionalFormatting>
  <dataValidations count="15">
    <dataValidation type="list" allowBlank="1" showInputMessage="1" showErrorMessage="1" sqref="L8" xr:uid="{348EA1AC-639D-4136-B195-741B5E110E87}">
      <formula1>INDIRECT("Supplier_Classification_SB")</formula1>
    </dataValidation>
    <dataValidation type="textLength" allowBlank="1" showErrorMessage="1" error="Not more than 100 characters allowed." sqref="WTB981651:WTE981651 H64145:L64145 GP64147:GS64147 QL64147:QO64147 AAH64147:AAK64147 AKD64147:AKG64147 ATZ64147:AUC64147 BDV64147:BDY64147 BNR64147:BNU64147 BXN64147:BXQ64147 CHJ64147:CHM64147 CRF64147:CRI64147 DBB64147:DBE64147 DKX64147:DLA64147 DUT64147:DUW64147 EEP64147:EES64147 EOL64147:EOO64147 EYH64147:EYK64147 FID64147:FIG64147 FRZ64147:FSC64147 GBV64147:GBY64147 GLR64147:GLU64147 GVN64147:GVQ64147 HFJ64147:HFM64147 HPF64147:HPI64147 HZB64147:HZE64147 IIX64147:IJA64147 IST64147:ISW64147 JCP64147:JCS64147 JML64147:JMO64147 JWH64147:JWK64147 KGD64147:KGG64147 KPZ64147:KQC64147 KZV64147:KZY64147 LJR64147:LJU64147 LTN64147:LTQ64147 MDJ64147:MDM64147 MNF64147:MNI64147 MXB64147:MXE64147 NGX64147:NHA64147 NQT64147:NQW64147 OAP64147:OAS64147 OKL64147:OKO64147 OUH64147:OUK64147 PED64147:PEG64147 PNZ64147:POC64147 PXV64147:PXY64147 QHR64147:QHU64147 QRN64147:QRQ64147 RBJ64147:RBM64147 RLF64147:RLI64147 RVB64147:RVE64147 SEX64147:SFA64147 SOT64147:SOW64147 SYP64147:SYS64147 TIL64147:TIO64147 TSH64147:TSK64147 UCD64147:UCG64147 ULZ64147:UMC64147 UVV64147:UVY64147 VFR64147:VFU64147 VPN64147:VPQ64147 VZJ64147:VZM64147 WJF64147:WJI64147 WTB64147:WTE64147 H129681:L129681 GP129683:GS129683 QL129683:QO129683 AAH129683:AAK129683 AKD129683:AKG129683 ATZ129683:AUC129683 BDV129683:BDY129683 BNR129683:BNU129683 BXN129683:BXQ129683 CHJ129683:CHM129683 CRF129683:CRI129683 DBB129683:DBE129683 DKX129683:DLA129683 DUT129683:DUW129683 EEP129683:EES129683 EOL129683:EOO129683 EYH129683:EYK129683 FID129683:FIG129683 FRZ129683:FSC129683 GBV129683:GBY129683 GLR129683:GLU129683 GVN129683:GVQ129683 HFJ129683:HFM129683 HPF129683:HPI129683 HZB129683:HZE129683 IIX129683:IJA129683 IST129683:ISW129683 JCP129683:JCS129683 JML129683:JMO129683 JWH129683:JWK129683 KGD129683:KGG129683 KPZ129683:KQC129683 KZV129683:KZY129683 LJR129683:LJU129683 LTN129683:LTQ129683 MDJ129683:MDM129683 MNF129683:MNI129683 MXB129683:MXE129683 NGX129683:NHA129683 NQT129683:NQW129683 OAP129683:OAS129683 OKL129683:OKO129683 OUH129683:OUK129683 PED129683:PEG129683 PNZ129683:POC129683 PXV129683:PXY129683 QHR129683:QHU129683 QRN129683:QRQ129683 RBJ129683:RBM129683 RLF129683:RLI129683 RVB129683:RVE129683 SEX129683:SFA129683 SOT129683:SOW129683 SYP129683:SYS129683 TIL129683:TIO129683 TSH129683:TSK129683 UCD129683:UCG129683 ULZ129683:UMC129683 UVV129683:UVY129683 VFR129683:VFU129683 VPN129683:VPQ129683 VZJ129683:VZM129683 WJF129683:WJI129683 WTB129683:WTE129683 H195217:L195217 GP195219:GS195219 QL195219:QO195219 AAH195219:AAK195219 AKD195219:AKG195219 ATZ195219:AUC195219 BDV195219:BDY195219 BNR195219:BNU195219 BXN195219:BXQ195219 CHJ195219:CHM195219 CRF195219:CRI195219 DBB195219:DBE195219 DKX195219:DLA195219 DUT195219:DUW195219 EEP195219:EES195219 EOL195219:EOO195219 EYH195219:EYK195219 FID195219:FIG195219 FRZ195219:FSC195219 GBV195219:GBY195219 GLR195219:GLU195219 GVN195219:GVQ195219 HFJ195219:HFM195219 HPF195219:HPI195219 HZB195219:HZE195219 IIX195219:IJA195219 IST195219:ISW195219 JCP195219:JCS195219 JML195219:JMO195219 JWH195219:JWK195219 KGD195219:KGG195219 KPZ195219:KQC195219 KZV195219:KZY195219 LJR195219:LJU195219 LTN195219:LTQ195219 MDJ195219:MDM195219 MNF195219:MNI195219 MXB195219:MXE195219 NGX195219:NHA195219 NQT195219:NQW195219 OAP195219:OAS195219 OKL195219:OKO195219 OUH195219:OUK195219 PED195219:PEG195219 PNZ195219:POC195219 PXV195219:PXY195219 QHR195219:QHU195219 QRN195219:QRQ195219 RBJ195219:RBM195219 RLF195219:RLI195219 RVB195219:RVE195219 SEX195219:SFA195219 SOT195219:SOW195219 SYP195219:SYS195219 TIL195219:TIO195219 TSH195219:TSK195219 UCD195219:UCG195219 ULZ195219:UMC195219 UVV195219:UVY195219 VFR195219:VFU195219 VPN195219:VPQ195219 VZJ195219:VZM195219 WJF195219:WJI195219 WTB195219:WTE195219 H260753:L260753 GP260755:GS260755 QL260755:QO260755 AAH260755:AAK260755 AKD260755:AKG260755 ATZ260755:AUC260755 BDV260755:BDY260755 BNR260755:BNU260755 BXN260755:BXQ260755 CHJ260755:CHM260755 CRF260755:CRI260755 DBB260755:DBE260755 DKX260755:DLA260755 DUT260755:DUW260755 EEP260755:EES260755 EOL260755:EOO260755 EYH260755:EYK260755 FID260755:FIG260755 FRZ260755:FSC260755 GBV260755:GBY260755 GLR260755:GLU260755 GVN260755:GVQ260755 HFJ260755:HFM260755 HPF260755:HPI260755 HZB260755:HZE260755 IIX260755:IJA260755 IST260755:ISW260755 JCP260755:JCS260755 JML260755:JMO260755 JWH260755:JWK260755 KGD260755:KGG260755 KPZ260755:KQC260755 KZV260755:KZY260755 LJR260755:LJU260755 LTN260755:LTQ260755 MDJ260755:MDM260755 MNF260755:MNI260755 MXB260755:MXE260755 NGX260755:NHA260755 NQT260755:NQW260755 OAP260755:OAS260755 OKL260755:OKO260755 OUH260755:OUK260755 PED260755:PEG260755 PNZ260755:POC260755 PXV260755:PXY260755 QHR260755:QHU260755 QRN260755:QRQ260755 RBJ260755:RBM260755 RLF260755:RLI260755 RVB260755:RVE260755 SEX260755:SFA260755 SOT260755:SOW260755 SYP260755:SYS260755 TIL260755:TIO260755 TSH260755:TSK260755 UCD260755:UCG260755 ULZ260755:UMC260755 UVV260755:UVY260755 VFR260755:VFU260755 VPN260755:VPQ260755 VZJ260755:VZM260755 WJF260755:WJI260755 WTB260755:WTE260755 H326289:L326289 GP326291:GS326291 QL326291:QO326291 AAH326291:AAK326291 AKD326291:AKG326291 ATZ326291:AUC326291 BDV326291:BDY326291 BNR326291:BNU326291 BXN326291:BXQ326291 CHJ326291:CHM326291 CRF326291:CRI326291 DBB326291:DBE326291 DKX326291:DLA326291 DUT326291:DUW326291 EEP326291:EES326291 EOL326291:EOO326291 EYH326291:EYK326291 FID326291:FIG326291 FRZ326291:FSC326291 GBV326291:GBY326291 GLR326291:GLU326291 GVN326291:GVQ326291 HFJ326291:HFM326291 HPF326291:HPI326291 HZB326291:HZE326291 IIX326291:IJA326291 IST326291:ISW326291 JCP326291:JCS326291 JML326291:JMO326291 JWH326291:JWK326291 KGD326291:KGG326291 KPZ326291:KQC326291 KZV326291:KZY326291 LJR326291:LJU326291 LTN326291:LTQ326291 MDJ326291:MDM326291 MNF326291:MNI326291 MXB326291:MXE326291 NGX326291:NHA326291 NQT326291:NQW326291 OAP326291:OAS326291 OKL326291:OKO326291 OUH326291:OUK326291 PED326291:PEG326291 PNZ326291:POC326291 PXV326291:PXY326291 QHR326291:QHU326291 QRN326291:QRQ326291 RBJ326291:RBM326291 RLF326291:RLI326291 RVB326291:RVE326291 SEX326291:SFA326291 SOT326291:SOW326291 SYP326291:SYS326291 TIL326291:TIO326291 TSH326291:TSK326291 UCD326291:UCG326291 ULZ326291:UMC326291 UVV326291:UVY326291 VFR326291:VFU326291 VPN326291:VPQ326291 VZJ326291:VZM326291 WJF326291:WJI326291 WTB326291:WTE326291 H391825:L391825 GP391827:GS391827 QL391827:QO391827 AAH391827:AAK391827 AKD391827:AKG391827 ATZ391827:AUC391827 BDV391827:BDY391827 BNR391827:BNU391827 BXN391827:BXQ391827 CHJ391827:CHM391827 CRF391827:CRI391827 DBB391827:DBE391827 DKX391827:DLA391827 DUT391827:DUW391827 EEP391827:EES391827 EOL391827:EOO391827 EYH391827:EYK391827 FID391827:FIG391827 FRZ391827:FSC391827 GBV391827:GBY391827 GLR391827:GLU391827 GVN391827:GVQ391827 HFJ391827:HFM391827 HPF391827:HPI391827 HZB391827:HZE391827 IIX391827:IJA391827 IST391827:ISW391827 JCP391827:JCS391827 JML391827:JMO391827 JWH391827:JWK391827 KGD391827:KGG391827 KPZ391827:KQC391827 KZV391827:KZY391827 LJR391827:LJU391827 LTN391827:LTQ391827 MDJ391827:MDM391827 MNF391827:MNI391827 MXB391827:MXE391827 NGX391827:NHA391827 NQT391827:NQW391827 OAP391827:OAS391827 OKL391827:OKO391827 OUH391827:OUK391827 PED391827:PEG391827 PNZ391827:POC391827 PXV391827:PXY391827 QHR391827:QHU391827 QRN391827:QRQ391827 RBJ391827:RBM391827 RLF391827:RLI391827 RVB391827:RVE391827 SEX391827:SFA391827 SOT391827:SOW391827 SYP391827:SYS391827 TIL391827:TIO391827 TSH391827:TSK391827 UCD391827:UCG391827 ULZ391827:UMC391827 UVV391827:UVY391827 VFR391827:VFU391827 VPN391827:VPQ391827 VZJ391827:VZM391827 WJF391827:WJI391827 WTB391827:WTE391827 H457361:L457361 GP457363:GS457363 QL457363:QO457363 AAH457363:AAK457363 AKD457363:AKG457363 ATZ457363:AUC457363 BDV457363:BDY457363 BNR457363:BNU457363 BXN457363:BXQ457363 CHJ457363:CHM457363 CRF457363:CRI457363 DBB457363:DBE457363 DKX457363:DLA457363 DUT457363:DUW457363 EEP457363:EES457363 EOL457363:EOO457363 EYH457363:EYK457363 FID457363:FIG457363 FRZ457363:FSC457363 GBV457363:GBY457363 GLR457363:GLU457363 GVN457363:GVQ457363 HFJ457363:HFM457363 HPF457363:HPI457363 HZB457363:HZE457363 IIX457363:IJA457363 IST457363:ISW457363 JCP457363:JCS457363 JML457363:JMO457363 JWH457363:JWK457363 KGD457363:KGG457363 KPZ457363:KQC457363 KZV457363:KZY457363 LJR457363:LJU457363 LTN457363:LTQ457363 MDJ457363:MDM457363 MNF457363:MNI457363 MXB457363:MXE457363 NGX457363:NHA457363 NQT457363:NQW457363 OAP457363:OAS457363 OKL457363:OKO457363 OUH457363:OUK457363 PED457363:PEG457363 PNZ457363:POC457363 PXV457363:PXY457363 QHR457363:QHU457363 QRN457363:QRQ457363 RBJ457363:RBM457363 RLF457363:RLI457363 RVB457363:RVE457363 SEX457363:SFA457363 SOT457363:SOW457363 SYP457363:SYS457363 TIL457363:TIO457363 TSH457363:TSK457363 UCD457363:UCG457363 ULZ457363:UMC457363 UVV457363:UVY457363 VFR457363:VFU457363 VPN457363:VPQ457363 VZJ457363:VZM457363 WJF457363:WJI457363 WTB457363:WTE457363 H522897:L522897 GP522899:GS522899 QL522899:QO522899 AAH522899:AAK522899 AKD522899:AKG522899 ATZ522899:AUC522899 BDV522899:BDY522899 BNR522899:BNU522899 BXN522899:BXQ522899 CHJ522899:CHM522899 CRF522899:CRI522899 DBB522899:DBE522899 DKX522899:DLA522899 DUT522899:DUW522899 EEP522899:EES522899 EOL522899:EOO522899 EYH522899:EYK522899 FID522899:FIG522899 FRZ522899:FSC522899 GBV522899:GBY522899 GLR522899:GLU522899 GVN522899:GVQ522899 HFJ522899:HFM522899 HPF522899:HPI522899 HZB522899:HZE522899 IIX522899:IJA522899 IST522899:ISW522899 JCP522899:JCS522899 JML522899:JMO522899 JWH522899:JWK522899 KGD522899:KGG522899 KPZ522899:KQC522899 KZV522899:KZY522899 LJR522899:LJU522899 LTN522899:LTQ522899 MDJ522899:MDM522899 MNF522899:MNI522899 MXB522899:MXE522899 NGX522899:NHA522899 NQT522899:NQW522899 OAP522899:OAS522899 OKL522899:OKO522899 OUH522899:OUK522899 PED522899:PEG522899 PNZ522899:POC522899 PXV522899:PXY522899 QHR522899:QHU522899 QRN522899:QRQ522899 RBJ522899:RBM522899 RLF522899:RLI522899 RVB522899:RVE522899 SEX522899:SFA522899 SOT522899:SOW522899 SYP522899:SYS522899 TIL522899:TIO522899 TSH522899:TSK522899 UCD522899:UCG522899 ULZ522899:UMC522899 UVV522899:UVY522899 VFR522899:VFU522899 VPN522899:VPQ522899 VZJ522899:VZM522899 WJF522899:WJI522899 WTB522899:WTE522899 H588433:L588433 GP588435:GS588435 QL588435:QO588435 AAH588435:AAK588435 AKD588435:AKG588435 ATZ588435:AUC588435 BDV588435:BDY588435 BNR588435:BNU588435 BXN588435:BXQ588435 CHJ588435:CHM588435 CRF588435:CRI588435 DBB588435:DBE588435 DKX588435:DLA588435 DUT588435:DUW588435 EEP588435:EES588435 EOL588435:EOO588435 EYH588435:EYK588435 FID588435:FIG588435 FRZ588435:FSC588435 GBV588435:GBY588435 GLR588435:GLU588435 GVN588435:GVQ588435 HFJ588435:HFM588435 HPF588435:HPI588435 HZB588435:HZE588435 IIX588435:IJA588435 IST588435:ISW588435 JCP588435:JCS588435 JML588435:JMO588435 JWH588435:JWK588435 KGD588435:KGG588435 KPZ588435:KQC588435 KZV588435:KZY588435 LJR588435:LJU588435 LTN588435:LTQ588435 MDJ588435:MDM588435 MNF588435:MNI588435 MXB588435:MXE588435 NGX588435:NHA588435 NQT588435:NQW588435 OAP588435:OAS588435 OKL588435:OKO588435 OUH588435:OUK588435 PED588435:PEG588435 PNZ588435:POC588435 PXV588435:PXY588435 QHR588435:QHU588435 QRN588435:QRQ588435 RBJ588435:RBM588435 RLF588435:RLI588435 RVB588435:RVE588435 SEX588435:SFA588435 SOT588435:SOW588435 SYP588435:SYS588435 TIL588435:TIO588435 TSH588435:TSK588435 UCD588435:UCG588435 ULZ588435:UMC588435 UVV588435:UVY588435 VFR588435:VFU588435 VPN588435:VPQ588435 VZJ588435:VZM588435 WJF588435:WJI588435 WTB588435:WTE588435 H653969:L653969 GP653971:GS653971 QL653971:QO653971 AAH653971:AAK653971 AKD653971:AKG653971 ATZ653971:AUC653971 BDV653971:BDY653971 BNR653971:BNU653971 BXN653971:BXQ653971 CHJ653971:CHM653971 CRF653971:CRI653971 DBB653971:DBE653971 DKX653971:DLA653971 DUT653971:DUW653971 EEP653971:EES653971 EOL653971:EOO653971 EYH653971:EYK653971 FID653971:FIG653971 FRZ653971:FSC653971 GBV653971:GBY653971 GLR653971:GLU653971 GVN653971:GVQ653971 HFJ653971:HFM653971 HPF653971:HPI653971 HZB653971:HZE653971 IIX653971:IJA653971 IST653971:ISW653971 JCP653971:JCS653971 JML653971:JMO653971 JWH653971:JWK653971 KGD653971:KGG653971 KPZ653971:KQC653971 KZV653971:KZY653971 LJR653971:LJU653971 LTN653971:LTQ653971 MDJ653971:MDM653971 MNF653971:MNI653971 MXB653971:MXE653971 NGX653971:NHA653971 NQT653971:NQW653971 OAP653971:OAS653971 OKL653971:OKO653971 OUH653971:OUK653971 PED653971:PEG653971 PNZ653971:POC653971 PXV653971:PXY653971 QHR653971:QHU653971 QRN653971:QRQ653971 RBJ653971:RBM653971 RLF653971:RLI653971 RVB653971:RVE653971 SEX653971:SFA653971 SOT653971:SOW653971 SYP653971:SYS653971 TIL653971:TIO653971 TSH653971:TSK653971 UCD653971:UCG653971 ULZ653971:UMC653971 UVV653971:UVY653971 VFR653971:VFU653971 VPN653971:VPQ653971 VZJ653971:VZM653971 WJF653971:WJI653971 WTB653971:WTE653971 H719505:L719505 GP719507:GS719507 QL719507:QO719507 AAH719507:AAK719507 AKD719507:AKG719507 ATZ719507:AUC719507 BDV719507:BDY719507 BNR719507:BNU719507 BXN719507:BXQ719507 CHJ719507:CHM719507 CRF719507:CRI719507 DBB719507:DBE719507 DKX719507:DLA719507 DUT719507:DUW719507 EEP719507:EES719507 EOL719507:EOO719507 EYH719507:EYK719507 FID719507:FIG719507 FRZ719507:FSC719507 GBV719507:GBY719507 GLR719507:GLU719507 GVN719507:GVQ719507 HFJ719507:HFM719507 HPF719507:HPI719507 HZB719507:HZE719507 IIX719507:IJA719507 IST719507:ISW719507 JCP719507:JCS719507 JML719507:JMO719507 JWH719507:JWK719507 KGD719507:KGG719507 KPZ719507:KQC719507 KZV719507:KZY719507 LJR719507:LJU719507 LTN719507:LTQ719507 MDJ719507:MDM719507 MNF719507:MNI719507 MXB719507:MXE719507 NGX719507:NHA719507 NQT719507:NQW719507 OAP719507:OAS719507 OKL719507:OKO719507 OUH719507:OUK719507 PED719507:PEG719507 PNZ719507:POC719507 PXV719507:PXY719507 QHR719507:QHU719507 QRN719507:QRQ719507 RBJ719507:RBM719507 RLF719507:RLI719507 RVB719507:RVE719507 SEX719507:SFA719507 SOT719507:SOW719507 SYP719507:SYS719507 TIL719507:TIO719507 TSH719507:TSK719507 UCD719507:UCG719507 ULZ719507:UMC719507 UVV719507:UVY719507 VFR719507:VFU719507 VPN719507:VPQ719507 VZJ719507:VZM719507 WJF719507:WJI719507 WTB719507:WTE719507 H785041:L785041 GP785043:GS785043 QL785043:QO785043 AAH785043:AAK785043 AKD785043:AKG785043 ATZ785043:AUC785043 BDV785043:BDY785043 BNR785043:BNU785043 BXN785043:BXQ785043 CHJ785043:CHM785043 CRF785043:CRI785043 DBB785043:DBE785043 DKX785043:DLA785043 DUT785043:DUW785043 EEP785043:EES785043 EOL785043:EOO785043 EYH785043:EYK785043 FID785043:FIG785043 FRZ785043:FSC785043 GBV785043:GBY785043 GLR785043:GLU785043 GVN785043:GVQ785043 HFJ785043:HFM785043 HPF785043:HPI785043 HZB785043:HZE785043 IIX785043:IJA785043 IST785043:ISW785043 JCP785043:JCS785043 JML785043:JMO785043 JWH785043:JWK785043 KGD785043:KGG785043 KPZ785043:KQC785043 KZV785043:KZY785043 LJR785043:LJU785043 LTN785043:LTQ785043 MDJ785043:MDM785043 MNF785043:MNI785043 MXB785043:MXE785043 NGX785043:NHA785043 NQT785043:NQW785043 OAP785043:OAS785043 OKL785043:OKO785043 OUH785043:OUK785043 PED785043:PEG785043 PNZ785043:POC785043 PXV785043:PXY785043 QHR785043:QHU785043 QRN785043:QRQ785043 RBJ785043:RBM785043 RLF785043:RLI785043 RVB785043:RVE785043 SEX785043:SFA785043 SOT785043:SOW785043 SYP785043:SYS785043 TIL785043:TIO785043 TSH785043:TSK785043 UCD785043:UCG785043 ULZ785043:UMC785043 UVV785043:UVY785043 VFR785043:VFU785043 VPN785043:VPQ785043 VZJ785043:VZM785043 WJF785043:WJI785043 WTB785043:WTE785043 H850577:L850577 GP850579:GS850579 QL850579:QO850579 AAH850579:AAK850579 AKD850579:AKG850579 ATZ850579:AUC850579 BDV850579:BDY850579 BNR850579:BNU850579 BXN850579:BXQ850579 CHJ850579:CHM850579 CRF850579:CRI850579 DBB850579:DBE850579 DKX850579:DLA850579 DUT850579:DUW850579 EEP850579:EES850579 EOL850579:EOO850579 EYH850579:EYK850579 FID850579:FIG850579 FRZ850579:FSC850579 GBV850579:GBY850579 GLR850579:GLU850579 GVN850579:GVQ850579 HFJ850579:HFM850579 HPF850579:HPI850579 HZB850579:HZE850579 IIX850579:IJA850579 IST850579:ISW850579 JCP850579:JCS850579 JML850579:JMO850579 JWH850579:JWK850579 KGD850579:KGG850579 KPZ850579:KQC850579 KZV850579:KZY850579 LJR850579:LJU850579 LTN850579:LTQ850579 MDJ850579:MDM850579 MNF850579:MNI850579 MXB850579:MXE850579 NGX850579:NHA850579 NQT850579:NQW850579 OAP850579:OAS850579 OKL850579:OKO850579 OUH850579:OUK850579 PED850579:PEG850579 PNZ850579:POC850579 PXV850579:PXY850579 QHR850579:QHU850579 QRN850579:QRQ850579 RBJ850579:RBM850579 RLF850579:RLI850579 RVB850579:RVE850579 SEX850579:SFA850579 SOT850579:SOW850579 SYP850579:SYS850579 TIL850579:TIO850579 TSH850579:TSK850579 UCD850579:UCG850579 ULZ850579:UMC850579 UVV850579:UVY850579 VFR850579:VFU850579 VPN850579:VPQ850579 VZJ850579:VZM850579 WJF850579:WJI850579 WTB850579:WTE850579 H916113:L916113 GP916115:GS916115 QL916115:QO916115 AAH916115:AAK916115 AKD916115:AKG916115 ATZ916115:AUC916115 BDV916115:BDY916115 BNR916115:BNU916115 BXN916115:BXQ916115 CHJ916115:CHM916115 CRF916115:CRI916115 DBB916115:DBE916115 DKX916115:DLA916115 DUT916115:DUW916115 EEP916115:EES916115 EOL916115:EOO916115 EYH916115:EYK916115 FID916115:FIG916115 FRZ916115:FSC916115 GBV916115:GBY916115 GLR916115:GLU916115 GVN916115:GVQ916115 HFJ916115:HFM916115 HPF916115:HPI916115 HZB916115:HZE916115 IIX916115:IJA916115 IST916115:ISW916115 JCP916115:JCS916115 JML916115:JMO916115 JWH916115:JWK916115 KGD916115:KGG916115 KPZ916115:KQC916115 KZV916115:KZY916115 LJR916115:LJU916115 LTN916115:LTQ916115 MDJ916115:MDM916115 MNF916115:MNI916115 MXB916115:MXE916115 NGX916115:NHA916115 NQT916115:NQW916115 OAP916115:OAS916115 OKL916115:OKO916115 OUH916115:OUK916115 PED916115:PEG916115 PNZ916115:POC916115 PXV916115:PXY916115 QHR916115:QHU916115 QRN916115:QRQ916115 RBJ916115:RBM916115 RLF916115:RLI916115 RVB916115:RVE916115 SEX916115:SFA916115 SOT916115:SOW916115 SYP916115:SYS916115 TIL916115:TIO916115 TSH916115:TSK916115 UCD916115:UCG916115 ULZ916115:UMC916115 UVV916115:UVY916115 VFR916115:VFU916115 VPN916115:VPQ916115 VZJ916115:VZM916115 WJF916115:WJI916115 WTB916115:WTE916115 H981649:L981649 GP981651:GS981651 QL981651:QO981651 AAH981651:AAK981651 AKD981651:AKG981651 ATZ981651:AUC981651 BDV981651:BDY981651 BNR981651:BNU981651 BXN981651:BXQ981651 CHJ981651:CHM981651 CRF981651:CRI981651 DBB981651:DBE981651 DKX981651:DLA981651 DUT981651:DUW981651 EEP981651:EES981651 EOL981651:EOO981651 EYH981651:EYK981651 FID981651:FIG981651 FRZ981651:FSC981651 GBV981651:GBY981651 GLR981651:GLU981651 GVN981651:GVQ981651 HFJ981651:HFM981651 HPF981651:HPI981651 HZB981651:HZE981651 IIX981651:IJA981651 IST981651:ISW981651 JCP981651:JCS981651 JML981651:JMO981651 JWH981651:JWK981651 KGD981651:KGG981651 KPZ981651:KQC981651 KZV981651:KZY981651 LJR981651:LJU981651 LTN981651:LTQ981651 MDJ981651:MDM981651 MNF981651:MNI981651 MXB981651:MXE981651 NGX981651:NHA981651 NQT981651:NQW981651 OAP981651:OAS981651 OKL981651:OKO981651 OUH981651:OUK981651 PED981651:PEG981651 PNZ981651:POC981651 PXV981651:PXY981651 QHR981651:QHU981651 QRN981651:QRQ981651 RBJ981651:RBM981651 RLF981651:RLI981651 RVB981651:RVE981651 SEX981651:SFA981651 SOT981651:SOW981651 SYP981651:SYS981651 TIL981651:TIO981651 TSH981651:TSK981651 UCD981651:UCG981651 ULZ981651:UMC981651 UVV981651:UVY981651 VFR981651:VFU981651 VPN981651:VPQ981651 VZJ981651:VZM981651 WJF981651:WJI981651" xr:uid="{D0FB419D-EBE0-4F89-A5A6-D8A76885C5F5}">
      <formula1>1</formula1>
      <formula2>100</formula2>
    </dataValidation>
    <dataValidation type="textLength" allowBlank="1" showErrorMessage="1" error="Not more than 35 characters allowed." sqref="H64150:L64150 GP64152:GS64152 QL64152:QO64152 AAH64152:AAK64152 AKD64152:AKG64152 ATZ64152:AUC64152 BDV64152:BDY64152 BNR64152:BNU64152 BXN64152:BXQ64152 CHJ64152:CHM64152 CRF64152:CRI64152 DBB64152:DBE64152 DKX64152:DLA64152 DUT64152:DUW64152 EEP64152:EES64152 EOL64152:EOO64152 EYH64152:EYK64152 FID64152:FIG64152 FRZ64152:FSC64152 GBV64152:GBY64152 GLR64152:GLU64152 GVN64152:GVQ64152 HFJ64152:HFM64152 HPF64152:HPI64152 HZB64152:HZE64152 IIX64152:IJA64152 IST64152:ISW64152 JCP64152:JCS64152 JML64152:JMO64152 JWH64152:JWK64152 KGD64152:KGG64152 KPZ64152:KQC64152 KZV64152:KZY64152 LJR64152:LJU64152 LTN64152:LTQ64152 MDJ64152:MDM64152 MNF64152:MNI64152 MXB64152:MXE64152 NGX64152:NHA64152 NQT64152:NQW64152 OAP64152:OAS64152 OKL64152:OKO64152 OUH64152:OUK64152 PED64152:PEG64152 PNZ64152:POC64152 PXV64152:PXY64152 QHR64152:QHU64152 QRN64152:QRQ64152 RBJ64152:RBM64152 RLF64152:RLI64152 RVB64152:RVE64152 SEX64152:SFA64152 SOT64152:SOW64152 SYP64152:SYS64152 TIL64152:TIO64152 TSH64152:TSK64152 UCD64152:UCG64152 ULZ64152:UMC64152 UVV64152:UVY64152 VFR64152:VFU64152 VPN64152:VPQ64152 VZJ64152:VZM64152 WJF64152:WJI64152 WTB64152:WTE64152 H129686:L129686 GP129688:GS129688 QL129688:QO129688 AAH129688:AAK129688 AKD129688:AKG129688 ATZ129688:AUC129688 BDV129688:BDY129688 BNR129688:BNU129688 BXN129688:BXQ129688 CHJ129688:CHM129688 CRF129688:CRI129688 DBB129688:DBE129688 DKX129688:DLA129688 DUT129688:DUW129688 EEP129688:EES129688 EOL129688:EOO129688 EYH129688:EYK129688 FID129688:FIG129688 FRZ129688:FSC129688 GBV129688:GBY129688 GLR129688:GLU129688 GVN129688:GVQ129688 HFJ129688:HFM129688 HPF129688:HPI129688 HZB129688:HZE129688 IIX129688:IJA129688 IST129688:ISW129688 JCP129688:JCS129688 JML129688:JMO129688 JWH129688:JWK129688 KGD129688:KGG129688 KPZ129688:KQC129688 KZV129688:KZY129688 LJR129688:LJU129688 LTN129688:LTQ129688 MDJ129688:MDM129688 MNF129688:MNI129688 MXB129688:MXE129688 NGX129688:NHA129688 NQT129688:NQW129688 OAP129688:OAS129688 OKL129688:OKO129688 OUH129688:OUK129688 PED129688:PEG129688 PNZ129688:POC129688 PXV129688:PXY129688 QHR129688:QHU129688 QRN129688:QRQ129688 RBJ129688:RBM129688 RLF129688:RLI129688 RVB129688:RVE129688 SEX129688:SFA129688 SOT129688:SOW129688 SYP129688:SYS129688 TIL129688:TIO129688 TSH129688:TSK129688 UCD129688:UCG129688 ULZ129688:UMC129688 UVV129688:UVY129688 VFR129688:VFU129688 VPN129688:VPQ129688 VZJ129688:VZM129688 WJF129688:WJI129688 WTB129688:WTE129688 H195222:L195222 GP195224:GS195224 QL195224:QO195224 AAH195224:AAK195224 AKD195224:AKG195224 ATZ195224:AUC195224 BDV195224:BDY195224 BNR195224:BNU195224 BXN195224:BXQ195224 CHJ195224:CHM195224 CRF195224:CRI195224 DBB195224:DBE195224 DKX195224:DLA195224 DUT195224:DUW195224 EEP195224:EES195224 EOL195224:EOO195224 EYH195224:EYK195224 FID195224:FIG195224 FRZ195224:FSC195224 GBV195224:GBY195224 GLR195224:GLU195224 GVN195224:GVQ195224 HFJ195224:HFM195224 HPF195224:HPI195224 HZB195224:HZE195224 IIX195224:IJA195224 IST195224:ISW195224 JCP195224:JCS195224 JML195224:JMO195224 JWH195224:JWK195224 KGD195224:KGG195224 KPZ195224:KQC195224 KZV195224:KZY195224 LJR195224:LJU195224 LTN195224:LTQ195224 MDJ195224:MDM195224 MNF195224:MNI195224 MXB195224:MXE195224 NGX195224:NHA195224 NQT195224:NQW195224 OAP195224:OAS195224 OKL195224:OKO195224 OUH195224:OUK195224 PED195224:PEG195224 PNZ195224:POC195224 PXV195224:PXY195224 QHR195224:QHU195224 QRN195224:QRQ195224 RBJ195224:RBM195224 RLF195224:RLI195224 RVB195224:RVE195224 SEX195224:SFA195224 SOT195224:SOW195224 SYP195224:SYS195224 TIL195224:TIO195224 TSH195224:TSK195224 UCD195224:UCG195224 ULZ195224:UMC195224 UVV195224:UVY195224 VFR195224:VFU195224 VPN195224:VPQ195224 VZJ195224:VZM195224 WJF195224:WJI195224 WTB195224:WTE195224 H260758:L260758 GP260760:GS260760 QL260760:QO260760 AAH260760:AAK260760 AKD260760:AKG260760 ATZ260760:AUC260760 BDV260760:BDY260760 BNR260760:BNU260760 BXN260760:BXQ260760 CHJ260760:CHM260760 CRF260760:CRI260760 DBB260760:DBE260760 DKX260760:DLA260760 DUT260760:DUW260760 EEP260760:EES260760 EOL260760:EOO260760 EYH260760:EYK260760 FID260760:FIG260760 FRZ260760:FSC260760 GBV260760:GBY260760 GLR260760:GLU260760 GVN260760:GVQ260760 HFJ260760:HFM260760 HPF260760:HPI260760 HZB260760:HZE260760 IIX260760:IJA260760 IST260760:ISW260760 JCP260760:JCS260760 JML260760:JMO260760 JWH260760:JWK260760 KGD260760:KGG260760 KPZ260760:KQC260760 KZV260760:KZY260760 LJR260760:LJU260760 LTN260760:LTQ260760 MDJ260760:MDM260760 MNF260760:MNI260760 MXB260760:MXE260760 NGX260760:NHA260760 NQT260760:NQW260760 OAP260760:OAS260760 OKL260760:OKO260760 OUH260760:OUK260760 PED260760:PEG260760 PNZ260760:POC260760 PXV260760:PXY260760 QHR260760:QHU260760 QRN260760:QRQ260760 RBJ260760:RBM260760 RLF260760:RLI260760 RVB260760:RVE260760 SEX260760:SFA260760 SOT260760:SOW260760 SYP260760:SYS260760 TIL260760:TIO260760 TSH260760:TSK260760 UCD260760:UCG260760 ULZ260760:UMC260760 UVV260760:UVY260760 VFR260760:VFU260760 VPN260760:VPQ260760 VZJ260760:VZM260760 WJF260760:WJI260760 WTB260760:WTE260760 H326294:L326294 GP326296:GS326296 QL326296:QO326296 AAH326296:AAK326296 AKD326296:AKG326296 ATZ326296:AUC326296 BDV326296:BDY326296 BNR326296:BNU326296 BXN326296:BXQ326296 CHJ326296:CHM326296 CRF326296:CRI326296 DBB326296:DBE326296 DKX326296:DLA326296 DUT326296:DUW326296 EEP326296:EES326296 EOL326296:EOO326296 EYH326296:EYK326296 FID326296:FIG326296 FRZ326296:FSC326296 GBV326296:GBY326296 GLR326296:GLU326296 GVN326296:GVQ326296 HFJ326296:HFM326296 HPF326296:HPI326296 HZB326296:HZE326296 IIX326296:IJA326296 IST326296:ISW326296 JCP326296:JCS326296 JML326296:JMO326296 JWH326296:JWK326296 KGD326296:KGG326296 KPZ326296:KQC326296 KZV326296:KZY326296 LJR326296:LJU326296 LTN326296:LTQ326296 MDJ326296:MDM326296 MNF326296:MNI326296 MXB326296:MXE326296 NGX326296:NHA326296 NQT326296:NQW326296 OAP326296:OAS326296 OKL326296:OKO326296 OUH326296:OUK326296 PED326296:PEG326296 PNZ326296:POC326296 PXV326296:PXY326296 QHR326296:QHU326296 QRN326296:QRQ326296 RBJ326296:RBM326296 RLF326296:RLI326296 RVB326296:RVE326296 SEX326296:SFA326296 SOT326296:SOW326296 SYP326296:SYS326296 TIL326296:TIO326296 TSH326296:TSK326296 UCD326296:UCG326296 ULZ326296:UMC326296 UVV326296:UVY326296 VFR326296:VFU326296 VPN326296:VPQ326296 VZJ326296:VZM326296 WJF326296:WJI326296 WTB326296:WTE326296 H391830:L391830 GP391832:GS391832 QL391832:QO391832 AAH391832:AAK391832 AKD391832:AKG391832 ATZ391832:AUC391832 BDV391832:BDY391832 BNR391832:BNU391832 BXN391832:BXQ391832 CHJ391832:CHM391832 CRF391832:CRI391832 DBB391832:DBE391832 DKX391832:DLA391832 DUT391832:DUW391832 EEP391832:EES391832 EOL391832:EOO391832 EYH391832:EYK391832 FID391832:FIG391832 FRZ391832:FSC391832 GBV391832:GBY391832 GLR391832:GLU391832 GVN391832:GVQ391832 HFJ391832:HFM391832 HPF391832:HPI391832 HZB391832:HZE391832 IIX391832:IJA391832 IST391832:ISW391832 JCP391832:JCS391832 JML391832:JMO391832 JWH391832:JWK391832 KGD391832:KGG391832 KPZ391832:KQC391832 KZV391832:KZY391832 LJR391832:LJU391832 LTN391832:LTQ391832 MDJ391832:MDM391832 MNF391832:MNI391832 MXB391832:MXE391832 NGX391832:NHA391832 NQT391832:NQW391832 OAP391832:OAS391832 OKL391832:OKO391832 OUH391832:OUK391832 PED391832:PEG391832 PNZ391832:POC391832 PXV391832:PXY391832 QHR391832:QHU391832 QRN391832:QRQ391832 RBJ391832:RBM391832 RLF391832:RLI391832 RVB391832:RVE391832 SEX391832:SFA391832 SOT391832:SOW391832 SYP391832:SYS391832 TIL391832:TIO391832 TSH391832:TSK391832 UCD391832:UCG391832 ULZ391832:UMC391832 UVV391832:UVY391832 VFR391832:VFU391832 VPN391832:VPQ391832 VZJ391832:VZM391832 WJF391832:WJI391832 WTB391832:WTE391832 H457366:L457366 GP457368:GS457368 QL457368:QO457368 AAH457368:AAK457368 AKD457368:AKG457368 ATZ457368:AUC457368 BDV457368:BDY457368 BNR457368:BNU457368 BXN457368:BXQ457368 CHJ457368:CHM457368 CRF457368:CRI457368 DBB457368:DBE457368 DKX457368:DLA457368 DUT457368:DUW457368 EEP457368:EES457368 EOL457368:EOO457368 EYH457368:EYK457368 FID457368:FIG457368 FRZ457368:FSC457368 GBV457368:GBY457368 GLR457368:GLU457368 GVN457368:GVQ457368 HFJ457368:HFM457368 HPF457368:HPI457368 HZB457368:HZE457368 IIX457368:IJA457368 IST457368:ISW457368 JCP457368:JCS457368 JML457368:JMO457368 JWH457368:JWK457368 KGD457368:KGG457368 KPZ457368:KQC457368 KZV457368:KZY457368 LJR457368:LJU457368 LTN457368:LTQ457368 MDJ457368:MDM457368 MNF457368:MNI457368 MXB457368:MXE457368 NGX457368:NHA457368 NQT457368:NQW457368 OAP457368:OAS457368 OKL457368:OKO457368 OUH457368:OUK457368 PED457368:PEG457368 PNZ457368:POC457368 PXV457368:PXY457368 QHR457368:QHU457368 QRN457368:QRQ457368 RBJ457368:RBM457368 RLF457368:RLI457368 RVB457368:RVE457368 SEX457368:SFA457368 SOT457368:SOW457368 SYP457368:SYS457368 TIL457368:TIO457368 TSH457368:TSK457368 UCD457368:UCG457368 ULZ457368:UMC457368 UVV457368:UVY457368 VFR457368:VFU457368 VPN457368:VPQ457368 VZJ457368:VZM457368 WJF457368:WJI457368 WTB457368:WTE457368 H522902:L522902 GP522904:GS522904 QL522904:QO522904 AAH522904:AAK522904 AKD522904:AKG522904 ATZ522904:AUC522904 BDV522904:BDY522904 BNR522904:BNU522904 BXN522904:BXQ522904 CHJ522904:CHM522904 CRF522904:CRI522904 DBB522904:DBE522904 DKX522904:DLA522904 DUT522904:DUW522904 EEP522904:EES522904 EOL522904:EOO522904 EYH522904:EYK522904 FID522904:FIG522904 FRZ522904:FSC522904 GBV522904:GBY522904 GLR522904:GLU522904 GVN522904:GVQ522904 HFJ522904:HFM522904 HPF522904:HPI522904 HZB522904:HZE522904 IIX522904:IJA522904 IST522904:ISW522904 JCP522904:JCS522904 JML522904:JMO522904 JWH522904:JWK522904 KGD522904:KGG522904 KPZ522904:KQC522904 KZV522904:KZY522904 LJR522904:LJU522904 LTN522904:LTQ522904 MDJ522904:MDM522904 MNF522904:MNI522904 MXB522904:MXE522904 NGX522904:NHA522904 NQT522904:NQW522904 OAP522904:OAS522904 OKL522904:OKO522904 OUH522904:OUK522904 PED522904:PEG522904 PNZ522904:POC522904 PXV522904:PXY522904 QHR522904:QHU522904 QRN522904:QRQ522904 RBJ522904:RBM522904 RLF522904:RLI522904 RVB522904:RVE522904 SEX522904:SFA522904 SOT522904:SOW522904 SYP522904:SYS522904 TIL522904:TIO522904 TSH522904:TSK522904 UCD522904:UCG522904 ULZ522904:UMC522904 UVV522904:UVY522904 VFR522904:VFU522904 VPN522904:VPQ522904 VZJ522904:VZM522904 WJF522904:WJI522904 WTB522904:WTE522904 H588438:L588438 GP588440:GS588440 QL588440:QO588440 AAH588440:AAK588440 AKD588440:AKG588440 ATZ588440:AUC588440 BDV588440:BDY588440 BNR588440:BNU588440 BXN588440:BXQ588440 CHJ588440:CHM588440 CRF588440:CRI588440 DBB588440:DBE588440 DKX588440:DLA588440 DUT588440:DUW588440 EEP588440:EES588440 EOL588440:EOO588440 EYH588440:EYK588440 FID588440:FIG588440 FRZ588440:FSC588440 GBV588440:GBY588440 GLR588440:GLU588440 GVN588440:GVQ588440 HFJ588440:HFM588440 HPF588440:HPI588440 HZB588440:HZE588440 IIX588440:IJA588440 IST588440:ISW588440 JCP588440:JCS588440 JML588440:JMO588440 JWH588440:JWK588440 KGD588440:KGG588440 KPZ588440:KQC588440 KZV588440:KZY588440 LJR588440:LJU588440 LTN588440:LTQ588440 MDJ588440:MDM588440 MNF588440:MNI588440 MXB588440:MXE588440 NGX588440:NHA588440 NQT588440:NQW588440 OAP588440:OAS588440 OKL588440:OKO588440 OUH588440:OUK588440 PED588440:PEG588440 PNZ588440:POC588440 PXV588440:PXY588440 QHR588440:QHU588440 QRN588440:QRQ588440 RBJ588440:RBM588440 RLF588440:RLI588440 RVB588440:RVE588440 SEX588440:SFA588440 SOT588440:SOW588440 SYP588440:SYS588440 TIL588440:TIO588440 TSH588440:TSK588440 UCD588440:UCG588440 ULZ588440:UMC588440 UVV588440:UVY588440 VFR588440:VFU588440 VPN588440:VPQ588440 VZJ588440:VZM588440 WJF588440:WJI588440 WTB588440:WTE588440 H653974:L653974 GP653976:GS653976 QL653976:QO653976 AAH653976:AAK653976 AKD653976:AKG653976 ATZ653976:AUC653976 BDV653976:BDY653976 BNR653976:BNU653976 BXN653976:BXQ653976 CHJ653976:CHM653976 CRF653976:CRI653976 DBB653976:DBE653976 DKX653976:DLA653976 DUT653976:DUW653976 EEP653976:EES653976 EOL653976:EOO653976 EYH653976:EYK653976 FID653976:FIG653976 FRZ653976:FSC653976 GBV653976:GBY653976 GLR653976:GLU653976 GVN653976:GVQ653976 HFJ653976:HFM653976 HPF653976:HPI653976 HZB653976:HZE653976 IIX653976:IJA653976 IST653976:ISW653976 JCP653976:JCS653976 JML653976:JMO653976 JWH653976:JWK653976 KGD653976:KGG653976 KPZ653976:KQC653976 KZV653976:KZY653976 LJR653976:LJU653976 LTN653976:LTQ653976 MDJ653976:MDM653976 MNF653976:MNI653976 MXB653976:MXE653976 NGX653976:NHA653976 NQT653976:NQW653976 OAP653976:OAS653976 OKL653976:OKO653976 OUH653976:OUK653976 PED653976:PEG653976 PNZ653976:POC653976 PXV653976:PXY653976 QHR653976:QHU653976 QRN653976:QRQ653976 RBJ653976:RBM653976 RLF653976:RLI653976 RVB653976:RVE653976 SEX653976:SFA653976 SOT653976:SOW653976 SYP653976:SYS653976 TIL653976:TIO653976 TSH653976:TSK653976 UCD653976:UCG653976 ULZ653976:UMC653976 UVV653976:UVY653976 VFR653976:VFU653976 VPN653976:VPQ653976 VZJ653976:VZM653976 WJF653976:WJI653976 WTB653976:WTE653976 H719510:L719510 GP719512:GS719512 QL719512:QO719512 AAH719512:AAK719512 AKD719512:AKG719512 ATZ719512:AUC719512 BDV719512:BDY719512 BNR719512:BNU719512 BXN719512:BXQ719512 CHJ719512:CHM719512 CRF719512:CRI719512 DBB719512:DBE719512 DKX719512:DLA719512 DUT719512:DUW719512 EEP719512:EES719512 EOL719512:EOO719512 EYH719512:EYK719512 FID719512:FIG719512 FRZ719512:FSC719512 GBV719512:GBY719512 GLR719512:GLU719512 GVN719512:GVQ719512 HFJ719512:HFM719512 HPF719512:HPI719512 HZB719512:HZE719512 IIX719512:IJA719512 IST719512:ISW719512 JCP719512:JCS719512 JML719512:JMO719512 JWH719512:JWK719512 KGD719512:KGG719512 KPZ719512:KQC719512 KZV719512:KZY719512 LJR719512:LJU719512 LTN719512:LTQ719512 MDJ719512:MDM719512 MNF719512:MNI719512 MXB719512:MXE719512 NGX719512:NHA719512 NQT719512:NQW719512 OAP719512:OAS719512 OKL719512:OKO719512 OUH719512:OUK719512 PED719512:PEG719512 PNZ719512:POC719512 PXV719512:PXY719512 QHR719512:QHU719512 QRN719512:QRQ719512 RBJ719512:RBM719512 RLF719512:RLI719512 RVB719512:RVE719512 SEX719512:SFA719512 SOT719512:SOW719512 SYP719512:SYS719512 TIL719512:TIO719512 TSH719512:TSK719512 UCD719512:UCG719512 ULZ719512:UMC719512 UVV719512:UVY719512 VFR719512:VFU719512 VPN719512:VPQ719512 VZJ719512:VZM719512 WJF719512:WJI719512 WTB719512:WTE719512 H785046:L785046 GP785048:GS785048 QL785048:QO785048 AAH785048:AAK785048 AKD785048:AKG785048 ATZ785048:AUC785048 BDV785048:BDY785048 BNR785048:BNU785048 BXN785048:BXQ785048 CHJ785048:CHM785048 CRF785048:CRI785048 DBB785048:DBE785048 DKX785048:DLA785048 DUT785048:DUW785048 EEP785048:EES785048 EOL785048:EOO785048 EYH785048:EYK785048 FID785048:FIG785048 FRZ785048:FSC785048 GBV785048:GBY785048 GLR785048:GLU785048 GVN785048:GVQ785048 HFJ785048:HFM785048 HPF785048:HPI785048 HZB785048:HZE785048 IIX785048:IJA785048 IST785048:ISW785048 JCP785048:JCS785048 JML785048:JMO785048 JWH785048:JWK785048 KGD785048:KGG785048 KPZ785048:KQC785048 KZV785048:KZY785048 LJR785048:LJU785048 LTN785048:LTQ785048 MDJ785048:MDM785048 MNF785048:MNI785048 MXB785048:MXE785048 NGX785048:NHA785048 NQT785048:NQW785048 OAP785048:OAS785048 OKL785048:OKO785048 OUH785048:OUK785048 PED785048:PEG785048 PNZ785048:POC785048 PXV785048:PXY785048 QHR785048:QHU785048 QRN785048:QRQ785048 RBJ785048:RBM785048 RLF785048:RLI785048 RVB785048:RVE785048 SEX785048:SFA785048 SOT785048:SOW785048 SYP785048:SYS785048 TIL785048:TIO785048 TSH785048:TSK785048 UCD785048:UCG785048 ULZ785048:UMC785048 UVV785048:UVY785048 VFR785048:VFU785048 VPN785048:VPQ785048 VZJ785048:VZM785048 WJF785048:WJI785048 WTB785048:WTE785048 H850582:L850582 GP850584:GS850584 QL850584:QO850584 AAH850584:AAK850584 AKD850584:AKG850584 ATZ850584:AUC850584 BDV850584:BDY850584 BNR850584:BNU850584 BXN850584:BXQ850584 CHJ850584:CHM850584 CRF850584:CRI850584 DBB850584:DBE850584 DKX850584:DLA850584 DUT850584:DUW850584 EEP850584:EES850584 EOL850584:EOO850584 EYH850584:EYK850584 FID850584:FIG850584 FRZ850584:FSC850584 GBV850584:GBY850584 GLR850584:GLU850584 GVN850584:GVQ850584 HFJ850584:HFM850584 HPF850584:HPI850584 HZB850584:HZE850584 IIX850584:IJA850584 IST850584:ISW850584 JCP850584:JCS850584 JML850584:JMO850584 JWH850584:JWK850584 KGD850584:KGG850584 KPZ850584:KQC850584 KZV850584:KZY850584 LJR850584:LJU850584 LTN850584:LTQ850584 MDJ850584:MDM850584 MNF850584:MNI850584 MXB850584:MXE850584 NGX850584:NHA850584 NQT850584:NQW850584 OAP850584:OAS850584 OKL850584:OKO850584 OUH850584:OUK850584 PED850584:PEG850584 PNZ850584:POC850584 PXV850584:PXY850584 QHR850584:QHU850584 QRN850584:QRQ850584 RBJ850584:RBM850584 RLF850584:RLI850584 RVB850584:RVE850584 SEX850584:SFA850584 SOT850584:SOW850584 SYP850584:SYS850584 TIL850584:TIO850584 TSH850584:TSK850584 UCD850584:UCG850584 ULZ850584:UMC850584 UVV850584:UVY850584 VFR850584:VFU850584 VPN850584:VPQ850584 VZJ850584:VZM850584 WJF850584:WJI850584 WTB850584:WTE850584 H916118:L916118 GP916120:GS916120 QL916120:QO916120 AAH916120:AAK916120 AKD916120:AKG916120 ATZ916120:AUC916120 BDV916120:BDY916120 BNR916120:BNU916120 BXN916120:BXQ916120 CHJ916120:CHM916120 CRF916120:CRI916120 DBB916120:DBE916120 DKX916120:DLA916120 DUT916120:DUW916120 EEP916120:EES916120 EOL916120:EOO916120 EYH916120:EYK916120 FID916120:FIG916120 FRZ916120:FSC916120 GBV916120:GBY916120 GLR916120:GLU916120 GVN916120:GVQ916120 HFJ916120:HFM916120 HPF916120:HPI916120 HZB916120:HZE916120 IIX916120:IJA916120 IST916120:ISW916120 JCP916120:JCS916120 JML916120:JMO916120 JWH916120:JWK916120 KGD916120:KGG916120 KPZ916120:KQC916120 KZV916120:KZY916120 LJR916120:LJU916120 LTN916120:LTQ916120 MDJ916120:MDM916120 MNF916120:MNI916120 MXB916120:MXE916120 NGX916120:NHA916120 NQT916120:NQW916120 OAP916120:OAS916120 OKL916120:OKO916120 OUH916120:OUK916120 PED916120:PEG916120 PNZ916120:POC916120 PXV916120:PXY916120 QHR916120:QHU916120 QRN916120:QRQ916120 RBJ916120:RBM916120 RLF916120:RLI916120 RVB916120:RVE916120 SEX916120:SFA916120 SOT916120:SOW916120 SYP916120:SYS916120 TIL916120:TIO916120 TSH916120:TSK916120 UCD916120:UCG916120 ULZ916120:UMC916120 UVV916120:UVY916120 VFR916120:VFU916120 VPN916120:VPQ916120 VZJ916120:VZM916120 WJF916120:WJI916120 WTB916120:WTE916120 H981654:L981654 GP981656:GS981656 QL981656:QO981656 AAH981656:AAK981656 AKD981656:AKG981656 ATZ981656:AUC981656 BDV981656:BDY981656 BNR981656:BNU981656 BXN981656:BXQ981656 CHJ981656:CHM981656 CRF981656:CRI981656 DBB981656:DBE981656 DKX981656:DLA981656 DUT981656:DUW981656 EEP981656:EES981656 EOL981656:EOO981656 EYH981656:EYK981656 FID981656:FIG981656 FRZ981656:FSC981656 GBV981656:GBY981656 GLR981656:GLU981656 GVN981656:GVQ981656 HFJ981656:HFM981656 HPF981656:HPI981656 HZB981656:HZE981656 IIX981656:IJA981656 IST981656:ISW981656 JCP981656:JCS981656 JML981656:JMO981656 JWH981656:JWK981656 KGD981656:KGG981656 KPZ981656:KQC981656 KZV981656:KZY981656 LJR981656:LJU981656 LTN981656:LTQ981656 MDJ981656:MDM981656 MNF981656:MNI981656 MXB981656:MXE981656 NGX981656:NHA981656 NQT981656:NQW981656 OAP981656:OAS981656 OKL981656:OKO981656 OUH981656:OUK981656 PED981656:PEG981656 PNZ981656:POC981656 PXV981656:PXY981656 QHR981656:QHU981656 QRN981656:QRQ981656 RBJ981656:RBM981656 RLF981656:RLI981656 RVB981656:RVE981656 SEX981656:SFA981656 SOT981656:SOW981656 SYP981656:SYS981656 TIL981656:TIO981656 TSH981656:TSK981656 UCD981656:UCG981656 ULZ981656:UMC981656 UVV981656:UVY981656 VFR981656:VFU981656 VPN981656:VPQ981656 VZJ981656:VZM981656 WJF981656:WJI981656 WTB981656:WTE981656 H64152:J64152 GP64154:GQ64154 QL64154:QM64154 AAH64154:AAI64154 AKD64154:AKE64154 ATZ64154:AUA64154 BDV64154:BDW64154 BNR64154:BNS64154 BXN64154:BXO64154 CHJ64154:CHK64154 CRF64154:CRG64154 DBB64154:DBC64154 DKX64154:DKY64154 DUT64154:DUU64154 EEP64154:EEQ64154 EOL64154:EOM64154 EYH64154:EYI64154 FID64154:FIE64154 FRZ64154:FSA64154 GBV64154:GBW64154 GLR64154:GLS64154 GVN64154:GVO64154 HFJ64154:HFK64154 HPF64154:HPG64154 HZB64154:HZC64154 IIX64154:IIY64154 IST64154:ISU64154 JCP64154:JCQ64154 JML64154:JMM64154 JWH64154:JWI64154 KGD64154:KGE64154 KPZ64154:KQA64154 KZV64154:KZW64154 LJR64154:LJS64154 LTN64154:LTO64154 MDJ64154:MDK64154 MNF64154:MNG64154 MXB64154:MXC64154 NGX64154:NGY64154 NQT64154:NQU64154 OAP64154:OAQ64154 OKL64154:OKM64154 OUH64154:OUI64154 PED64154:PEE64154 PNZ64154:POA64154 PXV64154:PXW64154 QHR64154:QHS64154 QRN64154:QRO64154 RBJ64154:RBK64154 RLF64154:RLG64154 RVB64154:RVC64154 SEX64154:SEY64154 SOT64154:SOU64154 SYP64154:SYQ64154 TIL64154:TIM64154 TSH64154:TSI64154 UCD64154:UCE64154 ULZ64154:UMA64154 UVV64154:UVW64154 VFR64154:VFS64154 VPN64154:VPO64154 VZJ64154:VZK64154 WJF64154:WJG64154 WTB64154:WTC64154 H129688:J129688 GP129690:GQ129690 QL129690:QM129690 AAH129690:AAI129690 AKD129690:AKE129690 ATZ129690:AUA129690 BDV129690:BDW129690 BNR129690:BNS129690 BXN129690:BXO129690 CHJ129690:CHK129690 CRF129690:CRG129690 DBB129690:DBC129690 DKX129690:DKY129690 DUT129690:DUU129690 EEP129690:EEQ129690 EOL129690:EOM129690 EYH129690:EYI129690 FID129690:FIE129690 FRZ129690:FSA129690 GBV129690:GBW129690 GLR129690:GLS129690 GVN129690:GVO129690 HFJ129690:HFK129690 HPF129690:HPG129690 HZB129690:HZC129690 IIX129690:IIY129690 IST129690:ISU129690 JCP129690:JCQ129690 JML129690:JMM129690 JWH129690:JWI129690 KGD129690:KGE129690 KPZ129690:KQA129690 KZV129690:KZW129690 LJR129690:LJS129690 LTN129690:LTO129690 MDJ129690:MDK129690 MNF129690:MNG129690 MXB129690:MXC129690 NGX129690:NGY129690 NQT129690:NQU129690 OAP129690:OAQ129690 OKL129690:OKM129690 OUH129690:OUI129690 PED129690:PEE129690 PNZ129690:POA129690 PXV129690:PXW129690 QHR129690:QHS129690 QRN129690:QRO129690 RBJ129690:RBK129690 RLF129690:RLG129690 RVB129690:RVC129690 SEX129690:SEY129690 SOT129690:SOU129690 SYP129690:SYQ129690 TIL129690:TIM129690 TSH129690:TSI129690 UCD129690:UCE129690 ULZ129690:UMA129690 UVV129690:UVW129690 VFR129690:VFS129690 VPN129690:VPO129690 VZJ129690:VZK129690 WJF129690:WJG129690 WTB129690:WTC129690 H195224:J195224 GP195226:GQ195226 QL195226:QM195226 AAH195226:AAI195226 AKD195226:AKE195226 ATZ195226:AUA195226 BDV195226:BDW195226 BNR195226:BNS195226 BXN195226:BXO195226 CHJ195226:CHK195226 CRF195226:CRG195226 DBB195226:DBC195226 DKX195226:DKY195226 DUT195226:DUU195226 EEP195226:EEQ195226 EOL195226:EOM195226 EYH195226:EYI195226 FID195226:FIE195226 FRZ195226:FSA195226 GBV195226:GBW195226 GLR195226:GLS195226 GVN195226:GVO195226 HFJ195226:HFK195226 HPF195226:HPG195226 HZB195226:HZC195226 IIX195226:IIY195226 IST195226:ISU195226 JCP195226:JCQ195226 JML195226:JMM195226 JWH195226:JWI195226 KGD195226:KGE195226 KPZ195226:KQA195226 KZV195226:KZW195226 LJR195226:LJS195226 LTN195226:LTO195226 MDJ195226:MDK195226 MNF195226:MNG195226 MXB195226:MXC195226 NGX195226:NGY195226 NQT195226:NQU195226 OAP195226:OAQ195226 OKL195226:OKM195226 OUH195226:OUI195226 PED195226:PEE195226 PNZ195226:POA195226 PXV195226:PXW195226 QHR195226:QHS195226 QRN195226:QRO195226 RBJ195226:RBK195226 RLF195226:RLG195226 RVB195226:RVC195226 SEX195226:SEY195226 SOT195226:SOU195226 SYP195226:SYQ195226 TIL195226:TIM195226 TSH195226:TSI195226 UCD195226:UCE195226 ULZ195226:UMA195226 UVV195226:UVW195226 VFR195226:VFS195226 VPN195226:VPO195226 VZJ195226:VZK195226 WJF195226:WJG195226 WTB195226:WTC195226 H260760:J260760 GP260762:GQ260762 QL260762:QM260762 AAH260762:AAI260762 AKD260762:AKE260762 ATZ260762:AUA260762 BDV260762:BDW260762 BNR260762:BNS260762 BXN260762:BXO260762 CHJ260762:CHK260762 CRF260762:CRG260762 DBB260762:DBC260762 DKX260762:DKY260762 DUT260762:DUU260762 EEP260762:EEQ260762 EOL260762:EOM260762 EYH260762:EYI260762 FID260762:FIE260762 FRZ260762:FSA260762 GBV260762:GBW260762 GLR260762:GLS260762 GVN260762:GVO260762 HFJ260762:HFK260762 HPF260762:HPG260762 HZB260762:HZC260762 IIX260762:IIY260762 IST260762:ISU260762 JCP260762:JCQ260762 JML260762:JMM260762 JWH260762:JWI260762 KGD260762:KGE260762 KPZ260762:KQA260762 KZV260762:KZW260762 LJR260762:LJS260762 LTN260762:LTO260762 MDJ260762:MDK260762 MNF260762:MNG260762 MXB260762:MXC260762 NGX260762:NGY260762 NQT260762:NQU260762 OAP260762:OAQ260762 OKL260762:OKM260762 OUH260762:OUI260762 PED260762:PEE260762 PNZ260762:POA260762 PXV260762:PXW260762 QHR260762:QHS260762 QRN260762:QRO260762 RBJ260762:RBK260762 RLF260762:RLG260762 RVB260762:RVC260762 SEX260762:SEY260762 SOT260762:SOU260762 SYP260762:SYQ260762 TIL260762:TIM260762 TSH260762:TSI260762 UCD260762:UCE260762 ULZ260762:UMA260762 UVV260762:UVW260762 VFR260762:VFS260762 VPN260762:VPO260762 VZJ260762:VZK260762 WJF260762:WJG260762 WTB260762:WTC260762 H326296:J326296 GP326298:GQ326298 QL326298:QM326298 AAH326298:AAI326298 AKD326298:AKE326298 ATZ326298:AUA326298 BDV326298:BDW326298 BNR326298:BNS326298 BXN326298:BXO326298 CHJ326298:CHK326298 CRF326298:CRG326298 DBB326298:DBC326298 DKX326298:DKY326298 DUT326298:DUU326298 EEP326298:EEQ326298 EOL326298:EOM326298 EYH326298:EYI326298 FID326298:FIE326298 FRZ326298:FSA326298 GBV326298:GBW326298 GLR326298:GLS326298 GVN326298:GVO326298 HFJ326298:HFK326298 HPF326298:HPG326298 HZB326298:HZC326298 IIX326298:IIY326298 IST326298:ISU326298 JCP326298:JCQ326298 JML326298:JMM326298 JWH326298:JWI326298 KGD326298:KGE326298 KPZ326298:KQA326298 KZV326298:KZW326298 LJR326298:LJS326298 LTN326298:LTO326298 MDJ326298:MDK326298 MNF326298:MNG326298 MXB326298:MXC326298 NGX326298:NGY326298 NQT326298:NQU326298 OAP326298:OAQ326298 OKL326298:OKM326298 OUH326298:OUI326298 PED326298:PEE326298 PNZ326298:POA326298 PXV326298:PXW326298 QHR326298:QHS326298 QRN326298:QRO326298 RBJ326298:RBK326298 RLF326298:RLG326298 RVB326298:RVC326298 SEX326298:SEY326298 SOT326298:SOU326298 SYP326298:SYQ326298 TIL326298:TIM326298 TSH326298:TSI326298 UCD326298:UCE326298 ULZ326298:UMA326298 UVV326298:UVW326298 VFR326298:VFS326298 VPN326298:VPO326298 VZJ326298:VZK326298 WJF326298:WJG326298 WTB326298:WTC326298 H391832:J391832 GP391834:GQ391834 QL391834:QM391834 AAH391834:AAI391834 AKD391834:AKE391834 ATZ391834:AUA391834 BDV391834:BDW391834 BNR391834:BNS391834 BXN391834:BXO391834 CHJ391834:CHK391834 CRF391834:CRG391834 DBB391834:DBC391834 DKX391834:DKY391834 DUT391834:DUU391834 EEP391834:EEQ391834 EOL391834:EOM391834 EYH391834:EYI391834 FID391834:FIE391834 FRZ391834:FSA391834 GBV391834:GBW391834 GLR391834:GLS391834 GVN391834:GVO391834 HFJ391834:HFK391834 HPF391834:HPG391834 HZB391834:HZC391834 IIX391834:IIY391834 IST391834:ISU391834 JCP391834:JCQ391834 JML391834:JMM391834 JWH391834:JWI391834 KGD391834:KGE391834 KPZ391834:KQA391834 KZV391834:KZW391834 LJR391834:LJS391834 LTN391834:LTO391834 MDJ391834:MDK391834 MNF391834:MNG391834 MXB391834:MXC391834 NGX391834:NGY391834 NQT391834:NQU391834 OAP391834:OAQ391834 OKL391834:OKM391834 OUH391834:OUI391834 PED391834:PEE391834 PNZ391834:POA391834 PXV391834:PXW391834 QHR391834:QHS391834 QRN391834:QRO391834 RBJ391834:RBK391834 RLF391834:RLG391834 RVB391834:RVC391834 SEX391834:SEY391834 SOT391834:SOU391834 SYP391834:SYQ391834 TIL391834:TIM391834 TSH391834:TSI391834 UCD391834:UCE391834 ULZ391834:UMA391834 UVV391834:UVW391834 VFR391834:VFS391834 VPN391834:VPO391834 VZJ391834:VZK391834 WJF391834:WJG391834 WTB391834:WTC391834 H457368:J457368 GP457370:GQ457370 QL457370:QM457370 AAH457370:AAI457370 AKD457370:AKE457370 ATZ457370:AUA457370 BDV457370:BDW457370 BNR457370:BNS457370 BXN457370:BXO457370 CHJ457370:CHK457370 CRF457370:CRG457370 DBB457370:DBC457370 DKX457370:DKY457370 DUT457370:DUU457370 EEP457370:EEQ457370 EOL457370:EOM457370 EYH457370:EYI457370 FID457370:FIE457370 FRZ457370:FSA457370 GBV457370:GBW457370 GLR457370:GLS457370 GVN457370:GVO457370 HFJ457370:HFK457370 HPF457370:HPG457370 HZB457370:HZC457370 IIX457370:IIY457370 IST457370:ISU457370 JCP457370:JCQ457370 JML457370:JMM457370 JWH457370:JWI457370 KGD457370:KGE457370 KPZ457370:KQA457370 KZV457370:KZW457370 LJR457370:LJS457370 LTN457370:LTO457370 MDJ457370:MDK457370 MNF457370:MNG457370 MXB457370:MXC457370 NGX457370:NGY457370 NQT457370:NQU457370 OAP457370:OAQ457370 OKL457370:OKM457370 OUH457370:OUI457370 PED457370:PEE457370 PNZ457370:POA457370 PXV457370:PXW457370 QHR457370:QHS457370 QRN457370:QRO457370 RBJ457370:RBK457370 RLF457370:RLG457370 RVB457370:RVC457370 SEX457370:SEY457370 SOT457370:SOU457370 SYP457370:SYQ457370 TIL457370:TIM457370 TSH457370:TSI457370 UCD457370:UCE457370 ULZ457370:UMA457370 UVV457370:UVW457370 VFR457370:VFS457370 VPN457370:VPO457370 VZJ457370:VZK457370 WJF457370:WJG457370 WTB457370:WTC457370 H522904:J522904 GP522906:GQ522906 QL522906:QM522906 AAH522906:AAI522906 AKD522906:AKE522906 ATZ522906:AUA522906 BDV522906:BDW522906 BNR522906:BNS522906 BXN522906:BXO522906 CHJ522906:CHK522906 CRF522906:CRG522906 DBB522906:DBC522906 DKX522906:DKY522906 DUT522906:DUU522906 EEP522906:EEQ522906 EOL522906:EOM522906 EYH522906:EYI522906 FID522906:FIE522906 FRZ522906:FSA522906 GBV522906:GBW522906 GLR522906:GLS522906 GVN522906:GVO522906 HFJ522906:HFK522906 HPF522906:HPG522906 HZB522906:HZC522906 IIX522906:IIY522906 IST522906:ISU522906 JCP522906:JCQ522906 JML522906:JMM522906 JWH522906:JWI522906 KGD522906:KGE522906 KPZ522906:KQA522906 KZV522906:KZW522906 LJR522906:LJS522906 LTN522906:LTO522906 MDJ522906:MDK522906 MNF522906:MNG522906 MXB522906:MXC522906 NGX522906:NGY522906 NQT522906:NQU522906 OAP522906:OAQ522906 OKL522906:OKM522906 OUH522906:OUI522906 PED522906:PEE522906 PNZ522906:POA522906 PXV522906:PXW522906 QHR522906:QHS522906 QRN522906:QRO522906 RBJ522906:RBK522906 RLF522906:RLG522906 RVB522906:RVC522906 SEX522906:SEY522906 SOT522906:SOU522906 SYP522906:SYQ522906 TIL522906:TIM522906 TSH522906:TSI522906 UCD522906:UCE522906 ULZ522906:UMA522906 UVV522906:UVW522906 VFR522906:VFS522906 VPN522906:VPO522906 VZJ522906:VZK522906 WJF522906:WJG522906 WTB522906:WTC522906 H588440:J588440 GP588442:GQ588442 QL588442:QM588442 AAH588442:AAI588442 AKD588442:AKE588442 ATZ588442:AUA588442 BDV588442:BDW588442 BNR588442:BNS588442 BXN588442:BXO588442 CHJ588442:CHK588442 CRF588442:CRG588442 DBB588442:DBC588442 DKX588442:DKY588442 DUT588442:DUU588442 EEP588442:EEQ588442 EOL588442:EOM588442 EYH588442:EYI588442 FID588442:FIE588442 FRZ588442:FSA588442 GBV588442:GBW588442 GLR588442:GLS588442 GVN588442:GVO588442 HFJ588442:HFK588442 HPF588442:HPG588442 HZB588442:HZC588442 IIX588442:IIY588442 IST588442:ISU588442 JCP588442:JCQ588442 JML588442:JMM588442 JWH588442:JWI588442 KGD588442:KGE588442 KPZ588442:KQA588442 KZV588442:KZW588442 LJR588442:LJS588442 LTN588442:LTO588442 MDJ588442:MDK588442 MNF588442:MNG588442 MXB588442:MXC588442 NGX588442:NGY588442 NQT588442:NQU588442 OAP588442:OAQ588442 OKL588442:OKM588442 OUH588442:OUI588442 PED588442:PEE588442 PNZ588442:POA588442 PXV588442:PXW588442 QHR588442:QHS588442 QRN588442:QRO588442 RBJ588442:RBK588442 RLF588442:RLG588442 RVB588442:RVC588442 SEX588442:SEY588442 SOT588442:SOU588442 SYP588442:SYQ588442 TIL588442:TIM588442 TSH588442:TSI588442 UCD588442:UCE588442 ULZ588442:UMA588442 UVV588442:UVW588442 VFR588442:VFS588442 VPN588442:VPO588442 VZJ588442:VZK588442 WJF588442:WJG588442 WTB588442:WTC588442 H653976:J653976 GP653978:GQ653978 QL653978:QM653978 AAH653978:AAI653978 AKD653978:AKE653978 ATZ653978:AUA653978 BDV653978:BDW653978 BNR653978:BNS653978 BXN653978:BXO653978 CHJ653978:CHK653978 CRF653978:CRG653978 DBB653978:DBC653978 DKX653978:DKY653978 DUT653978:DUU653978 EEP653978:EEQ653978 EOL653978:EOM653978 EYH653978:EYI653978 FID653978:FIE653978 FRZ653978:FSA653978 GBV653978:GBW653978 GLR653978:GLS653978 GVN653978:GVO653978 HFJ653978:HFK653978 HPF653978:HPG653978 HZB653978:HZC653978 IIX653978:IIY653978 IST653978:ISU653978 JCP653978:JCQ653978 JML653978:JMM653978 JWH653978:JWI653978 KGD653978:KGE653978 KPZ653978:KQA653978 KZV653978:KZW653978 LJR653978:LJS653978 LTN653978:LTO653978 MDJ653978:MDK653978 MNF653978:MNG653978 MXB653978:MXC653978 NGX653978:NGY653978 NQT653978:NQU653978 OAP653978:OAQ653978 OKL653978:OKM653978 OUH653978:OUI653978 PED653978:PEE653978 PNZ653978:POA653978 PXV653978:PXW653978 QHR653978:QHS653978 QRN653978:QRO653978 RBJ653978:RBK653978 RLF653978:RLG653978 RVB653978:RVC653978 SEX653978:SEY653978 SOT653978:SOU653978 SYP653978:SYQ653978 TIL653978:TIM653978 TSH653978:TSI653978 UCD653978:UCE653978 ULZ653978:UMA653978 UVV653978:UVW653978 VFR653978:VFS653978 VPN653978:VPO653978 VZJ653978:VZK653978 WJF653978:WJG653978 WTB653978:WTC653978 H719512:J719512 GP719514:GQ719514 QL719514:QM719514 AAH719514:AAI719514 AKD719514:AKE719514 ATZ719514:AUA719514 BDV719514:BDW719514 BNR719514:BNS719514 BXN719514:BXO719514 CHJ719514:CHK719514 CRF719514:CRG719514 DBB719514:DBC719514 DKX719514:DKY719514 DUT719514:DUU719514 EEP719514:EEQ719514 EOL719514:EOM719514 EYH719514:EYI719514 FID719514:FIE719514 FRZ719514:FSA719514 GBV719514:GBW719514 GLR719514:GLS719514 GVN719514:GVO719514 HFJ719514:HFK719514 HPF719514:HPG719514 HZB719514:HZC719514 IIX719514:IIY719514 IST719514:ISU719514 JCP719514:JCQ719514 JML719514:JMM719514 JWH719514:JWI719514 KGD719514:KGE719514 KPZ719514:KQA719514 KZV719514:KZW719514 LJR719514:LJS719514 LTN719514:LTO719514 MDJ719514:MDK719514 MNF719514:MNG719514 MXB719514:MXC719514 NGX719514:NGY719514 NQT719514:NQU719514 OAP719514:OAQ719514 OKL719514:OKM719514 OUH719514:OUI719514 PED719514:PEE719514 PNZ719514:POA719514 PXV719514:PXW719514 QHR719514:QHS719514 QRN719514:QRO719514 RBJ719514:RBK719514 RLF719514:RLG719514 RVB719514:RVC719514 SEX719514:SEY719514 SOT719514:SOU719514 SYP719514:SYQ719514 TIL719514:TIM719514 TSH719514:TSI719514 UCD719514:UCE719514 ULZ719514:UMA719514 UVV719514:UVW719514 VFR719514:VFS719514 VPN719514:VPO719514 VZJ719514:VZK719514 WJF719514:WJG719514 WTB719514:WTC719514 H785048:J785048 GP785050:GQ785050 QL785050:QM785050 AAH785050:AAI785050 AKD785050:AKE785050 ATZ785050:AUA785050 BDV785050:BDW785050 BNR785050:BNS785050 BXN785050:BXO785050 CHJ785050:CHK785050 CRF785050:CRG785050 DBB785050:DBC785050 DKX785050:DKY785050 DUT785050:DUU785050 EEP785050:EEQ785050 EOL785050:EOM785050 EYH785050:EYI785050 FID785050:FIE785050 FRZ785050:FSA785050 GBV785050:GBW785050 GLR785050:GLS785050 GVN785050:GVO785050 HFJ785050:HFK785050 HPF785050:HPG785050 HZB785050:HZC785050 IIX785050:IIY785050 IST785050:ISU785050 JCP785050:JCQ785050 JML785050:JMM785050 JWH785050:JWI785050 KGD785050:KGE785050 KPZ785050:KQA785050 KZV785050:KZW785050 LJR785050:LJS785050 LTN785050:LTO785050 MDJ785050:MDK785050 MNF785050:MNG785050 MXB785050:MXC785050 NGX785050:NGY785050 NQT785050:NQU785050 OAP785050:OAQ785050 OKL785050:OKM785050 OUH785050:OUI785050 PED785050:PEE785050 PNZ785050:POA785050 PXV785050:PXW785050 QHR785050:QHS785050 QRN785050:QRO785050 RBJ785050:RBK785050 RLF785050:RLG785050 RVB785050:RVC785050 SEX785050:SEY785050 SOT785050:SOU785050 SYP785050:SYQ785050 TIL785050:TIM785050 TSH785050:TSI785050 UCD785050:UCE785050 ULZ785050:UMA785050 UVV785050:UVW785050 VFR785050:VFS785050 VPN785050:VPO785050 VZJ785050:VZK785050 WJF785050:WJG785050 WTB785050:WTC785050 H850584:J850584 GP850586:GQ850586 QL850586:QM850586 AAH850586:AAI850586 AKD850586:AKE850586 ATZ850586:AUA850586 BDV850586:BDW850586 BNR850586:BNS850586 BXN850586:BXO850586 CHJ850586:CHK850586 CRF850586:CRG850586 DBB850586:DBC850586 DKX850586:DKY850586 DUT850586:DUU850586 EEP850586:EEQ850586 EOL850586:EOM850586 EYH850586:EYI850586 FID850586:FIE850586 FRZ850586:FSA850586 GBV850586:GBW850586 GLR850586:GLS850586 GVN850586:GVO850586 HFJ850586:HFK850586 HPF850586:HPG850586 HZB850586:HZC850586 IIX850586:IIY850586 IST850586:ISU850586 JCP850586:JCQ850586 JML850586:JMM850586 JWH850586:JWI850586 KGD850586:KGE850586 KPZ850586:KQA850586 KZV850586:KZW850586 LJR850586:LJS850586 LTN850586:LTO850586 MDJ850586:MDK850586 MNF850586:MNG850586 MXB850586:MXC850586 NGX850586:NGY850586 NQT850586:NQU850586 OAP850586:OAQ850586 OKL850586:OKM850586 OUH850586:OUI850586 PED850586:PEE850586 PNZ850586:POA850586 PXV850586:PXW850586 QHR850586:QHS850586 QRN850586:QRO850586 RBJ850586:RBK850586 RLF850586:RLG850586 RVB850586:RVC850586 SEX850586:SEY850586 SOT850586:SOU850586 SYP850586:SYQ850586 TIL850586:TIM850586 TSH850586:TSI850586 UCD850586:UCE850586 ULZ850586:UMA850586 UVV850586:UVW850586 VFR850586:VFS850586 VPN850586:VPO850586 VZJ850586:VZK850586 WJF850586:WJG850586 WTB850586:WTC850586 H916120:J916120 GP916122:GQ916122 QL916122:QM916122 AAH916122:AAI916122 AKD916122:AKE916122 ATZ916122:AUA916122 BDV916122:BDW916122 BNR916122:BNS916122 BXN916122:BXO916122 CHJ916122:CHK916122 CRF916122:CRG916122 DBB916122:DBC916122 DKX916122:DKY916122 DUT916122:DUU916122 EEP916122:EEQ916122 EOL916122:EOM916122 EYH916122:EYI916122 FID916122:FIE916122 FRZ916122:FSA916122 GBV916122:GBW916122 GLR916122:GLS916122 GVN916122:GVO916122 HFJ916122:HFK916122 HPF916122:HPG916122 HZB916122:HZC916122 IIX916122:IIY916122 IST916122:ISU916122 JCP916122:JCQ916122 JML916122:JMM916122 JWH916122:JWI916122 KGD916122:KGE916122 KPZ916122:KQA916122 KZV916122:KZW916122 LJR916122:LJS916122 LTN916122:LTO916122 MDJ916122:MDK916122 MNF916122:MNG916122 MXB916122:MXC916122 NGX916122:NGY916122 NQT916122:NQU916122 OAP916122:OAQ916122 OKL916122:OKM916122 OUH916122:OUI916122 PED916122:PEE916122 PNZ916122:POA916122 PXV916122:PXW916122 QHR916122:QHS916122 QRN916122:QRO916122 RBJ916122:RBK916122 RLF916122:RLG916122 RVB916122:RVC916122 SEX916122:SEY916122 SOT916122:SOU916122 SYP916122:SYQ916122 TIL916122:TIM916122 TSH916122:TSI916122 UCD916122:UCE916122 ULZ916122:UMA916122 UVV916122:UVW916122 VFR916122:VFS916122 VPN916122:VPO916122 VZJ916122:VZK916122 WJF916122:WJG916122 WTB916122:WTC916122 H981656:J981656 GP981658:GQ981658 QL981658:QM981658 AAH981658:AAI981658 AKD981658:AKE981658 ATZ981658:AUA981658 BDV981658:BDW981658 BNR981658:BNS981658 BXN981658:BXO981658 CHJ981658:CHK981658 CRF981658:CRG981658 DBB981658:DBC981658 DKX981658:DKY981658 DUT981658:DUU981658 EEP981658:EEQ981658 EOL981658:EOM981658 EYH981658:EYI981658 FID981658:FIE981658 FRZ981658:FSA981658 GBV981658:GBW981658 GLR981658:GLS981658 GVN981658:GVO981658 HFJ981658:HFK981658 HPF981658:HPG981658 HZB981658:HZC981658 IIX981658:IIY981658 IST981658:ISU981658 JCP981658:JCQ981658 JML981658:JMM981658 JWH981658:JWI981658 KGD981658:KGE981658 KPZ981658:KQA981658 KZV981658:KZW981658 LJR981658:LJS981658 LTN981658:LTO981658 MDJ981658:MDK981658 MNF981658:MNG981658 MXB981658:MXC981658 NGX981658:NGY981658 NQT981658:NQU981658 OAP981658:OAQ981658 OKL981658:OKM981658 OUH981658:OUI981658 PED981658:PEE981658 PNZ981658:POA981658 PXV981658:PXW981658 QHR981658:QHS981658 QRN981658:QRO981658 RBJ981658:RBK981658 RLF981658:RLG981658 RVB981658:RVC981658 SEX981658:SEY981658 SOT981658:SOU981658 SYP981658:SYQ981658 TIL981658:TIM981658 TSH981658:TSI981658 UCD981658:UCE981658 ULZ981658:UMA981658 UVV981658:UVW981658 VFR981658:VFS981658 VPN981658:VPO981658 VZJ981658:VZK981658 WJF981658:WJG981658 WTB981658:WTC981658 K64151:L64152 GR64153:GS64154 QN64153:QO64154 AAJ64153:AAK64154 AKF64153:AKG64154 AUB64153:AUC64154 BDX64153:BDY64154 BNT64153:BNU64154 BXP64153:BXQ64154 CHL64153:CHM64154 CRH64153:CRI64154 DBD64153:DBE64154 DKZ64153:DLA64154 DUV64153:DUW64154 EER64153:EES64154 EON64153:EOO64154 EYJ64153:EYK64154 FIF64153:FIG64154 FSB64153:FSC64154 GBX64153:GBY64154 GLT64153:GLU64154 GVP64153:GVQ64154 HFL64153:HFM64154 HPH64153:HPI64154 HZD64153:HZE64154 IIZ64153:IJA64154 ISV64153:ISW64154 JCR64153:JCS64154 JMN64153:JMO64154 JWJ64153:JWK64154 KGF64153:KGG64154 KQB64153:KQC64154 KZX64153:KZY64154 LJT64153:LJU64154 LTP64153:LTQ64154 MDL64153:MDM64154 MNH64153:MNI64154 MXD64153:MXE64154 NGZ64153:NHA64154 NQV64153:NQW64154 OAR64153:OAS64154 OKN64153:OKO64154 OUJ64153:OUK64154 PEF64153:PEG64154 POB64153:POC64154 PXX64153:PXY64154 QHT64153:QHU64154 QRP64153:QRQ64154 RBL64153:RBM64154 RLH64153:RLI64154 RVD64153:RVE64154 SEZ64153:SFA64154 SOV64153:SOW64154 SYR64153:SYS64154 TIN64153:TIO64154 TSJ64153:TSK64154 UCF64153:UCG64154 UMB64153:UMC64154 UVX64153:UVY64154 VFT64153:VFU64154 VPP64153:VPQ64154 VZL64153:VZM64154 WJH64153:WJI64154 WTD64153:WTE64154 K129687:L129688 GR129689:GS129690 QN129689:QO129690 AAJ129689:AAK129690 AKF129689:AKG129690 AUB129689:AUC129690 BDX129689:BDY129690 BNT129689:BNU129690 BXP129689:BXQ129690 CHL129689:CHM129690 CRH129689:CRI129690 DBD129689:DBE129690 DKZ129689:DLA129690 DUV129689:DUW129690 EER129689:EES129690 EON129689:EOO129690 EYJ129689:EYK129690 FIF129689:FIG129690 FSB129689:FSC129690 GBX129689:GBY129690 GLT129689:GLU129690 GVP129689:GVQ129690 HFL129689:HFM129690 HPH129689:HPI129690 HZD129689:HZE129690 IIZ129689:IJA129690 ISV129689:ISW129690 JCR129689:JCS129690 JMN129689:JMO129690 JWJ129689:JWK129690 KGF129689:KGG129690 KQB129689:KQC129690 KZX129689:KZY129690 LJT129689:LJU129690 LTP129689:LTQ129690 MDL129689:MDM129690 MNH129689:MNI129690 MXD129689:MXE129690 NGZ129689:NHA129690 NQV129689:NQW129690 OAR129689:OAS129690 OKN129689:OKO129690 OUJ129689:OUK129690 PEF129689:PEG129690 POB129689:POC129690 PXX129689:PXY129690 QHT129689:QHU129690 QRP129689:QRQ129690 RBL129689:RBM129690 RLH129689:RLI129690 RVD129689:RVE129690 SEZ129689:SFA129690 SOV129689:SOW129690 SYR129689:SYS129690 TIN129689:TIO129690 TSJ129689:TSK129690 UCF129689:UCG129690 UMB129689:UMC129690 UVX129689:UVY129690 VFT129689:VFU129690 VPP129689:VPQ129690 VZL129689:VZM129690 WJH129689:WJI129690 WTD129689:WTE129690 K195223:L195224 GR195225:GS195226 QN195225:QO195226 AAJ195225:AAK195226 AKF195225:AKG195226 AUB195225:AUC195226 BDX195225:BDY195226 BNT195225:BNU195226 BXP195225:BXQ195226 CHL195225:CHM195226 CRH195225:CRI195226 DBD195225:DBE195226 DKZ195225:DLA195226 DUV195225:DUW195226 EER195225:EES195226 EON195225:EOO195226 EYJ195225:EYK195226 FIF195225:FIG195226 FSB195225:FSC195226 GBX195225:GBY195226 GLT195225:GLU195226 GVP195225:GVQ195226 HFL195225:HFM195226 HPH195225:HPI195226 HZD195225:HZE195226 IIZ195225:IJA195226 ISV195225:ISW195226 JCR195225:JCS195226 JMN195225:JMO195226 JWJ195225:JWK195226 KGF195225:KGG195226 KQB195225:KQC195226 KZX195225:KZY195226 LJT195225:LJU195226 LTP195225:LTQ195226 MDL195225:MDM195226 MNH195225:MNI195226 MXD195225:MXE195226 NGZ195225:NHA195226 NQV195225:NQW195226 OAR195225:OAS195226 OKN195225:OKO195226 OUJ195225:OUK195226 PEF195225:PEG195226 POB195225:POC195226 PXX195225:PXY195226 QHT195225:QHU195226 QRP195225:QRQ195226 RBL195225:RBM195226 RLH195225:RLI195226 RVD195225:RVE195226 SEZ195225:SFA195226 SOV195225:SOW195226 SYR195225:SYS195226 TIN195225:TIO195226 TSJ195225:TSK195226 UCF195225:UCG195226 UMB195225:UMC195226 UVX195225:UVY195226 VFT195225:VFU195226 VPP195225:VPQ195226 VZL195225:VZM195226 WJH195225:WJI195226 WTD195225:WTE195226 K260759:L260760 GR260761:GS260762 QN260761:QO260762 AAJ260761:AAK260762 AKF260761:AKG260762 AUB260761:AUC260762 BDX260761:BDY260762 BNT260761:BNU260762 BXP260761:BXQ260762 CHL260761:CHM260762 CRH260761:CRI260762 DBD260761:DBE260762 DKZ260761:DLA260762 DUV260761:DUW260762 EER260761:EES260762 EON260761:EOO260762 EYJ260761:EYK260762 FIF260761:FIG260762 FSB260761:FSC260762 GBX260761:GBY260762 GLT260761:GLU260762 GVP260761:GVQ260762 HFL260761:HFM260762 HPH260761:HPI260762 HZD260761:HZE260762 IIZ260761:IJA260762 ISV260761:ISW260762 JCR260761:JCS260762 JMN260761:JMO260762 JWJ260761:JWK260762 KGF260761:KGG260762 KQB260761:KQC260762 KZX260761:KZY260762 LJT260761:LJU260762 LTP260761:LTQ260762 MDL260761:MDM260762 MNH260761:MNI260762 MXD260761:MXE260762 NGZ260761:NHA260762 NQV260761:NQW260762 OAR260761:OAS260762 OKN260761:OKO260762 OUJ260761:OUK260762 PEF260761:PEG260762 POB260761:POC260762 PXX260761:PXY260762 QHT260761:QHU260762 QRP260761:QRQ260762 RBL260761:RBM260762 RLH260761:RLI260762 RVD260761:RVE260762 SEZ260761:SFA260762 SOV260761:SOW260762 SYR260761:SYS260762 TIN260761:TIO260762 TSJ260761:TSK260762 UCF260761:UCG260762 UMB260761:UMC260762 UVX260761:UVY260762 VFT260761:VFU260762 VPP260761:VPQ260762 VZL260761:VZM260762 WJH260761:WJI260762 WTD260761:WTE260762 K326295:L326296 GR326297:GS326298 QN326297:QO326298 AAJ326297:AAK326298 AKF326297:AKG326298 AUB326297:AUC326298 BDX326297:BDY326298 BNT326297:BNU326298 BXP326297:BXQ326298 CHL326297:CHM326298 CRH326297:CRI326298 DBD326297:DBE326298 DKZ326297:DLA326298 DUV326297:DUW326298 EER326297:EES326298 EON326297:EOO326298 EYJ326297:EYK326298 FIF326297:FIG326298 FSB326297:FSC326298 GBX326297:GBY326298 GLT326297:GLU326298 GVP326297:GVQ326298 HFL326297:HFM326298 HPH326297:HPI326298 HZD326297:HZE326298 IIZ326297:IJA326298 ISV326297:ISW326298 JCR326297:JCS326298 JMN326297:JMO326298 JWJ326297:JWK326298 KGF326297:KGG326298 KQB326297:KQC326298 KZX326297:KZY326298 LJT326297:LJU326298 LTP326297:LTQ326298 MDL326297:MDM326298 MNH326297:MNI326298 MXD326297:MXE326298 NGZ326297:NHA326298 NQV326297:NQW326298 OAR326297:OAS326298 OKN326297:OKO326298 OUJ326297:OUK326298 PEF326297:PEG326298 POB326297:POC326298 PXX326297:PXY326298 QHT326297:QHU326298 QRP326297:QRQ326298 RBL326297:RBM326298 RLH326297:RLI326298 RVD326297:RVE326298 SEZ326297:SFA326298 SOV326297:SOW326298 SYR326297:SYS326298 TIN326297:TIO326298 TSJ326297:TSK326298 UCF326297:UCG326298 UMB326297:UMC326298 UVX326297:UVY326298 VFT326297:VFU326298 VPP326297:VPQ326298 VZL326297:VZM326298 WJH326297:WJI326298 WTD326297:WTE326298 K391831:L391832 GR391833:GS391834 QN391833:QO391834 AAJ391833:AAK391834 AKF391833:AKG391834 AUB391833:AUC391834 BDX391833:BDY391834 BNT391833:BNU391834 BXP391833:BXQ391834 CHL391833:CHM391834 CRH391833:CRI391834 DBD391833:DBE391834 DKZ391833:DLA391834 DUV391833:DUW391834 EER391833:EES391834 EON391833:EOO391834 EYJ391833:EYK391834 FIF391833:FIG391834 FSB391833:FSC391834 GBX391833:GBY391834 GLT391833:GLU391834 GVP391833:GVQ391834 HFL391833:HFM391834 HPH391833:HPI391834 HZD391833:HZE391834 IIZ391833:IJA391834 ISV391833:ISW391834 JCR391833:JCS391834 JMN391833:JMO391834 JWJ391833:JWK391834 KGF391833:KGG391834 KQB391833:KQC391834 KZX391833:KZY391834 LJT391833:LJU391834 LTP391833:LTQ391834 MDL391833:MDM391834 MNH391833:MNI391834 MXD391833:MXE391834 NGZ391833:NHA391834 NQV391833:NQW391834 OAR391833:OAS391834 OKN391833:OKO391834 OUJ391833:OUK391834 PEF391833:PEG391834 POB391833:POC391834 PXX391833:PXY391834 QHT391833:QHU391834 QRP391833:QRQ391834 RBL391833:RBM391834 RLH391833:RLI391834 RVD391833:RVE391834 SEZ391833:SFA391834 SOV391833:SOW391834 SYR391833:SYS391834 TIN391833:TIO391834 TSJ391833:TSK391834 UCF391833:UCG391834 UMB391833:UMC391834 UVX391833:UVY391834 VFT391833:VFU391834 VPP391833:VPQ391834 VZL391833:VZM391834 WJH391833:WJI391834 WTD391833:WTE391834 K457367:L457368 GR457369:GS457370 QN457369:QO457370 AAJ457369:AAK457370 AKF457369:AKG457370 AUB457369:AUC457370 BDX457369:BDY457370 BNT457369:BNU457370 BXP457369:BXQ457370 CHL457369:CHM457370 CRH457369:CRI457370 DBD457369:DBE457370 DKZ457369:DLA457370 DUV457369:DUW457370 EER457369:EES457370 EON457369:EOO457370 EYJ457369:EYK457370 FIF457369:FIG457370 FSB457369:FSC457370 GBX457369:GBY457370 GLT457369:GLU457370 GVP457369:GVQ457370 HFL457369:HFM457370 HPH457369:HPI457370 HZD457369:HZE457370 IIZ457369:IJA457370 ISV457369:ISW457370 JCR457369:JCS457370 JMN457369:JMO457370 JWJ457369:JWK457370 KGF457369:KGG457370 KQB457369:KQC457370 KZX457369:KZY457370 LJT457369:LJU457370 LTP457369:LTQ457370 MDL457369:MDM457370 MNH457369:MNI457370 MXD457369:MXE457370 NGZ457369:NHA457370 NQV457369:NQW457370 OAR457369:OAS457370 OKN457369:OKO457370 OUJ457369:OUK457370 PEF457369:PEG457370 POB457369:POC457370 PXX457369:PXY457370 QHT457369:QHU457370 QRP457369:QRQ457370 RBL457369:RBM457370 RLH457369:RLI457370 RVD457369:RVE457370 SEZ457369:SFA457370 SOV457369:SOW457370 SYR457369:SYS457370 TIN457369:TIO457370 TSJ457369:TSK457370 UCF457369:UCG457370 UMB457369:UMC457370 UVX457369:UVY457370 VFT457369:VFU457370 VPP457369:VPQ457370 VZL457369:VZM457370 WJH457369:WJI457370 WTD457369:WTE457370 K522903:L522904 GR522905:GS522906 QN522905:QO522906 AAJ522905:AAK522906 AKF522905:AKG522906 AUB522905:AUC522906 BDX522905:BDY522906 BNT522905:BNU522906 BXP522905:BXQ522906 CHL522905:CHM522906 CRH522905:CRI522906 DBD522905:DBE522906 DKZ522905:DLA522906 DUV522905:DUW522906 EER522905:EES522906 EON522905:EOO522906 EYJ522905:EYK522906 FIF522905:FIG522906 FSB522905:FSC522906 GBX522905:GBY522906 GLT522905:GLU522906 GVP522905:GVQ522906 HFL522905:HFM522906 HPH522905:HPI522906 HZD522905:HZE522906 IIZ522905:IJA522906 ISV522905:ISW522906 JCR522905:JCS522906 JMN522905:JMO522906 JWJ522905:JWK522906 KGF522905:KGG522906 KQB522905:KQC522906 KZX522905:KZY522906 LJT522905:LJU522906 LTP522905:LTQ522906 MDL522905:MDM522906 MNH522905:MNI522906 MXD522905:MXE522906 NGZ522905:NHA522906 NQV522905:NQW522906 OAR522905:OAS522906 OKN522905:OKO522906 OUJ522905:OUK522906 PEF522905:PEG522906 POB522905:POC522906 PXX522905:PXY522906 QHT522905:QHU522906 QRP522905:QRQ522906 RBL522905:RBM522906 RLH522905:RLI522906 RVD522905:RVE522906 SEZ522905:SFA522906 SOV522905:SOW522906 SYR522905:SYS522906 TIN522905:TIO522906 TSJ522905:TSK522906 UCF522905:UCG522906 UMB522905:UMC522906 UVX522905:UVY522906 VFT522905:VFU522906 VPP522905:VPQ522906 VZL522905:VZM522906 WJH522905:WJI522906 WTD522905:WTE522906 K588439:L588440 GR588441:GS588442 QN588441:QO588442 AAJ588441:AAK588442 AKF588441:AKG588442 AUB588441:AUC588442 BDX588441:BDY588442 BNT588441:BNU588442 BXP588441:BXQ588442 CHL588441:CHM588442 CRH588441:CRI588442 DBD588441:DBE588442 DKZ588441:DLA588442 DUV588441:DUW588442 EER588441:EES588442 EON588441:EOO588442 EYJ588441:EYK588442 FIF588441:FIG588442 FSB588441:FSC588442 GBX588441:GBY588442 GLT588441:GLU588442 GVP588441:GVQ588442 HFL588441:HFM588442 HPH588441:HPI588442 HZD588441:HZE588442 IIZ588441:IJA588442 ISV588441:ISW588442 JCR588441:JCS588442 JMN588441:JMO588442 JWJ588441:JWK588442 KGF588441:KGG588442 KQB588441:KQC588442 KZX588441:KZY588442 LJT588441:LJU588442 LTP588441:LTQ588442 MDL588441:MDM588442 MNH588441:MNI588442 MXD588441:MXE588442 NGZ588441:NHA588442 NQV588441:NQW588442 OAR588441:OAS588442 OKN588441:OKO588442 OUJ588441:OUK588442 PEF588441:PEG588442 POB588441:POC588442 PXX588441:PXY588442 QHT588441:QHU588442 QRP588441:QRQ588442 RBL588441:RBM588442 RLH588441:RLI588442 RVD588441:RVE588442 SEZ588441:SFA588442 SOV588441:SOW588442 SYR588441:SYS588442 TIN588441:TIO588442 TSJ588441:TSK588442 UCF588441:UCG588442 UMB588441:UMC588442 UVX588441:UVY588442 VFT588441:VFU588442 VPP588441:VPQ588442 VZL588441:VZM588442 WJH588441:WJI588442 WTD588441:WTE588442 K653975:L653976 GR653977:GS653978 QN653977:QO653978 AAJ653977:AAK653978 AKF653977:AKG653978 AUB653977:AUC653978 BDX653977:BDY653978 BNT653977:BNU653978 BXP653977:BXQ653978 CHL653977:CHM653978 CRH653977:CRI653978 DBD653977:DBE653978 DKZ653977:DLA653978 DUV653977:DUW653978 EER653977:EES653978 EON653977:EOO653978 EYJ653977:EYK653978 FIF653977:FIG653978 FSB653977:FSC653978 GBX653977:GBY653978 GLT653977:GLU653978 GVP653977:GVQ653978 HFL653977:HFM653978 HPH653977:HPI653978 HZD653977:HZE653978 IIZ653977:IJA653978 ISV653977:ISW653978 JCR653977:JCS653978 JMN653977:JMO653978 JWJ653977:JWK653978 KGF653977:KGG653978 KQB653977:KQC653978 KZX653977:KZY653978 LJT653977:LJU653978 LTP653977:LTQ653978 MDL653977:MDM653978 MNH653977:MNI653978 MXD653977:MXE653978 NGZ653977:NHA653978 NQV653977:NQW653978 OAR653977:OAS653978 OKN653977:OKO653978 OUJ653977:OUK653978 PEF653977:PEG653978 POB653977:POC653978 PXX653977:PXY653978 QHT653977:QHU653978 QRP653977:QRQ653978 RBL653977:RBM653978 RLH653977:RLI653978 RVD653977:RVE653978 SEZ653977:SFA653978 SOV653977:SOW653978 SYR653977:SYS653978 TIN653977:TIO653978 TSJ653977:TSK653978 UCF653977:UCG653978 UMB653977:UMC653978 UVX653977:UVY653978 VFT653977:VFU653978 VPP653977:VPQ653978 VZL653977:VZM653978 WJH653977:WJI653978 WTD653977:WTE653978 K719511:L719512 GR719513:GS719514 QN719513:QO719514 AAJ719513:AAK719514 AKF719513:AKG719514 AUB719513:AUC719514 BDX719513:BDY719514 BNT719513:BNU719514 BXP719513:BXQ719514 CHL719513:CHM719514 CRH719513:CRI719514 DBD719513:DBE719514 DKZ719513:DLA719514 DUV719513:DUW719514 EER719513:EES719514 EON719513:EOO719514 EYJ719513:EYK719514 FIF719513:FIG719514 FSB719513:FSC719514 GBX719513:GBY719514 GLT719513:GLU719514 GVP719513:GVQ719514 HFL719513:HFM719514 HPH719513:HPI719514 HZD719513:HZE719514 IIZ719513:IJA719514 ISV719513:ISW719514 JCR719513:JCS719514 JMN719513:JMO719514 JWJ719513:JWK719514 KGF719513:KGG719514 KQB719513:KQC719514 KZX719513:KZY719514 LJT719513:LJU719514 LTP719513:LTQ719514 MDL719513:MDM719514 MNH719513:MNI719514 MXD719513:MXE719514 NGZ719513:NHA719514 NQV719513:NQW719514 OAR719513:OAS719514 OKN719513:OKO719514 OUJ719513:OUK719514 PEF719513:PEG719514 POB719513:POC719514 PXX719513:PXY719514 QHT719513:QHU719514 QRP719513:QRQ719514 RBL719513:RBM719514 RLH719513:RLI719514 RVD719513:RVE719514 SEZ719513:SFA719514 SOV719513:SOW719514 SYR719513:SYS719514 TIN719513:TIO719514 TSJ719513:TSK719514 UCF719513:UCG719514 UMB719513:UMC719514 UVX719513:UVY719514 VFT719513:VFU719514 VPP719513:VPQ719514 VZL719513:VZM719514 WJH719513:WJI719514 WTD719513:WTE719514 K785047:L785048 GR785049:GS785050 QN785049:QO785050 AAJ785049:AAK785050 AKF785049:AKG785050 AUB785049:AUC785050 BDX785049:BDY785050 BNT785049:BNU785050 BXP785049:BXQ785050 CHL785049:CHM785050 CRH785049:CRI785050 DBD785049:DBE785050 DKZ785049:DLA785050 DUV785049:DUW785050 EER785049:EES785050 EON785049:EOO785050 EYJ785049:EYK785050 FIF785049:FIG785050 FSB785049:FSC785050 GBX785049:GBY785050 GLT785049:GLU785050 GVP785049:GVQ785050 HFL785049:HFM785050 HPH785049:HPI785050 HZD785049:HZE785050 IIZ785049:IJA785050 ISV785049:ISW785050 JCR785049:JCS785050 JMN785049:JMO785050 JWJ785049:JWK785050 KGF785049:KGG785050 KQB785049:KQC785050 KZX785049:KZY785050 LJT785049:LJU785050 LTP785049:LTQ785050 MDL785049:MDM785050 MNH785049:MNI785050 MXD785049:MXE785050 NGZ785049:NHA785050 NQV785049:NQW785050 OAR785049:OAS785050 OKN785049:OKO785050 OUJ785049:OUK785050 PEF785049:PEG785050 POB785049:POC785050 PXX785049:PXY785050 QHT785049:QHU785050 QRP785049:QRQ785050 RBL785049:RBM785050 RLH785049:RLI785050 RVD785049:RVE785050 SEZ785049:SFA785050 SOV785049:SOW785050 SYR785049:SYS785050 TIN785049:TIO785050 TSJ785049:TSK785050 UCF785049:UCG785050 UMB785049:UMC785050 UVX785049:UVY785050 VFT785049:VFU785050 VPP785049:VPQ785050 VZL785049:VZM785050 WJH785049:WJI785050 WTD785049:WTE785050 K850583:L850584 GR850585:GS850586 QN850585:QO850586 AAJ850585:AAK850586 AKF850585:AKG850586 AUB850585:AUC850586 BDX850585:BDY850586 BNT850585:BNU850586 BXP850585:BXQ850586 CHL850585:CHM850586 CRH850585:CRI850586 DBD850585:DBE850586 DKZ850585:DLA850586 DUV850585:DUW850586 EER850585:EES850586 EON850585:EOO850586 EYJ850585:EYK850586 FIF850585:FIG850586 FSB850585:FSC850586 GBX850585:GBY850586 GLT850585:GLU850586 GVP850585:GVQ850586 HFL850585:HFM850586 HPH850585:HPI850586 HZD850585:HZE850586 IIZ850585:IJA850586 ISV850585:ISW850586 JCR850585:JCS850586 JMN850585:JMO850586 JWJ850585:JWK850586 KGF850585:KGG850586 KQB850585:KQC850586 KZX850585:KZY850586 LJT850585:LJU850586 LTP850585:LTQ850586 MDL850585:MDM850586 MNH850585:MNI850586 MXD850585:MXE850586 NGZ850585:NHA850586 NQV850585:NQW850586 OAR850585:OAS850586 OKN850585:OKO850586 OUJ850585:OUK850586 PEF850585:PEG850586 POB850585:POC850586 PXX850585:PXY850586 QHT850585:QHU850586 QRP850585:QRQ850586 RBL850585:RBM850586 RLH850585:RLI850586 RVD850585:RVE850586 SEZ850585:SFA850586 SOV850585:SOW850586 SYR850585:SYS850586 TIN850585:TIO850586 TSJ850585:TSK850586 UCF850585:UCG850586 UMB850585:UMC850586 UVX850585:UVY850586 VFT850585:VFU850586 VPP850585:VPQ850586 VZL850585:VZM850586 WJH850585:WJI850586 WTD850585:WTE850586 K916119:L916120 GR916121:GS916122 QN916121:QO916122 AAJ916121:AAK916122 AKF916121:AKG916122 AUB916121:AUC916122 BDX916121:BDY916122 BNT916121:BNU916122 BXP916121:BXQ916122 CHL916121:CHM916122 CRH916121:CRI916122 DBD916121:DBE916122 DKZ916121:DLA916122 DUV916121:DUW916122 EER916121:EES916122 EON916121:EOO916122 EYJ916121:EYK916122 FIF916121:FIG916122 FSB916121:FSC916122 GBX916121:GBY916122 GLT916121:GLU916122 GVP916121:GVQ916122 HFL916121:HFM916122 HPH916121:HPI916122 HZD916121:HZE916122 IIZ916121:IJA916122 ISV916121:ISW916122 JCR916121:JCS916122 JMN916121:JMO916122 JWJ916121:JWK916122 KGF916121:KGG916122 KQB916121:KQC916122 KZX916121:KZY916122 LJT916121:LJU916122 LTP916121:LTQ916122 MDL916121:MDM916122 MNH916121:MNI916122 MXD916121:MXE916122 NGZ916121:NHA916122 NQV916121:NQW916122 OAR916121:OAS916122 OKN916121:OKO916122 OUJ916121:OUK916122 PEF916121:PEG916122 POB916121:POC916122 PXX916121:PXY916122 QHT916121:QHU916122 QRP916121:QRQ916122 RBL916121:RBM916122 RLH916121:RLI916122 RVD916121:RVE916122 SEZ916121:SFA916122 SOV916121:SOW916122 SYR916121:SYS916122 TIN916121:TIO916122 TSJ916121:TSK916122 UCF916121:UCG916122 UMB916121:UMC916122 UVX916121:UVY916122 VFT916121:VFU916122 VPP916121:VPQ916122 VZL916121:VZM916122 WJH916121:WJI916122 WTD916121:WTE916122 K981655:L981656 GR981657:GS981658 QN981657:QO981658 AAJ981657:AAK981658 AKF981657:AKG981658 AUB981657:AUC981658 BDX981657:BDY981658 BNT981657:BNU981658 BXP981657:BXQ981658 CHL981657:CHM981658 CRH981657:CRI981658 DBD981657:DBE981658 DKZ981657:DLA981658 DUV981657:DUW981658 EER981657:EES981658 EON981657:EOO981658 EYJ981657:EYK981658 FIF981657:FIG981658 FSB981657:FSC981658 GBX981657:GBY981658 GLT981657:GLU981658 GVP981657:GVQ981658 HFL981657:HFM981658 HPH981657:HPI981658 HZD981657:HZE981658 IIZ981657:IJA981658 ISV981657:ISW981658 JCR981657:JCS981658 JMN981657:JMO981658 JWJ981657:JWK981658 KGF981657:KGG981658 KQB981657:KQC981658 KZX981657:KZY981658 LJT981657:LJU981658 LTP981657:LTQ981658 MDL981657:MDM981658 MNH981657:MNI981658 MXD981657:MXE981658 NGZ981657:NHA981658 NQV981657:NQW981658 OAR981657:OAS981658 OKN981657:OKO981658 OUJ981657:OUK981658 PEF981657:PEG981658 POB981657:POC981658 PXX981657:PXY981658 QHT981657:QHU981658 QRP981657:QRQ981658 RBL981657:RBM981658 RLH981657:RLI981658 RVD981657:RVE981658 SEZ981657:SFA981658 SOV981657:SOW981658 SYR981657:SYS981658 TIN981657:TIO981658 TSJ981657:TSK981658 UCF981657:UCG981658 UMB981657:UMC981658 UVX981657:UVY981658 VFT981657:VFU981658 VPP981657:VPQ981658 VZL981657:VZM981658 WJH981657:WJI981658 WTD981657:WTE981658" xr:uid="{D8680093-D42F-44F1-BA4C-0149B4A00380}">
      <formula1>1</formula1>
      <formula2>35</formula2>
    </dataValidation>
    <dataValidation type="textLength" allowBlank="1" showInputMessage="1" showErrorMessage="1" error="Not more than 35 characters allowed." sqref="H64151:J64151 GP64153:GQ64153 QL64153:QM64153 AAH64153:AAI64153 AKD64153:AKE64153 ATZ64153:AUA64153 BDV64153:BDW64153 BNR64153:BNS64153 BXN64153:BXO64153 CHJ64153:CHK64153 CRF64153:CRG64153 DBB64153:DBC64153 DKX64153:DKY64153 DUT64153:DUU64153 EEP64153:EEQ64153 EOL64153:EOM64153 EYH64153:EYI64153 FID64153:FIE64153 FRZ64153:FSA64153 GBV64153:GBW64153 GLR64153:GLS64153 GVN64153:GVO64153 HFJ64153:HFK64153 HPF64153:HPG64153 HZB64153:HZC64153 IIX64153:IIY64153 IST64153:ISU64153 JCP64153:JCQ64153 JML64153:JMM64153 JWH64153:JWI64153 KGD64153:KGE64153 KPZ64153:KQA64153 KZV64153:KZW64153 LJR64153:LJS64153 LTN64153:LTO64153 MDJ64153:MDK64153 MNF64153:MNG64153 MXB64153:MXC64153 NGX64153:NGY64153 NQT64153:NQU64153 OAP64153:OAQ64153 OKL64153:OKM64153 OUH64153:OUI64153 PED64153:PEE64153 PNZ64153:POA64153 PXV64153:PXW64153 QHR64153:QHS64153 QRN64153:QRO64153 RBJ64153:RBK64153 RLF64153:RLG64153 RVB64153:RVC64153 SEX64153:SEY64153 SOT64153:SOU64153 SYP64153:SYQ64153 TIL64153:TIM64153 TSH64153:TSI64153 UCD64153:UCE64153 ULZ64153:UMA64153 UVV64153:UVW64153 VFR64153:VFS64153 VPN64153:VPO64153 VZJ64153:VZK64153 WJF64153:WJG64153 WTB64153:WTC64153 H129687:J129687 GP129689:GQ129689 QL129689:QM129689 AAH129689:AAI129689 AKD129689:AKE129689 ATZ129689:AUA129689 BDV129689:BDW129689 BNR129689:BNS129689 BXN129689:BXO129689 CHJ129689:CHK129689 CRF129689:CRG129689 DBB129689:DBC129689 DKX129689:DKY129689 DUT129689:DUU129689 EEP129689:EEQ129689 EOL129689:EOM129689 EYH129689:EYI129689 FID129689:FIE129689 FRZ129689:FSA129689 GBV129689:GBW129689 GLR129689:GLS129689 GVN129689:GVO129689 HFJ129689:HFK129689 HPF129689:HPG129689 HZB129689:HZC129689 IIX129689:IIY129689 IST129689:ISU129689 JCP129689:JCQ129689 JML129689:JMM129689 JWH129689:JWI129689 KGD129689:KGE129689 KPZ129689:KQA129689 KZV129689:KZW129689 LJR129689:LJS129689 LTN129689:LTO129689 MDJ129689:MDK129689 MNF129689:MNG129689 MXB129689:MXC129689 NGX129689:NGY129689 NQT129689:NQU129689 OAP129689:OAQ129689 OKL129689:OKM129689 OUH129689:OUI129689 PED129689:PEE129689 PNZ129689:POA129689 PXV129689:PXW129689 QHR129689:QHS129689 QRN129689:QRO129689 RBJ129689:RBK129689 RLF129689:RLG129689 RVB129689:RVC129689 SEX129689:SEY129689 SOT129689:SOU129689 SYP129689:SYQ129689 TIL129689:TIM129689 TSH129689:TSI129689 UCD129689:UCE129689 ULZ129689:UMA129689 UVV129689:UVW129689 VFR129689:VFS129689 VPN129689:VPO129689 VZJ129689:VZK129689 WJF129689:WJG129689 WTB129689:WTC129689 H195223:J195223 GP195225:GQ195225 QL195225:QM195225 AAH195225:AAI195225 AKD195225:AKE195225 ATZ195225:AUA195225 BDV195225:BDW195225 BNR195225:BNS195225 BXN195225:BXO195225 CHJ195225:CHK195225 CRF195225:CRG195225 DBB195225:DBC195225 DKX195225:DKY195225 DUT195225:DUU195225 EEP195225:EEQ195225 EOL195225:EOM195225 EYH195225:EYI195225 FID195225:FIE195225 FRZ195225:FSA195225 GBV195225:GBW195225 GLR195225:GLS195225 GVN195225:GVO195225 HFJ195225:HFK195225 HPF195225:HPG195225 HZB195225:HZC195225 IIX195225:IIY195225 IST195225:ISU195225 JCP195225:JCQ195225 JML195225:JMM195225 JWH195225:JWI195225 KGD195225:KGE195225 KPZ195225:KQA195225 KZV195225:KZW195225 LJR195225:LJS195225 LTN195225:LTO195225 MDJ195225:MDK195225 MNF195225:MNG195225 MXB195225:MXC195225 NGX195225:NGY195225 NQT195225:NQU195225 OAP195225:OAQ195225 OKL195225:OKM195225 OUH195225:OUI195225 PED195225:PEE195225 PNZ195225:POA195225 PXV195225:PXW195225 QHR195225:QHS195225 QRN195225:QRO195225 RBJ195225:RBK195225 RLF195225:RLG195225 RVB195225:RVC195225 SEX195225:SEY195225 SOT195225:SOU195225 SYP195225:SYQ195225 TIL195225:TIM195225 TSH195225:TSI195225 UCD195225:UCE195225 ULZ195225:UMA195225 UVV195225:UVW195225 VFR195225:VFS195225 VPN195225:VPO195225 VZJ195225:VZK195225 WJF195225:WJG195225 WTB195225:WTC195225 H260759:J260759 GP260761:GQ260761 QL260761:QM260761 AAH260761:AAI260761 AKD260761:AKE260761 ATZ260761:AUA260761 BDV260761:BDW260761 BNR260761:BNS260761 BXN260761:BXO260761 CHJ260761:CHK260761 CRF260761:CRG260761 DBB260761:DBC260761 DKX260761:DKY260761 DUT260761:DUU260761 EEP260761:EEQ260761 EOL260761:EOM260761 EYH260761:EYI260761 FID260761:FIE260761 FRZ260761:FSA260761 GBV260761:GBW260761 GLR260761:GLS260761 GVN260761:GVO260761 HFJ260761:HFK260761 HPF260761:HPG260761 HZB260761:HZC260761 IIX260761:IIY260761 IST260761:ISU260761 JCP260761:JCQ260761 JML260761:JMM260761 JWH260761:JWI260761 KGD260761:KGE260761 KPZ260761:KQA260761 KZV260761:KZW260761 LJR260761:LJS260761 LTN260761:LTO260761 MDJ260761:MDK260761 MNF260761:MNG260761 MXB260761:MXC260761 NGX260761:NGY260761 NQT260761:NQU260761 OAP260761:OAQ260761 OKL260761:OKM260761 OUH260761:OUI260761 PED260761:PEE260761 PNZ260761:POA260761 PXV260761:PXW260761 QHR260761:QHS260761 QRN260761:QRO260761 RBJ260761:RBK260761 RLF260761:RLG260761 RVB260761:RVC260761 SEX260761:SEY260761 SOT260761:SOU260761 SYP260761:SYQ260761 TIL260761:TIM260761 TSH260761:TSI260761 UCD260761:UCE260761 ULZ260761:UMA260761 UVV260761:UVW260761 VFR260761:VFS260761 VPN260761:VPO260761 VZJ260761:VZK260761 WJF260761:WJG260761 WTB260761:WTC260761 H326295:J326295 GP326297:GQ326297 QL326297:QM326297 AAH326297:AAI326297 AKD326297:AKE326297 ATZ326297:AUA326297 BDV326297:BDW326297 BNR326297:BNS326297 BXN326297:BXO326297 CHJ326297:CHK326297 CRF326297:CRG326297 DBB326297:DBC326297 DKX326297:DKY326297 DUT326297:DUU326297 EEP326297:EEQ326297 EOL326297:EOM326297 EYH326297:EYI326297 FID326297:FIE326297 FRZ326297:FSA326297 GBV326297:GBW326297 GLR326297:GLS326297 GVN326297:GVO326297 HFJ326297:HFK326297 HPF326297:HPG326297 HZB326297:HZC326297 IIX326297:IIY326297 IST326297:ISU326297 JCP326297:JCQ326297 JML326297:JMM326297 JWH326297:JWI326297 KGD326297:KGE326297 KPZ326297:KQA326297 KZV326297:KZW326297 LJR326297:LJS326297 LTN326297:LTO326297 MDJ326297:MDK326297 MNF326297:MNG326297 MXB326297:MXC326297 NGX326297:NGY326297 NQT326297:NQU326297 OAP326297:OAQ326297 OKL326297:OKM326297 OUH326297:OUI326297 PED326297:PEE326297 PNZ326297:POA326297 PXV326297:PXW326297 QHR326297:QHS326297 QRN326297:QRO326297 RBJ326297:RBK326297 RLF326297:RLG326297 RVB326297:RVC326297 SEX326297:SEY326297 SOT326297:SOU326297 SYP326297:SYQ326297 TIL326297:TIM326297 TSH326297:TSI326297 UCD326297:UCE326297 ULZ326297:UMA326297 UVV326297:UVW326297 VFR326297:VFS326297 VPN326297:VPO326297 VZJ326297:VZK326297 WJF326297:WJG326297 WTB326297:WTC326297 H391831:J391831 GP391833:GQ391833 QL391833:QM391833 AAH391833:AAI391833 AKD391833:AKE391833 ATZ391833:AUA391833 BDV391833:BDW391833 BNR391833:BNS391833 BXN391833:BXO391833 CHJ391833:CHK391833 CRF391833:CRG391833 DBB391833:DBC391833 DKX391833:DKY391833 DUT391833:DUU391833 EEP391833:EEQ391833 EOL391833:EOM391833 EYH391833:EYI391833 FID391833:FIE391833 FRZ391833:FSA391833 GBV391833:GBW391833 GLR391833:GLS391833 GVN391833:GVO391833 HFJ391833:HFK391833 HPF391833:HPG391833 HZB391833:HZC391833 IIX391833:IIY391833 IST391833:ISU391833 JCP391833:JCQ391833 JML391833:JMM391833 JWH391833:JWI391833 KGD391833:KGE391833 KPZ391833:KQA391833 KZV391833:KZW391833 LJR391833:LJS391833 LTN391833:LTO391833 MDJ391833:MDK391833 MNF391833:MNG391833 MXB391833:MXC391833 NGX391833:NGY391833 NQT391833:NQU391833 OAP391833:OAQ391833 OKL391833:OKM391833 OUH391833:OUI391833 PED391833:PEE391833 PNZ391833:POA391833 PXV391833:PXW391833 QHR391833:QHS391833 QRN391833:QRO391833 RBJ391833:RBK391833 RLF391833:RLG391833 RVB391833:RVC391833 SEX391833:SEY391833 SOT391833:SOU391833 SYP391833:SYQ391833 TIL391833:TIM391833 TSH391833:TSI391833 UCD391833:UCE391833 ULZ391833:UMA391833 UVV391833:UVW391833 VFR391833:VFS391833 VPN391833:VPO391833 VZJ391833:VZK391833 WJF391833:WJG391833 WTB391833:WTC391833 H457367:J457367 GP457369:GQ457369 QL457369:QM457369 AAH457369:AAI457369 AKD457369:AKE457369 ATZ457369:AUA457369 BDV457369:BDW457369 BNR457369:BNS457369 BXN457369:BXO457369 CHJ457369:CHK457369 CRF457369:CRG457369 DBB457369:DBC457369 DKX457369:DKY457369 DUT457369:DUU457369 EEP457369:EEQ457369 EOL457369:EOM457369 EYH457369:EYI457369 FID457369:FIE457369 FRZ457369:FSA457369 GBV457369:GBW457369 GLR457369:GLS457369 GVN457369:GVO457369 HFJ457369:HFK457369 HPF457369:HPG457369 HZB457369:HZC457369 IIX457369:IIY457369 IST457369:ISU457369 JCP457369:JCQ457369 JML457369:JMM457369 JWH457369:JWI457369 KGD457369:KGE457369 KPZ457369:KQA457369 KZV457369:KZW457369 LJR457369:LJS457369 LTN457369:LTO457369 MDJ457369:MDK457369 MNF457369:MNG457369 MXB457369:MXC457369 NGX457369:NGY457369 NQT457369:NQU457369 OAP457369:OAQ457369 OKL457369:OKM457369 OUH457369:OUI457369 PED457369:PEE457369 PNZ457369:POA457369 PXV457369:PXW457369 QHR457369:QHS457369 QRN457369:QRO457369 RBJ457369:RBK457369 RLF457369:RLG457369 RVB457369:RVC457369 SEX457369:SEY457369 SOT457369:SOU457369 SYP457369:SYQ457369 TIL457369:TIM457369 TSH457369:TSI457369 UCD457369:UCE457369 ULZ457369:UMA457369 UVV457369:UVW457369 VFR457369:VFS457369 VPN457369:VPO457369 VZJ457369:VZK457369 WJF457369:WJG457369 WTB457369:WTC457369 H522903:J522903 GP522905:GQ522905 QL522905:QM522905 AAH522905:AAI522905 AKD522905:AKE522905 ATZ522905:AUA522905 BDV522905:BDW522905 BNR522905:BNS522905 BXN522905:BXO522905 CHJ522905:CHK522905 CRF522905:CRG522905 DBB522905:DBC522905 DKX522905:DKY522905 DUT522905:DUU522905 EEP522905:EEQ522905 EOL522905:EOM522905 EYH522905:EYI522905 FID522905:FIE522905 FRZ522905:FSA522905 GBV522905:GBW522905 GLR522905:GLS522905 GVN522905:GVO522905 HFJ522905:HFK522905 HPF522905:HPG522905 HZB522905:HZC522905 IIX522905:IIY522905 IST522905:ISU522905 JCP522905:JCQ522905 JML522905:JMM522905 JWH522905:JWI522905 KGD522905:KGE522905 KPZ522905:KQA522905 KZV522905:KZW522905 LJR522905:LJS522905 LTN522905:LTO522905 MDJ522905:MDK522905 MNF522905:MNG522905 MXB522905:MXC522905 NGX522905:NGY522905 NQT522905:NQU522905 OAP522905:OAQ522905 OKL522905:OKM522905 OUH522905:OUI522905 PED522905:PEE522905 PNZ522905:POA522905 PXV522905:PXW522905 QHR522905:QHS522905 QRN522905:QRO522905 RBJ522905:RBK522905 RLF522905:RLG522905 RVB522905:RVC522905 SEX522905:SEY522905 SOT522905:SOU522905 SYP522905:SYQ522905 TIL522905:TIM522905 TSH522905:TSI522905 UCD522905:UCE522905 ULZ522905:UMA522905 UVV522905:UVW522905 VFR522905:VFS522905 VPN522905:VPO522905 VZJ522905:VZK522905 WJF522905:WJG522905 WTB522905:WTC522905 H588439:J588439 GP588441:GQ588441 QL588441:QM588441 AAH588441:AAI588441 AKD588441:AKE588441 ATZ588441:AUA588441 BDV588441:BDW588441 BNR588441:BNS588441 BXN588441:BXO588441 CHJ588441:CHK588441 CRF588441:CRG588441 DBB588441:DBC588441 DKX588441:DKY588441 DUT588441:DUU588441 EEP588441:EEQ588441 EOL588441:EOM588441 EYH588441:EYI588441 FID588441:FIE588441 FRZ588441:FSA588441 GBV588441:GBW588441 GLR588441:GLS588441 GVN588441:GVO588441 HFJ588441:HFK588441 HPF588441:HPG588441 HZB588441:HZC588441 IIX588441:IIY588441 IST588441:ISU588441 JCP588441:JCQ588441 JML588441:JMM588441 JWH588441:JWI588441 KGD588441:KGE588441 KPZ588441:KQA588441 KZV588441:KZW588441 LJR588441:LJS588441 LTN588441:LTO588441 MDJ588441:MDK588441 MNF588441:MNG588441 MXB588441:MXC588441 NGX588441:NGY588441 NQT588441:NQU588441 OAP588441:OAQ588441 OKL588441:OKM588441 OUH588441:OUI588441 PED588441:PEE588441 PNZ588441:POA588441 PXV588441:PXW588441 QHR588441:QHS588441 QRN588441:QRO588441 RBJ588441:RBK588441 RLF588441:RLG588441 RVB588441:RVC588441 SEX588441:SEY588441 SOT588441:SOU588441 SYP588441:SYQ588441 TIL588441:TIM588441 TSH588441:TSI588441 UCD588441:UCE588441 ULZ588441:UMA588441 UVV588441:UVW588441 VFR588441:VFS588441 VPN588441:VPO588441 VZJ588441:VZK588441 WJF588441:WJG588441 WTB588441:WTC588441 H653975:J653975 GP653977:GQ653977 QL653977:QM653977 AAH653977:AAI653977 AKD653977:AKE653977 ATZ653977:AUA653977 BDV653977:BDW653977 BNR653977:BNS653977 BXN653977:BXO653977 CHJ653977:CHK653977 CRF653977:CRG653977 DBB653977:DBC653977 DKX653977:DKY653977 DUT653977:DUU653977 EEP653977:EEQ653977 EOL653977:EOM653977 EYH653977:EYI653977 FID653977:FIE653977 FRZ653977:FSA653977 GBV653977:GBW653977 GLR653977:GLS653977 GVN653977:GVO653977 HFJ653977:HFK653977 HPF653977:HPG653977 HZB653977:HZC653977 IIX653977:IIY653977 IST653977:ISU653977 JCP653977:JCQ653977 JML653977:JMM653977 JWH653977:JWI653977 KGD653977:KGE653977 KPZ653977:KQA653977 KZV653977:KZW653977 LJR653977:LJS653977 LTN653977:LTO653977 MDJ653977:MDK653977 MNF653977:MNG653977 MXB653977:MXC653977 NGX653977:NGY653977 NQT653977:NQU653977 OAP653977:OAQ653977 OKL653977:OKM653977 OUH653977:OUI653977 PED653977:PEE653977 PNZ653977:POA653977 PXV653977:PXW653977 QHR653977:QHS653977 QRN653977:QRO653977 RBJ653977:RBK653977 RLF653977:RLG653977 RVB653977:RVC653977 SEX653977:SEY653977 SOT653977:SOU653977 SYP653977:SYQ653977 TIL653977:TIM653977 TSH653977:TSI653977 UCD653977:UCE653977 ULZ653977:UMA653977 UVV653977:UVW653977 VFR653977:VFS653977 VPN653977:VPO653977 VZJ653977:VZK653977 WJF653977:WJG653977 WTB653977:WTC653977 H719511:J719511 GP719513:GQ719513 QL719513:QM719513 AAH719513:AAI719513 AKD719513:AKE719513 ATZ719513:AUA719513 BDV719513:BDW719513 BNR719513:BNS719513 BXN719513:BXO719513 CHJ719513:CHK719513 CRF719513:CRG719513 DBB719513:DBC719513 DKX719513:DKY719513 DUT719513:DUU719513 EEP719513:EEQ719513 EOL719513:EOM719513 EYH719513:EYI719513 FID719513:FIE719513 FRZ719513:FSA719513 GBV719513:GBW719513 GLR719513:GLS719513 GVN719513:GVO719513 HFJ719513:HFK719513 HPF719513:HPG719513 HZB719513:HZC719513 IIX719513:IIY719513 IST719513:ISU719513 JCP719513:JCQ719513 JML719513:JMM719513 JWH719513:JWI719513 KGD719513:KGE719513 KPZ719513:KQA719513 KZV719513:KZW719513 LJR719513:LJS719513 LTN719513:LTO719513 MDJ719513:MDK719513 MNF719513:MNG719513 MXB719513:MXC719513 NGX719513:NGY719513 NQT719513:NQU719513 OAP719513:OAQ719513 OKL719513:OKM719513 OUH719513:OUI719513 PED719513:PEE719513 PNZ719513:POA719513 PXV719513:PXW719513 QHR719513:QHS719513 QRN719513:QRO719513 RBJ719513:RBK719513 RLF719513:RLG719513 RVB719513:RVC719513 SEX719513:SEY719513 SOT719513:SOU719513 SYP719513:SYQ719513 TIL719513:TIM719513 TSH719513:TSI719513 UCD719513:UCE719513 ULZ719513:UMA719513 UVV719513:UVW719513 VFR719513:VFS719513 VPN719513:VPO719513 VZJ719513:VZK719513 WJF719513:WJG719513 WTB719513:WTC719513 H785047:J785047 GP785049:GQ785049 QL785049:QM785049 AAH785049:AAI785049 AKD785049:AKE785049 ATZ785049:AUA785049 BDV785049:BDW785049 BNR785049:BNS785049 BXN785049:BXO785049 CHJ785049:CHK785049 CRF785049:CRG785049 DBB785049:DBC785049 DKX785049:DKY785049 DUT785049:DUU785049 EEP785049:EEQ785049 EOL785049:EOM785049 EYH785049:EYI785049 FID785049:FIE785049 FRZ785049:FSA785049 GBV785049:GBW785049 GLR785049:GLS785049 GVN785049:GVO785049 HFJ785049:HFK785049 HPF785049:HPG785049 HZB785049:HZC785049 IIX785049:IIY785049 IST785049:ISU785049 JCP785049:JCQ785049 JML785049:JMM785049 JWH785049:JWI785049 KGD785049:KGE785049 KPZ785049:KQA785049 KZV785049:KZW785049 LJR785049:LJS785049 LTN785049:LTO785049 MDJ785049:MDK785049 MNF785049:MNG785049 MXB785049:MXC785049 NGX785049:NGY785049 NQT785049:NQU785049 OAP785049:OAQ785049 OKL785049:OKM785049 OUH785049:OUI785049 PED785049:PEE785049 PNZ785049:POA785049 PXV785049:PXW785049 QHR785049:QHS785049 QRN785049:QRO785049 RBJ785049:RBK785049 RLF785049:RLG785049 RVB785049:RVC785049 SEX785049:SEY785049 SOT785049:SOU785049 SYP785049:SYQ785049 TIL785049:TIM785049 TSH785049:TSI785049 UCD785049:UCE785049 ULZ785049:UMA785049 UVV785049:UVW785049 VFR785049:VFS785049 VPN785049:VPO785049 VZJ785049:VZK785049 WJF785049:WJG785049 WTB785049:WTC785049 H850583:J850583 GP850585:GQ850585 QL850585:QM850585 AAH850585:AAI850585 AKD850585:AKE850585 ATZ850585:AUA850585 BDV850585:BDW850585 BNR850585:BNS850585 BXN850585:BXO850585 CHJ850585:CHK850585 CRF850585:CRG850585 DBB850585:DBC850585 DKX850585:DKY850585 DUT850585:DUU850585 EEP850585:EEQ850585 EOL850585:EOM850585 EYH850585:EYI850585 FID850585:FIE850585 FRZ850585:FSA850585 GBV850585:GBW850585 GLR850585:GLS850585 GVN850585:GVO850585 HFJ850585:HFK850585 HPF850585:HPG850585 HZB850585:HZC850585 IIX850585:IIY850585 IST850585:ISU850585 JCP850585:JCQ850585 JML850585:JMM850585 JWH850585:JWI850585 KGD850585:KGE850585 KPZ850585:KQA850585 KZV850585:KZW850585 LJR850585:LJS850585 LTN850585:LTO850585 MDJ850585:MDK850585 MNF850585:MNG850585 MXB850585:MXC850585 NGX850585:NGY850585 NQT850585:NQU850585 OAP850585:OAQ850585 OKL850585:OKM850585 OUH850585:OUI850585 PED850585:PEE850585 PNZ850585:POA850585 PXV850585:PXW850585 QHR850585:QHS850585 QRN850585:QRO850585 RBJ850585:RBK850585 RLF850585:RLG850585 RVB850585:RVC850585 SEX850585:SEY850585 SOT850585:SOU850585 SYP850585:SYQ850585 TIL850585:TIM850585 TSH850585:TSI850585 UCD850585:UCE850585 ULZ850585:UMA850585 UVV850585:UVW850585 VFR850585:VFS850585 VPN850585:VPO850585 VZJ850585:VZK850585 WJF850585:WJG850585 WTB850585:WTC850585 H916119:J916119 GP916121:GQ916121 QL916121:QM916121 AAH916121:AAI916121 AKD916121:AKE916121 ATZ916121:AUA916121 BDV916121:BDW916121 BNR916121:BNS916121 BXN916121:BXO916121 CHJ916121:CHK916121 CRF916121:CRG916121 DBB916121:DBC916121 DKX916121:DKY916121 DUT916121:DUU916121 EEP916121:EEQ916121 EOL916121:EOM916121 EYH916121:EYI916121 FID916121:FIE916121 FRZ916121:FSA916121 GBV916121:GBW916121 GLR916121:GLS916121 GVN916121:GVO916121 HFJ916121:HFK916121 HPF916121:HPG916121 HZB916121:HZC916121 IIX916121:IIY916121 IST916121:ISU916121 JCP916121:JCQ916121 JML916121:JMM916121 JWH916121:JWI916121 KGD916121:KGE916121 KPZ916121:KQA916121 KZV916121:KZW916121 LJR916121:LJS916121 LTN916121:LTO916121 MDJ916121:MDK916121 MNF916121:MNG916121 MXB916121:MXC916121 NGX916121:NGY916121 NQT916121:NQU916121 OAP916121:OAQ916121 OKL916121:OKM916121 OUH916121:OUI916121 PED916121:PEE916121 PNZ916121:POA916121 PXV916121:PXW916121 QHR916121:QHS916121 QRN916121:QRO916121 RBJ916121:RBK916121 RLF916121:RLG916121 RVB916121:RVC916121 SEX916121:SEY916121 SOT916121:SOU916121 SYP916121:SYQ916121 TIL916121:TIM916121 TSH916121:TSI916121 UCD916121:UCE916121 ULZ916121:UMA916121 UVV916121:UVW916121 VFR916121:VFS916121 VPN916121:VPO916121 VZJ916121:VZK916121 WJF916121:WJG916121 WTB916121:WTC916121 H981655:J981655 GP981657:GQ981657 QL981657:QM981657 AAH981657:AAI981657 AKD981657:AKE981657 ATZ981657:AUA981657 BDV981657:BDW981657 BNR981657:BNS981657 BXN981657:BXO981657 CHJ981657:CHK981657 CRF981657:CRG981657 DBB981657:DBC981657 DKX981657:DKY981657 DUT981657:DUU981657 EEP981657:EEQ981657 EOL981657:EOM981657 EYH981657:EYI981657 FID981657:FIE981657 FRZ981657:FSA981657 GBV981657:GBW981657 GLR981657:GLS981657 GVN981657:GVO981657 HFJ981657:HFK981657 HPF981657:HPG981657 HZB981657:HZC981657 IIX981657:IIY981657 IST981657:ISU981657 JCP981657:JCQ981657 JML981657:JMM981657 JWH981657:JWI981657 KGD981657:KGE981657 KPZ981657:KQA981657 KZV981657:KZW981657 LJR981657:LJS981657 LTN981657:LTO981657 MDJ981657:MDK981657 MNF981657:MNG981657 MXB981657:MXC981657 NGX981657:NGY981657 NQT981657:NQU981657 OAP981657:OAQ981657 OKL981657:OKM981657 OUH981657:OUI981657 PED981657:PEE981657 PNZ981657:POA981657 PXV981657:PXW981657 QHR981657:QHS981657 QRN981657:QRO981657 RBJ981657:RBK981657 RLF981657:RLG981657 RVB981657:RVC981657 SEX981657:SEY981657 SOT981657:SOU981657 SYP981657:SYQ981657 TIL981657:TIM981657 TSH981657:TSI981657 UCD981657:UCE981657 ULZ981657:UMA981657 UVV981657:UVW981657 VFR981657:VFS981657 VPN981657:VPO981657 VZJ981657:VZK981657 WJF981657:WJG981657 WTB981657:WTC981657" xr:uid="{7C421611-A858-4205-A653-A66BA6F4B61B}">
      <formula1>1</formula1>
      <formula2>35</formula2>
    </dataValidation>
    <dataValidation type="textLength" allowBlank="1" showErrorMessage="1" error="Not more than 16 digits allowed." sqref="WTA981685:WTE981685 H64158:L64159 GP64160:GS64161 QL64160:QO64161 AAH64160:AAK64161 AKD64160:AKG64161 ATZ64160:AUC64161 BDV64160:BDY64161 BNR64160:BNU64161 BXN64160:BXQ64161 CHJ64160:CHM64161 CRF64160:CRI64161 DBB64160:DBE64161 DKX64160:DLA64161 DUT64160:DUW64161 EEP64160:EES64161 EOL64160:EOO64161 EYH64160:EYK64161 FID64160:FIG64161 FRZ64160:FSC64161 GBV64160:GBY64161 GLR64160:GLU64161 GVN64160:GVQ64161 HFJ64160:HFM64161 HPF64160:HPI64161 HZB64160:HZE64161 IIX64160:IJA64161 IST64160:ISW64161 JCP64160:JCS64161 JML64160:JMO64161 JWH64160:JWK64161 KGD64160:KGG64161 KPZ64160:KQC64161 KZV64160:KZY64161 LJR64160:LJU64161 LTN64160:LTQ64161 MDJ64160:MDM64161 MNF64160:MNI64161 MXB64160:MXE64161 NGX64160:NHA64161 NQT64160:NQW64161 OAP64160:OAS64161 OKL64160:OKO64161 OUH64160:OUK64161 PED64160:PEG64161 PNZ64160:POC64161 PXV64160:PXY64161 QHR64160:QHU64161 QRN64160:QRQ64161 RBJ64160:RBM64161 RLF64160:RLI64161 RVB64160:RVE64161 SEX64160:SFA64161 SOT64160:SOW64161 SYP64160:SYS64161 TIL64160:TIO64161 TSH64160:TSK64161 UCD64160:UCG64161 ULZ64160:UMC64161 UVV64160:UVY64161 VFR64160:VFU64161 VPN64160:VPQ64161 VZJ64160:VZM64161 WJF64160:WJI64161 WTB64160:WTE64161 H129694:L129695 GP129696:GS129697 QL129696:QO129697 AAH129696:AAK129697 AKD129696:AKG129697 ATZ129696:AUC129697 BDV129696:BDY129697 BNR129696:BNU129697 BXN129696:BXQ129697 CHJ129696:CHM129697 CRF129696:CRI129697 DBB129696:DBE129697 DKX129696:DLA129697 DUT129696:DUW129697 EEP129696:EES129697 EOL129696:EOO129697 EYH129696:EYK129697 FID129696:FIG129697 FRZ129696:FSC129697 GBV129696:GBY129697 GLR129696:GLU129697 GVN129696:GVQ129697 HFJ129696:HFM129697 HPF129696:HPI129697 HZB129696:HZE129697 IIX129696:IJA129697 IST129696:ISW129697 JCP129696:JCS129697 JML129696:JMO129697 JWH129696:JWK129697 KGD129696:KGG129697 KPZ129696:KQC129697 KZV129696:KZY129697 LJR129696:LJU129697 LTN129696:LTQ129697 MDJ129696:MDM129697 MNF129696:MNI129697 MXB129696:MXE129697 NGX129696:NHA129697 NQT129696:NQW129697 OAP129696:OAS129697 OKL129696:OKO129697 OUH129696:OUK129697 PED129696:PEG129697 PNZ129696:POC129697 PXV129696:PXY129697 QHR129696:QHU129697 QRN129696:QRQ129697 RBJ129696:RBM129697 RLF129696:RLI129697 RVB129696:RVE129697 SEX129696:SFA129697 SOT129696:SOW129697 SYP129696:SYS129697 TIL129696:TIO129697 TSH129696:TSK129697 UCD129696:UCG129697 ULZ129696:UMC129697 UVV129696:UVY129697 VFR129696:VFU129697 VPN129696:VPQ129697 VZJ129696:VZM129697 WJF129696:WJI129697 WTB129696:WTE129697 H195230:L195231 GP195232:GS195233 QL195232:QO195233 AAH195232:AAK195233 AKD195232:AKG195233 ATZ195232:AUC195233 BDV195232:BDY195233 BNR195232:BNU195233 BXN195232:BXQ195233 CHJ195232:CHM195233 CRF195232:CRI195233 DBB195232:DBE195233 DKX195232:DLA195233 DUT195232:DUW195233 EEP195232:EES195233 EOL195232:EOO195233 EYH195232:EYK195233 FID195232:FIG195233 FRZ195232:FSC195233 GBV195232:GBY195233 GLR195232:GLU195233 GVN195232:GVQ195233 HFJ195232:HFM195233 HPF195232:HPI195233 HZB195232:HZE195233 IIX195232:IJA195233 IST195232:ISW195233 JCP195232:JCS195233 JML195232:JMO195233 JWH195232:JWK195233 KGD195232:KGG195233 KPZ195232:KQC195233 KZV195232:KZY195233 LJR195232:LJU195233 LTN195232:LTQ195233 MDJ195232:MDM195233 MNF195232:MNI195233 MXB195232:MXE195233 NGX195232:NHA195233 NQT195232:NQW195233 OAP195232:OAS195233 OKL195232:OKO195233 OUH195232:OUK195233 PED195232:PEG195233 PNZ195232:POC195233 PXV195232:PXY195233 QHR195232:QHU195233 QRN195232:QRQ195233 RBJ195232:RBM195233 RLF195232:RLI195233 RVB195232:RVE195233 SEX195232:SFA195233 SOT195232:SOW195233 SYP195232:SYS195233 TIL195232:TIO195233 TSH195232:TSK195233 UCD195232:UCG195233 ULZ195232:UMC195233 UVV195232:UVY195233 VFR195232:VFU195233 VPN195232:VPQ195233 VZJ195232:VZM195233 WJF195232:WJI195233 WTB195232:WTE195233 H260766:L260767 GP260768:GS260769 QL260768:QO260769 AAH260768:AAK260769 AKD260768:AKG260769 ATZ260768:AUC260769 BDV260768:BDY260769 BNR260768:BNU260769 BXN260768:BXQ260769 CHJ260768:CHM260769 CRF260768:CRI260769 DBB260768:DBE260769 DKX260768:DLA260769 DUT260768:DUW260769 EEP260768:EES260769 EOL260768:EOO260769 EYH260768:EYK260769 FID260768:FIG260769 FRZ260768:FSC260769 GBV260768:GBY260769 GLR260768:GLU260769 GVN260768:GVQ260769 HFJ260768:HFM260769 HPF260768:HPI260769 HZB260768:HZE260769 IIX260768:IJA260769 IST260768:ISW260769 JCP260768:JCS260769 JML260768:JMO260769 JWH260768:JWK260769 KGD260768:KGG260769 KPZ260768:KQC260769 KZV260768:KZY260769 LJR260768:LJU260769 LTN260768:LTQ260769 MDJ260768:MDM260769 MNF260768:MNI260769 MXB260768:MXE260769 NGX260768:NHA260769 NQT260768:NQW260769 OAP260768:OAS260769 OKL260768:OKO260769 OUH260768:OUK260769 PED260768:PEG260769 PNZ260768:POC260769 PXV260768:PXY260769 QHR260768:QHU260769 QRN260768:QRQ260769 RBJ260768:RBM260769 RLF260768:RLI260769 RVB260768:RVE260769 SEX260768:SFA260769 SOT260768:SOW260769 SYP260768:SYS260769 TIL260768:TIO260769 TSH260768:TSK260769 UCD260768:UCG260769 ULZ260768:UMC260769 UVV260768:UVY260769 VFR260768:VFU260769 VPN260768:VPQ260769 VZJ260768:VZM260769 WJF260768:WJI260769 WTB260768:WTE260769 H326302:L326303 GP326304:GS326305 QL326304:QO326305 AAH326304:AAK326305 AKD326304:AKG326305 ATZ326304:AUC326305 BDV326304:BDY326305 BNR326304:BNU326305 BXN326304:BXQ326305 CHJ326304:CHM326305 CRF326304:CRI326305 DBB326304:DBE326305 DKX326304:DLA326305 DUT326304:DUW326305 EEP326304:EES326305 EOL326304:EOO326305 EYH326304:EYK326305 FID326304:FIG326305 FRZ326304:FSC326305 GBV326304:GBY326305 GLR326304:GLU326305 GVN326304:GVQ326305 HFJ326304:HFM326305 HPF326304:HPI326305 HZB326304:HZE326305 IIX326304:IJA326305 IST326304:ISW326305 JCP326304:JCS326305 JML326304:JMO326305 JWH326304:JWK326305 KGD326304:KGG326305 KPZ326304:KQC326305 KZV326304:KZY326305 LJR326304:LJU326305 LTN326304:LTQ326305 MDJ326304:MDM326305 MNF326304:MNI326305 MXB326304:MXE326305 NGX326304:NHA326305 NQT326304:NQW326305 OAP326304:OAS326305 OKL326304:OKO326305 OUH326304:OUK326305 PED326304:PEG326305 PNZ326304:POC326305 PXV326304:PXY326305 QHR326304:QHU326305 QRN326304:QRQ326305 RBJ326304:RBM326305 RLF326304:RLI326305 RVB326304:RVE326305 SEX326304:SFA326305 SOT326304:SOW326305 SYP326304:SYS326305 TIL326304:TIO326305 TSH326304:TSK326305 UCD326304:UCG326305 ULZ326304:UMC326305 UVV326304:UVY326305 VFR326304:VFU326305 VPN326304:VPQ326305 VZJ326304:VZM326305 WJF326304:WJI326305 WTB326304:WTE326305 H391838:L391839 GP391840:GS391841 QL391840:QO391841 AAH391840:AAK391841 AKD391840:AKG391841 ATZ391840:AUC391841 BDV391840:BDY391841 BNR391840:BNU391841 BXN391840:BXQ391841 CHJ391840:CHM391841 CRF391840:CRI391841 DBB391840:DBE391841 DKX391840:DLA391841 DUT391840:DUW391841 EEP391840:EES391841 EOL391840:EOO391841 EYH391840:EYK391841 FID391840:FIG391841 FRZ391840:FSC391841 GBV391840:GBY391841 GLR391840:GLU391841 GVN391840:GVQ391841 HFJ391840:HFM391841 HPF391840:HPI391841 HZB391840:HZE391841 IIX391840:IJA391841 IST391840:ISW391841 JCP391840:JCS391841 JML391840:JMO391841 JWH391840:JWK391841 KGD391840:KGG391841 KPZ391840:KQC391841 KZV391840:KZY391841 LJR391840:LJU391841 LTN391840:LTQ391841 MDJ391840:MDM391841 MNF391840:MNI391841 MXB391840:MXE391841 NGX391840:NHA391841 NQT391840:NQW391841 OAP391840:OAS391841 OKL391840:OKO391841 OUH391840:OUK391841 PED391840:PEG391841 PNZ391840:POC391841 PXV391840:PXY391841 QHR391840:QHU391841 QRN391840:QRQ391841 RBJ391840:RBM391841 RLF391840:RLI391841 RVB391840:RVE391841 SEX391840:SFA391841 SOT391840:SOW391841 SYP391840:SYS391841 TIL391840:TIO391841 TSH391840:TSK391841 UCD391840:UCG391841 ULZ391840:UMC391841 UVV391840:UVY391841 VFR391840:VFU391841 VPN391840:VPQ391841 VZJ391840:VZM391841 WJF391840:WJI391841 WTB391840:WTE391841 H457374:L457375 GP457376:GS457377 QL457376:QO457377 AAH457376:AAK457377 AKD457376:AKG457377 ATZ457376:AUC457377 BDV457376:BDY457377 BNR457376:BNU457377 BXN457376:BXQ457377 CHJ457376:CHM457377 CRF457376:CRI457377 DBB457376:DBE457377 DKX457376:DLA457377 DUT457376:DUW457377 EEP457376:EES457377 EOL457376:EOO457377 EYH457376:EYK457377 FID457376:FIG457377 FRZ457376:FSC457377 GBV457376:GBY457377 GLR457376:GLU457377 GVN457376:GVQ457377 HFJ457376:HFM457377 HPF457376:HPI457377 HZB457376:HZE457377 IIX457376:IJA457377 IST457376:ISW457377 JCP457376:JCS457377 JML457376:JMO457377 JWH457376:JWK457377 KGD457376:KGG457377 KPZ457376:KQC457377 KZV457376:KZY457377 LJR457376:LJU457377 LTN457376:LTQ457377 MDJ457376:MDM457377 MNF457376:MNI457377 MXB457376:MXE457377 NGX457376:NHA457377 NQT457376:NQW457377 OAP457376:OAS457377 OKL457376:OKO457377 OUH457376:OUK457377 PED457376:PEG457377 PNZ457376:POC457377 PXV457376:PXY457377 QHR457376:QHU457377 QRN457376:QRQ457377 RBJ457376:RBM457377 RLF457376:RLI457377 RVB457376:RVE457377 SEX457376:SFA457377 SOT457376:SOW457377 SYP457376:SYS457377 TIL457376:TIO457377 TSH457376:TSK457377 UCD457376:UCG457377 ULZ457376:UMC457377 UVV457376:UVY457377 VFR457376:VFU457377 VPN457376:VPQ457377 VZJ457376:VZM457377 WJF457376:WJI457377 WTB457376:WTE457377 H522910:L522911 GP522912:GS522913 QL522912:QO522913 AAH522912:AAK522913 AKD522912:AKG522913 ATZ522912:AUC522913 BDV522912:BDY522913 BNR522912:BNU522913 BXN522912:BXQ522913 CHJ522912:CHM522913 CRF522912:CRI522913 DBB522912:DBE522913 DKX522912:DLA522913 DUT522912:DUW522913 EEP522912:EES522913 EOL522912:EOO522913 EYH522912:EYK522913 FID522912:FIG522913 FRZ522912:FSC522913 GBV522912:GBY522913 GLR522912:GLU522913 GVN522912:GVQ522913 HFJ522912:HFM522913 HPF522912:HPI522913 HZB522912:HZE522913 IIX522912:IJA522913 IST522912:ISW522913 JCP522912:JCS522913 JML522912:JMO522913 JWH522912:JWK522913 KGD522912:KGG522913 KPZ522912:KQC522913 KZV522912:KZY522913 LJR522912:LJU522913 LTN522912:LTQ522913 MDJ522912:MDM522913 MNF522912:MNI522913 MXB522912:MXE522913 NGX522912:NHA522913 NQT522912:NQW522913 OAP522912:OAS522913 OKL522912:OKO522913 OUH522912:OUK522913 PED522912:PEG522913 PNZ522912:POC522913 PXV522912:PXY522913 QHR522912:QHU522913 QRN522912:QRQ522913 RBJ522912:RBM522913 RLF522912:RLI522913 RVB522912:RVE522913 SEX522912:SFA522913 SOT522912:SOW522913 SYP522912:SYS522913 TIL522912:TIO522913 TSH522912:TSK522913 UCD522912:UCG522913 ULZ522912:UMC522913 UVV522912:UVY522913 VFR522912:VFU522913 VPN522912:VPQ522913 VZJ522912:VZM522913 WJF522912:WJI522913 WTB522912:WTE522913 H588446:L588447 GP588448:GS588449 QL588448:QO588449 AAH588448:AAK588449 AKD588448:AKG588449 ATZ588448:AUC588449 BDV588448:BDY588449 BNR588448:BNU588449 BXN588448:BXQ588449 CHJ588448:CHM588449 CRF588448:CRI588449 DBB588448:DBE588449 DKX588448:DLA588449 DUT588448:DUW588449 EEP588448:EES588449 EOL588448:EOO588449 EYH588448:EYK588449 FID588448:FIG588449 FRZ588448:FSC588449 GBV588448:GBY588449 GLR588448:GLU588449 GVN588448:GVQ588449 HFJ588448:HFM588449 HPF588448:HPI588449 HZB588448:HZE588449 IIX588448:IJA588449 IST588448:ISW588449 JCP588448:JCS588449 JML588448:JMO588449 JWH588448:JWK588449 KGD588448:KGG588449 KPZ588448:KQC588449 KZV588448:KZY588449 LJR588448:LJU588449 LTN588448:LTQ588449 MDJ588448:MDM588449 MNF588448:MNI588449 MXB588448:MXE588449 NGX588448:NHA588449 NQT588448:NQW588449 OAP588448:OAS588449 OKL588448:OKO588449 OUH588448:OUK588449 PED588448:PEG588449 PNZ588448:POC588449 PXV588448:PXY588449 QHR588448:QHU588449 QRN588448:QRQ588449 RBJ588448:RBM588449 RLF588448:RLI588449 RVB588448:RVE588449 SEX588448:SFA588449 SOT588448:SOW588449 SYP588448:SYS588449 TIL588448:TIO588449 TSH588448:TSK588449 UCD588448:UCG588449 ULZ588448:UMC588449 UVV588448:UVY588449 VFR588448:VFU588449 VPN588448:VPQ588449 VZJ588448:VZM588449 WJF588448:WJI588449 WTB588448:WTE588449 H653982:L653983 GP653984:GS653985 QL653984:QO653985 AAH653984:AAK653985 AKD653984:AKG653985 ATZ653984:AUC653985 BDV653984:BDY653985 BNR653984:BNU653985 BXN653984:BXQ653985 CHJ653984:CHM653985 CRF653984:CRI653985 DBB653984:DBE653985 DKX653984:DLA653985 DUT653984:DUW653985 EEP653984:EES653985 EOL653984:EOO653985 EYH653984:EYK653985 FID653984:FIG653985 FRZ653984:FSC653985 GBV653984:GBY653985 GLR653984:GLU653985 GVN653984:GVQ653985 HFJ653984:HFM653985 HPF653984:HPI653985 HZB653984:HZE653985 IIX653984:IJA653985 IST653984:ISW653985 JCP653984:JCS653985 JML653984:JMO653985 JWH653984:JWK653985 KGD653984:KGG653985 KPZ653984:KQC653985 KZV653984:KZY653985 LJR653984:LJU653985 LTN653984:LTQ653985 MDJ653984:MDM653985 MNF653984:MNI653985 MXB653984:MXE653985 NGX653984:NHA653985 NQT653984:NQW653985 OAP653984:OAS653985 OKL653984:OKO653985 OUH653984:OUK653985 PED653984:PEG653985 PNZ653984:POC653985 PXV653984:PXY653985 QHR653984:QHU653985 QRN653984:QRQ653985 RBJ653984:RBM653985 RLF653984:RLI653985 RVB653984:RVE653985 SEX653984:SFA653985 SOT653984:SOW653985 SYP653984:SYS653985 TIL653984:TIO653985 TSH653984:TSK653985 UCD653984:UCG653985 ULZ653984:UMC653985 UVV653984:UVY653985 VFR653984:VFU653985 VPN653984:VPQ653985 VZJ653984:VZM653985 WJF653984:WJI653985 WTB653984:WTE653985 H719518:L719519 GP719520:GS719521 QL719520:QO719521 AAH719520:AAK719521 AKD719520:AKG719521 ATZ719520:AUC719521 BDV719520:BDY719521 BNR719520:BNU719521 BXN719520:BXQ719521 CHJ719520:CHM719521 CRF719520:CRI719521 DBB719520:DBE719521 DKX719520:DLA719521 DUT719520:DUW719521 EEP719520:EES719521 EOL719520:EOO719521 EYH719520:EYK719521 FID719520:FIG719521 FRZ719520:FSC719521 GBV719520:GBY719521 GLR719520:GLU719521 GVN719520:GVQ719521 HFJ719520:HFM719521 HPF719520:HPI719521 HZB719520:HZE719521 IIX719520:IJA719521 IST719520:ISW719521 JCP719520:JCS719521 JML719520:JMO719521 JWH719520:JWK719521 KGD719520:KGG719521 KPZ719520:KQC719521 KZV719520:KZY719521 LJR719520:LJU719521 LTN719520:LTQ719521 MDJ719520:MDM719521 MNF719520:MNI719521 MXB719520:MXE719521 NGX719520:NHA719521 NQT719520:NQW719521 OAP719520:OAS719521 OKL719520:OKO719521 OUH719520:OUK719521 PED719520:PEG719521 PNZ719520:POC719521 PXV719520:PXY719521 QHR719520:QHU719521 QRN719520:QRQ719521 RBJ719520:RBM719521 RLF719520:RLI719521 RVB719520:RVE719521 SEX719520:SFA719521 SOT719520:SOW719521 SYP719520:SYS719521 TIL719520:TIO719521 TSH719520:TSK719521 UCD719520:UCG719521 ULZ719520:UMC719521 UVV719520:UVY719521 VFR719520:VFU719521 VPN719520:VPQ719521 VZJ719520:VZM719521 WJF719520:WJI719521 WTB719520:WTE719521 H785054:L785055 GP785056:GS785057 QL785056:QO785057 AAH785056:AAK785057 AKD785056:AKG785057 ATZ785056:AUC785057 BDV785056:BDY785057 BNR785056:BNU785057 BXN785056:BXQ785057 CHJ785056:CHM785057 CRF785056:CRI785057 DBB785056:DBE785057 DKX785056:DLA785057 DUT785056:DUW785057 EEP785056:EES785057 EOL785056:EOO785057 EYH785056:EYK785057 FID785056:FIG785057 FRZ785056:FSC785057 GBV785056:GBY785057 GLR785056:GLU785057 GVN785056:GVQ785057 HFJ785056:HFM785057 HPF785056:HPI785057 HZB785056:HZE785057 IIX785056:IJA785057 IST785056:ISW785057 JCP785056:JCS785057 JML785056:JMO785057 JWH785056:JWK785057 KGD785056:KGG785057 KPZ785056:KQC785057 KZV785056:KZY785057 LJR785056:LJU785057 LTN785056:LTQ785057 MDJ785056:MDM785057 MNF785056:MNI785057 MXB785056:MXE785057 NGX785056:NHA785057 NQT785056:NQW785057 OAP785056:OAS785057 OKL785056:OKO785057 OUH785056:OUK785057 PED785056:PEG785057 PNZ785056:POC785057 PXV785056:PXY785057 QHR785056:QHU785057 QRN785056:QRQ785057 RBJ785056:RBM785057 RLF785056:RLI785057 RVB785056:RVE785057 SEX785056:SFA785057 SOT785056:SOW785057 SYP785056:SYS785057 TIL785056:TIO785057 TSH785056:TSK785057 UCD785056:UCG785057 ULZ785056:UMC785057 UVV785056:UVY785057 VFR785056:VFU785057 VPN785056:VPQ785057 VZJ785056:VZM785057 WJF785056:WJI785057 WTB785056:WTE785057 H850590:L850591 GP850592:GS850593 QL850592:QO850593 AAH850592:AAK850593 AKD850592:AKG850593 ATZ850592:AUC850593 BDV850592:BDY850593 BNR850592:BNU850593 BXN850592:BXQ850593 CHJ850592:CHM850593 CRF850592:CRI850593 DBB850592:DBE850593 DKX850592:DLA850593 DUT850592:DUW850593 EEP850592:EES850593 EOL850592:EOO850593 EYH850592:EYK850593 FID850592:FIG850593 FRZ850592:FSC850593 GBV850592:GBY850593 GLR850592:GLU850593 GVN850592:GVQ850593 HFJ850592:HFM850593 HPF850592:HPI850593 HZB850592:HZE850593 IIX850592:IJA850593 IST850592:ISW850593 JCP850592:JCS850593 JML850592:JMO850593 JWH850592:JWK850593 KGD850592:KGG850593 KPZ850592:KQC850593 KZV850592:KZY850593 LJR850592:LJU850593 LTN850592:LTQ850593 MDJ850592:MDM850593 MNF850592:MNI850593 MXB850592:MXE850593 NGX850592:NHA850593 NQT850592:NQW850593 OAP850592:OAS850593 OKL850592:OKO850593 OUH850592:OUK850593 PED850592:PEG850593 PNZ850592:POC850593 PXV850592:PXY850593 QHR850592:QHU850593 QRN850592:QRQ850593 RBJ850592:RBM850593 RLF850592:RLI850593 RVB850592:RVE850593 SEX850592:SFA850593 SOT850592:SOW850593 SYP850592:SYS850593 TIL850592:TIO850593 TSH850592:TSK850593 UCD850592:UCG850593 ULZ850592:UMC850593 UVV850592:UVY850593 VFR850592:VFU850593 VPN850592:VPQ850593 VZJ850592:VZM850593 WJF850592:WJI850593 WTB850592:WTE850593 H916126:L916127 GP916128:GS916129 QL916128:QO916129 AAH916128:AAK916129 AKD916128:AKG916129 ATZ916128:AUC916129 BDV916128:BDY916129 BNR916128:BNU916129 BXN916128:BXQ916129 CHJ916128:CHM916129 CRF916128:CRI916129 DBB916128:DBE916129 DKX916128:DLA916129 DUT916128:DUW916129 EEP916128:EES916129 EOL916128:EOO916129 EYH916128:EYK916129 FID916128:FIG916129 FRZ916128:FSC916129 GBV916128:GBY916129 GLR916128:GLU916129 GVN916128:GVQ916129 HFJ916128:HFM916129 HPF916128:HPI916129 HZB916128:HZE916129 IIX916128:IJA916129 IST916128:ISW916129 JCP916128:JCS916129 JML916128:JMO916129 JWH916128:JWK916129 KGD916128:KGG916129 KPZ916128:KQC916129 KZV916128:KZY916129 LJR916128:LJU916129 LTN916128:LTQ916129 MDJ916128:MDM916129 MNF916128:MNI916129 MXB916128:MXE916129 NGX916128:NHA916129 NQT916128:NQW916129 OAP916128:OAS916129 OKL916128:OKO916129 OUH916128:OUK916129 PED916128:PEG916129 PNZ916128:POC916129 PXV916128:PXY916129 QHR916128:QHU916129 QRN916128:QRQ916129 RBJ916128:RBM916129 RLF916128:RLI916129 RVB916128:RVE916129 SEX916128:SFA916129 SOT916128:SOW916129 SYP916128:SYS916129 TIL916128:TIO916129 TSH916128:TSK916129 UCD916128:UCG916129 ULZ916128:UMC916129 UVV916128:UVY916129 VFR916128:VFU916129 VPN916128:VPQ916129 VZJ916128:VZM916129 WJF916128:WJI916129 WTB916128:WTE916129 H981662:L981663 GP981664:GS981665 QL981664:QO981665 AAH981664:AAK981665 AKD981664:AKG981665 ATZ981664:AUC981665 BDV981664:BDY981665 BNR981664:BNU981665 BXN981664:BXQ981665 CHJ981664:CHM981665 CRF981664:CRI981665 DBB981664:DBE981665 DKX981664:DLA981665 DUT981664:DUW981665 EEP981664:EES981665 EOL981664:EOO981665 EYH981664:EYK981665 FID981664:FIG981665 FRZ981664:FSC981665 GBV981664:GBY981665 GLR981664:GLU981665 GVN981664:GVQ981665 HFJ981664:HFM981665 HPF981664:HPI981665 HZB981664:HZE981665 IIX981664:IJA981665 IST981664:ISW981665 JCP981664:JCS981665 JML981664:JMO981665 JWH981664:JWK981665 KGD981664:KGG981665 KPZ981664:KQC981665 KZV981664:KZY981665 LJR981664:LJU981665 LTN981664:LTQ981665 MDJ981664:MDM981665 MNF981664:MNI981665 MXB981664:MXE981665 NGX981664:NHA981665 NQT981664:NQW981665 OAP981664:OAS981665 OKL981664:OKO981665 OUH981664:OUK981665 PED981664:PEG981665 PNZ981664:POC981665 PXV981664:PXY981665 QHR981664:QHU981665 QRN981664:QRQ981665 RBJ981664:RBM981665 RLF981664:RLI981665 RVB981664:RVE981665 SEX981664:SFA981665 SOT981664:SOW981665 SYP981664:SYS981665 TIL981664:TIO981665 TSH981664:TSK981665 UCD981664:UCG981665 ULZ981664:UMC981665 UVV981664:UVY981665 VFR981664:VFU981665 VPN981664:VPQ981665 VZJ981664:VZM981665 WJF981664:WJI981665 WTB981664:WTE981665 F64179:L64179 GO64181:GS64181 QK64181:QO64181 AAG64181:AAK64181 AKC64181:AKG64181 ATY64181:AUC64181 BDU64181:BDY64181 BNQ64181:BNU64181 BXM64181:BXQ64181 CHI64181:CHM64181 CRE64181:CRI64181 DBA64181:DBE64181 DKW64181:DLA64181 DUS64181:DUW64181 EEO64181:EES64181 EOK64181:EOO64181 EYG64181:EYK64181 FIC64181:FIG64181 FRY64181:FSC64181 GBU64181:GBY64181 GLQ64181:GLU64181 GVM64181:GVQ64181 HFI64181:HFM64181 HPE64181:HPI64181 HZA64181:HZE64181 IIW64181:IJA64181 ISS64181:ISW64181 JCO64181:JCS64181 JMK64181:JMO64181 JWG64181:JWK64181 KGC64181:KGG64181 KPY64181:KQC64181 KZU64181:KZY64181 LJQ64181:LJU64181 LTM64181:LTQ64181 MDI64181:MDM64181 MNE64181:MNI64181 MXA64181:MXE64181 NGW64181:NHA64181 NQS64181:NQW64181 OAO64181:OAS64181 OKK64181:OKO64181 OUG64181:OUK64181 PEC64181:PEG64181 PNY64181:POC64181 PXU64181:PXY64181 QHQ64181:QHU64181 QRM64181:QRQ64181 RBI64181:RBM64181 RLE64181:RLI64181 RVA64181:RVE64181 SEW64181:SFA64181 SOS64181:SOW64181 SYO64181:SYS64181 TIK64181:TIO64181 TSG64181:TSK64181 UCC64181:UCG64181 ULY64181:UMC64181 UVU64181:UVY64181 VFQ64181:VFU64181 VPM64181:VPQ64181 VZI64181:VZM64181 WJE64181:WJI64181 WTA64181:WTE64181 F129715:L129715 GO129717:GS129717 QK129717:QO129717 AAG129717:AAK129717 AKC129717:AKG129717 ATY129717:AUC129717 BDU129717:BDY129717 BNQ129717:BNU129717 BXM129717:BXQ129717 CHI129717:CHM129717 CRE129717:CRI129717 DBA129717:DBE129717 DKW129717:DLA129717 DUS129717:DUW129717 EEO129717:EES129717 EOK129717:EOO129717 EYG129717:EYK129717 FIC129717:FIG129717 FRY129717:FSC129717 GBU129717:GBY129717 GLQ129717:GLU129717 GVM129717:GVQ129717 HFI129717:HFM129717 HPE129717:HPI129717 HZA129717:HZE129717 IIW129717:IJA129717 ISS129717:ISW129717 JCO129717:JCS129717 JMK129717:JMO129717 JWG129717:JWK129717 KGC129717:KGG129717 KPY129717:KQC129717 KZU129717:KZY129717 LJQ129717:LJU129717 LTM129717:LTQ129717 MDI129717:MDM129717 MNE129717:MNI129717 MXA129717:MXE129717 NGW129717:NHA129717 NQS129717:NQW129717 OAO129717:OAS129717 OKK129717:OKO129717 OUG129717:OUK129717 PEC129717:PEG129717 PNY129717:POC129717 PXU129717:PXY129717 QHQ129717:QHU129717 QRM129717:QRQ129717 RBI129717:RBM129717 RLE129717:RLI129717 RVA129717:RVE129717 SEW129717:SFA129717 SOS129717:SOW129717 SYO129717:SYS129717 TIK129717:TIO129717 TSG129717:TSK129717 UCC129717:UCG129717 ULY129717:UMC129717 UVU129717:UVY129717 VFQ129717:VFU129717 VPM129717:VPQ129717 VZI129717:VZM129717 WJE129717:WJI129717 WTA129717:WTE129717 F195251:L195251 GO195253:GS195253 QK195253:QO195253 AAG195253:AAK195253 AKC195253:AKG195253 ATY195253:AUC195253 BDU195253:BDY195253 BNQ195253:BNU195253 BXM195253:BXQ195253 CHI195253:CHM195253 CRE195253:CRI195253 DBA195253:DBE195253 DKW195253:DLA195253 DUS195253:DUW195253 EEO195253:EES195253 EOK195253:EOO195253 EYG195253:EYK195253 FIC195253:FIG195253 FRY195253:FSC195253 GBU195253:GBY195253 GLQ195253:GLU195253 GVM195253:GVQ195253 HFI195253:HFM195253 HPE195253:HPI195253 HZA195253:HZE195253 IIW195253:IJA195253 ISS195253:ISW195253 JCO195253:JCS195253 JMK195253:JMO195253 JWG195253:JWK195253 KGC195253:KGG195253 KPY195253:KQC195253 KZU195253:KZY195253 LJQ195253:LJU195253 LTM195253:LTQ195253 MDI195253:MDM195253 MNE195253:MNI195253 MXA195253:MXE195253 NGW195253:NHA195253 NQS195253:NQW195253 OAO195253:OAS195253 OKK195253:OKO195253 OUG195253:OUK195253 PEC195253:PEG195253 PNY195253:POC195253 PXU195253:PXY195253 QHQ195253:QHU195253 QRM195253:QRQ195253 RBI195253:RBM195253 RLE195253:RLI195253 RVA195253:RVE195253 SEW195253:SFA195253 SOS195253:SOW195253 SYO195253:SYS195253 TIK195253:TIO195253 TSG195253:TSK195253 UCC195253:UCG195253 ULY195253:UMC195253 UVU195253:UVY195253 VFQ195253:VFU195253 VPM195253:VPQ195253 VZI195253:VZM195253 WJE195253:WJI195253 WTA195253:WTE195253 F260787:L260787 GO260789:GS260789 QK260789:QO260789 AAG260789:AAK260789 AKC260789:AKG260789 ATY260789:AUC260789 BDU260789:BDY260789 BNQ260789:BNU260789 BXM260789:BXQ260789 CHI260789:CHM260789 CRE260789:CRI260789 DBA260789:DBE260789 DKW260789:DLA260789 DUS260789:DUW260789 EEO260789:EES260789 EOK260789:EOO260789 EYG260789:EYK260789 FIC260789:FIG260789 FRY260789:FSC260789 GBU260789:GBY260789 GLQ260789:GLU260789 GVM260789:GVQ260789 HFI260789:HFM260789 HPE260789:HPI260789 HZA260789:HZE260789 IIW260789:IJA260789 ISS260789:ISW260789 JCO260789:JCS260789 JMK260789:JMO260789 JWG260789:JWK260789 KGC260789:KGG260789 KPY260789:KQC260789 KZU260789:KZY260789 LJQ260789:LJU260789 LTM260789:LTQ260789 MDI260789:MDM260789 MNE260789:MNI260789 MXA260789:MXE260789 NGW260789:NHA260789 NQS260789:NQW260789 OAO260789:OAS260789 OKK260789:OKO260789 OUG260789:OUK260789 PEC260789:PEG260789 PNY260789:POC260789 PXU260789:PXY260789 QHQ260789:QHU260789 QRM260789:QRQ260789 RBI260789:RBM260789 RLE260789:RLI260789 RVA260789:RVE260789 SEW260789:SFA260789 SOS260789:SOW260789 SYO260789:SYS260789 TIK260789:TIO260789 TSG260789:TSK260789 UCC260789:UCG260789 ULY260789:UMC260789 UVU260789:UVY260789 VFQ260789:VFU260789 VPM260789:VPQ260789 VZI260789:VZM260789 WJE260789:WJI260789 WTA260789:WTE260789 F326323:L326323 GO326325:GS326325 QK326325:QO326325 AAG326325:AAK326325 AKC326325:AKG326325 ATY326325:AUC326325 BDU326325:BDY326325 BNQ326325:BNU326325 BXM326325:BXQ326325 CHI326325:CHM326325 CRE326325:CRI326325 DBA326325:DBE326325 DKW326325:DLA326325 DUS326325:DUW326325 EEO326325:EES326325 EOK326325:EOO326325 EYG326325:EYK326325 FIC326325:FIG326325 FRY326325:FSC326325 GBU326325:GBY326325 GLQ326325:GLU326325 GVM326325:GVQ326325 HFI326325:HFM326325 HPE326325:HPI326325 HZA326325:HZE326325 IIW326325:IJA326325 ISS326325:ISW326325 JCO326325:JCS326325 JMK326325:JMO326325 JWG326325:JWK326325 KGC326325:KGG326325 KPY326325:KQC326325 KZU326325:KZY326325 LJQ326325:LJU326325 LTM326325:LTQ326325 MDI326325:MDM326325 MNE326325:MNI326325 MXA326325:MXE326325 NGW326325:NHA326325 NQS326325:NQW326325 OAO326325:OAS326325 OKK326325:OKO326325 OUG326325:OUK326325 PEC326325:PEG326325 PNY326325:POC326325 PXU326325:PXY326325 QHQ326325:QHU326325 QRM326325:QRQ326325 RBI326325:RBM326325 RLE326325:RLI326325 RVA326325:RVE326325 SEW326325:SFA326325 SOS326325:SOW326325 SYO326325:SYS326325 TIK326325:TIO326325 TSG326325:TSK326325 UCC326325:UCG326325 ULY326325:UMC326325 UVU326325:UVY326325 VFQ326325:VFU326325 VPM326325:VPQ326325 VZI326325:VZM326325 WJE326325:WJI326325 WTA326325:WTE326325 F391859:L391859 GO391861:GS391861 QK391861:QO391861 AAG391861:AAK391861 AKC391861:AKG391861 ATY391861:AUC391861 BDU391861:BDY391861 BNQ391861:BNU391861 BXM391861:BXQ391861 CHI391861:CHM391861 CRE391861:CRI391861 DBA391861:DBE391861 DKW391861:DLA391861 DUS391861:DUW391861 EEO391861:EES391861 EOK391861:EOO391861 EYG391861:EYK391861 FIC391861:FIG391861 FRY391861:FSC391861 GBU391861:GBY391861 GLQ391861:GLU391861 GVM391861:GVQ391861 HFI391861:HFM391861 HPE391861:HPI391861 HZA391861:HZE391861 IIW391861:IJA391861 ISS391861:ISW391861 JCO391861:JCS391861 JMK391861:JMO391861 JWG391861:JWK391861 KGC391861:KGG391861 KPY391861:KQC391861 KZU391861:KZY391861 LJQ391861:LJU391861 LTM391861:LTQ391861 MDI391861:MDM391861 MNE391861:MNI391861 MXA391861:MXE391861 NGW391861:NHA391861 NQS391861:NQW391861 OAO391861:OAS391861 OKK391861:OKO391861 OUG391861:OUK391861 PEC391861:PEG391861 PNY391861:POC391861 PXU391861:PXY391861 QHQ391861:QHU391861 QRM391861:QRQ391861 RBI391861:RBM391861 RLE391861:RLI391861 RVA391861:RVE391861 SEW391861:SFA391861 SOS391861:SOW391861 SYO391861:SYS391861 TIK391861:TIO391861 TSG391861:TSK391861 UCC391861:UCG391861 ULY391861:UMC391861 UVU391861:UVY391861 VFQ391861:VFU391861 VPM391861:VPQ391861 VZI391861:VZM391861 WJE391861:WJI391861 WTA391861:WTE391861 F457395:L457395 GO457397:GS457397 QK457397:QO457397 AAG457397:AAK457397 AKC457397:AKG457397 ATY457397:AUC457397 BDU457397:BDY457397 BNQ457397:BNU457397 BXM457397:BXQ457397 CHI457397:CHM457397 CRE457397:CRI457397 DBA457397:DBE457397 DKW457397:DLA457397 DUS457397:DUW457397 EEO457397:EES457397 EOK457397:EOO457397 EYG457397:EYK457397 FIC457397:FIG457397 FRY457397:FSC457397 GBU457397:GBY457397 GLQ457397:GLU457397 GVM457397:GVQ457397 HFI457397:HFM457397 HPE457397:HPI457397 HZA457397:HZE457397 IIW457397:IJA457397 ISS457397:ISW457397 JCO457397:JCS457397 JMK457397:JMO457397 JWG457397:JWK457397 KGC457397:KGG457397 KPY457397:KQC457397 KZU457397:KZY457397 LJQ457397:LJU457397 LTM457397:LTQ457397 MDI457397:MDM457397 MNE457397:MNI457397 MXA457397:MXE457397 NGW457397:NHA457397 NQS457397:NQW457397 OAO457397:OAS457397 OKK457397:OKO457397 OUG457397:OUK457397 PEC457397:PEG457397 PNY457397:POC457397 PXU457397:PXY457397 QHQ457397:QHU457397 QRM457397:QRQ457397 RBI457397:RBM457397 RLE457397:RLI457397 RVA457397:RVE457397 SEW457397:SFA457397 SOS457397:SOW457397 SYO457397:SYS457397 TIK457397:TIO457397 TSG457397:TSK457397 UCC457397:UCG457397 ULY457397:UMC457397 UVU457397:UVY457397 VFQ457397:VFU457397 VPM457397:VPQ457397 VZI457397:VZM457397 WJE457397:WJI457397 WTA457397:WTE457397 F522931:L522931 GO522933:GS522933 QK522933:QO522933 AAG522933:AAK522933 AKC522933:AKG522933 ATY522933:AUC522933 BDU522933:BDY522933 BNQ522933:BNU522933 BXM522933:BXQ522933 CHI522933:CHM522933 CRE522933:CRI522933 DBA522933:DBE522933 DKW522933:DLA522933 DUS522933:DUW522933 EEO522933:EES522933 EOK522933:EOO522933 EYG522933:EYK522933 FIC522933:FIG522933 FRY522933:FSC522933 GBU522933:GBY522933 GLQ522933:GLU522933 GVM522933:GVQ522933 HFI522933:HFM522933 HPE522933:HPI522933 HZA522933:HZE522933 IIW522933:IJA522933 ISS522933:ISW522933 JCO522933:JCS522933 JMK522933:JMO522933 JWG522933:JWK522933 KGC522933:KGG522933 KPY522933:KQC522933 KZU522933:KZY522933 LJQ522933:LJU522933 LTM522933:LTQ522933 MDI522933:MDM522933 MNE522933:MNI522933 MXA522933:MXE522933 NGW522933:NHA522933 NQS522933:NQW522933 OAO522933:OAS522933 OKK522933:OKO522933 OUG522933:OUK522933 PEC522933:PEG522933 PNY522933:POC522933 PXU522933:PXY522933 QHQ522933:QHU522933 QRM522933:QRQ522933 RBI522933:RBM522933 RLE522933:RLI522933 RVA522933:RVE522933 SEW522933:SFA522933 SOS522933:SOW522933 SYO522933:SYS522933 TIK522933:TIO522933 TSG522933:TSK522933 UCC522933:UCG522933 ULY522933:UMC522933 UVU522933:UVY522933 VFQ522933:VFU522933 VPM522933:VPQ522933 VZI522933:VZM522933 WJE522933:WJI522933 WTA522933:WTE522933 F588467:L588467 GO588469:GS588469 QK588469:QO588469 AAG588469:AAK588469 AKC588469:AKG588469 ATY588469:AUC588469 BDU588469:BDY588469 BNQ588469:BNU588469 BXM588469:BXQ588469 CHI588469:CHM588469 CRE588469:CRI588469 DBA588469:DBE588469 DKW588469:DLA588469 DUS588469:DUW588469 EEO588469:EES588469 EOK588469:EOO588469 EYG588469:EYK588469 FIC588469:FIG588469 FRY588469:FSC588469 GBU588469:GBY588469 GLQ588469:GLU588469 GVM588469:GVQ588469 HFI588469:HFM588469 HPE588469:HPI588469 HZA588469:HZE588469 IIW588469:IJA588469 ISS588469:ISW588469 JCO588469:JCS588469 JMK588469:JMO588469 JWG588469:JWK588469 KGC588469:KGG588469 KPY588469:KQC588469 KZU588469:KZY588469 LJQ588469:LJU588469 LTM588469:LTQ588469 MDI588469:MDM588469 MNE588469:MNI588469 MXA588469:MXE588469 NGW588469:NHA588469 NQS588469:NQW588469 OAO588469:OAS588469 OKK588469:OKO588469 OUG588469:OUK588469 PEC588469:PEG588469 PNY588469:POC588469 PXU588469:PXY588469 QHQ588469:QHU588469 QRM588469:QRQ588469 RBI588469:RBM588469 RLE588469:RLI588469 RVA588469:RVE588469 SEW588469:SFA588469 SOS588469:SOW588469 SYO588469:SYS588469 TIK588469:TIO588469 TSG588469:TSK588469 UCC588469:UCG588469 ULY588469:UMC588469 UVU588469:UVY588469 VFQ588469:VFU588469 VPM588469:VPQ588469 VZI588469:VZM588469 WJE588469:WJI588469 WTA588469:WTE588469 F654003:L654003 GO654005:GS654005 QK654005:QO654005 AAG654005:AAK654005 AKC654005:AKG654005 ATY654005:AUC654005 BDU654005:BDY654005 BNQ654005:BNU654005 BXM654005:BXQ654005 CHI654005:CHM654005 CRE654005:CRI654005 DBA654005:DBE654005 DKW654005:DLA654005 DUS654005:DUW654005 EEO654005:EES654005 EOK654005:EOO654005 EYG654005:EYK654005 FIC654005:FIG654005 FRY654005:FSC654005 GBU654005:GBY654005 GLQ654005:GLU654005 GVM654005:GVQ654005 HFI654005:HFM654005 HPE654005:HPI654005 HZA654005:HZE654005 IIW654005:IJA654005 ISS654005:ISW654005 JCO654005:JCS654005 JMK654005:JMO654005 JWG654005:JWK654005 KGC654005:KGG654005 KPY654005:KQC654005 KZU654005:KZY654005 LJQ654005:LJU654005 LTM654005:LTQ654005 MDI654005:MDM654005 MNE654005:MNI654005 MXA654005:MXE654005 NGW654005:NHA654005 NQS654005:NQW654005 OAO654005:OAS654005 OKK654005:OKO654005 OUG654005:OUK654005 PEC654005:PEG654005 PNY654005:POC654005 PXU654005:PXY654005 QHQ654005:QHU654005 QRM654005:QRQ654005 RBI654005:RBM654005 RLE654005:RLI654005 RVA654005:RVE654005 SEW654005:SFA654005 SOS654005:SOW654005 SYO654005:SYS654005 TIK654005:TIO654005 TSG654005:TSK654005 UCC654005:UCG654005 ULY654005:UMC654005 UVU654005:UVY654005 VFQ654005:VFU654005 VPM654005:VPQ654005 VZI654005:VZM654005 WJE654005:WJI654005 WTA654005:WTE654005 F719539:L719539 GO719541:GS719541 QK719541:QO719541 AAG719541:AAK719541 AKC719541:AKG719541 ATY719541:AUC719541 BDU719541:BDY719541 BNQ719541:BNU719541 BXM719541:BXQ719541 CHI719541:CHM719541 CRE719541:CRI719541 DBA719541:DBE719541 DKW719541:DLA719541 DUS719541:DUW719541 EEO719541:EES719541 EOK719541:EOO719541 EYG719541:EYK719541 FIC719541:FIG719541 FRY719541:FSC719541 GBU719541:GBY719541 GLQ719541:GLU719541 GVM719541:GVQ719541 HFI719541:HFM719541 HPE719541:HPI719541 HZA719541:HZE719541 IIW719541:IJA719541 ISS719541:ISW719541 JCO719541:JCS719541 JMK719541:JMO719541 JWG719541:JWK719541 KGC719541:KGG719541 KPY719541:KQC719541 KZU719541:KZY719541 LJQ719541:LJU719541 LTM719541:LTQ719541 MDI719541:MDM719541 MNE719541:MNI719541 MXA719541:MXE719541 NGW719541:NHA719541 NQS719541:NQW719541 OAO719541:OAS719541 OKK719541:OKO719541 OUG719541:OUK719541 PEC719541:PEG719541 PNY719541:POC719541 PXU719541:PXY719541 QHQ719541:QHU719541 QRM719541:QRQ719541 RBI719541:RBM719541 RLE719541:RLI719541 RVA719541:RVE719541 SEW719541:SFA719541 SOS719541:SOW719541 SYO719541:SYS719541 TIK719541:TIO719541 TSG719541:TSK719541 UCC719541:UCG719541 ULY719541:UMC719541 UVU719541:UVY719541 VFQ719541:VFU719541 VPM719541:VPQ719541 VZI719541:VZM719541 WJE719541:WJI719541 WTA719541:WTE719541 F785075:L785075 GO785077:GS785077 QK785077:QO785077 AAG785077:AAK785077 AKC785077:AKG785077 ATY785077:AUC785077 BDU785077:BDY785077 BNQ785077:BNU785077 BXM785077:BXQ785077 CHI785077:CHM785077 CRE785077:CRI785077 DBA785077:DBE785077 DKW785077:DLA785077 DUS785077:DUW785077 EEO785077:EES785077 EOK785077:EOO785077 EYG785077:EYK785077 FIC785077:FIG785077 FRY785077:FSC785077 GBU785077:GBY785077 GLQ785077:GLU785077 GVM785077:GVQ785077 HFI785077:HFM785077 HPE785077:HPI785077 HZA785077:HZE785077 IIW785077:IJA785077 ISS785077:ISW785077 JCO785077:JCS785077 JMK785077:JMO785077 JWG785077:JWK785077 KGC785077:KGG785077 KPY785077:KQC785077 KZU785077:KZY785077 LJQ785077:LJU785077 LTM785077:LTQ785077 MDI785077:MDM785077 MNE785077:MNI785077 MXA785077:MXE785077 NGW785077:NHA785077 NQS785077:NQW785077 OAO785077:OAS785077 OKK785077:OKO785077 OUG785077:OUK785077 PEC785077:PEG785077 PNY785077:POC785077 PXU785077:PXY785077 QHQ785077:QHU785077 QRM785077:QRQ785077 RBI785077:RBM785077 RLE785077:RLI785077 RVA785077:RVE785077 SEW785077:SFA785077 SOS785077:SOW785077 SYO785077:SYS785077 TIK785077:TIO785077 TSG785077:TSK785077 UCC785077:UCG785077 ULY785077:UMC785077 UVU785077:UVY785077 VFQ785077:VFU785077 VPM785077:VPQ785077 VZI785077:VZM785077 WJE785077:WJI785077 WTA785077:WTE785077 F850611:L850611 GO850613:GS850613 QK850613:QO850613 AAG850613:AAK850613 AKC850613:AKG850613 ATY850613:AUC850613 BDU850613:BDY850613 BNQ850613:BNU850613 BXM850613:BXQ850613 CHI850613:CHM850613 CRE850613:CRI850613 DBA850613:DBE850613 DKW850613:DLA850613 DUS850613:DUW850613 EEO850613:EES850613 EOK850613:EOO850613 EYG850613:EYK850613 FIC850613:FIG850613 FRY850613:FSC850613 GBU850613:GBY850613 GLQ850613:GLU850613 GVM850613:GVQ850613 HFI850613:HFM850613 HPE850613:HPI850613 HZA850613:HZE850613 IIW850613:IJA850613 ISS850613:ISW850613 JCO850613:JCS850613 JMK850613:JMO850613 JWG850613:JWK850613 KGC850613:KGG850613 KPY850613:KQC850613 KZU850613:KZY850613 LJQ850613:LJU850613 LTM850613:LTQ850613 MDI850613:MDM850613 MNE850613:MNI850613 MXA850613:MXE850613 NGW850613:NHA850613 NQS850613:NQW850613 OAO850613:OAS850613 OKK850613:OKO850613 OUG850613:OUK850613 PEC850613:PEG850613 PNY850613:POC850613 PXU850613:PXY850613 QHQ850613:QHU850613 QRM850613:QRQ850613 RBI850613:RBM850613 RLE850613:RLI850613 RVA850613:RVE850613 SEW850613:SFA850613 SOS850613:SOW850613 SYO850613:SYS850613 TIK850613:TIO850613 TSG850613:TSK850613 UCC850613:UCG850613 ULY850613:UMC850613 UVU850613:UVY850613 VFQ850613:VFU850613 VPM850613:VPQ850613 VZI850613:VZM850613 WJE850613:WJI850613 WTA850613:WTE850613 F916147:L916147 GO916149:GS916149 QK916149:QO916149 AAG916149:AAK916149 AKC916149:AKG916149 ATY916149:AUC916149 BDU916149:BDY916149 BNQ916149:BNU916149 BXM916149:BXQ916149 CHI916149:CHM916149 CRE916149:CRI916149 DBA916149:DBE916149 DKW916149:DLA916149 DUS916149:DUW916149 EEO916149:EES916149 EOK916149:EOO916149 EYG916149:EYK916149 FIC916149:FIG916149 FRY916149:FSC916149 GBU916149:GBY916149 GLQ916149:GLU916149 GVM916149:GVQ916149 HFI916149:HFM916149 HPE916149:HPI916149 HZA916149:HZE916149 IIW916149:IJA916149 ISS916149:ISW916149 JCO916149:JCS916149 JMK916149:JMO916149 JWG916149:JWK916149 KGC916149:KGG916149 KPY916149:KQC916149 KZU916149:KZY916149 LJQ916149:LJU916149 LTM916149:LTQ916149 MDI916149:MDM916149 MNE916149:MNI916149 MXA916149:MXE916149 NGW916149:NHA916149 NQS916149:NQW916149 OAO916149:OAS916149 OKK916149:OKO916149 OUG916149:OUK916149 PEC916149:PEG916149 PNY916149:POC916149 PXU916149:PXY916149 QHQ916149:QHU916149 QRM916149:QRQ916149 RBI916149:RBM916149 RLE916149:RLI916149 RVA916149:RVE916149 SEW916149:SFA916149 SOS916149:SOW916149 SYO916149:SYS916149 TIK916149:TIO916149 TSG916149:TSK916149 UCC916149:UCG916149 ULY916149:UMC916149 UVU916149:UVY916149 VFQ916149:VFU916149 VPM916149:VPQ916149 VZI916149:VZM916149 WJE916149:WJI916149 WTA916149:WTE916149 F981683:L981683 GO981685:GS981685 QK981685:QO981685 AAG981685:AAK981685 AKC981685:AKG981685 ATY981685:AUC981685 BDU981685:BDY981685 BNQ981685:BNU981685 BXM981685:BXQ981685 CHI981685:CHM981685 CRE981685:CRI981685 DBA981685:DBE981685 DKW981685:DLA981685 DUS981685:DUW981685 EEO981685:EES981685 EOK981685:EOO981685 EYG981685:EYK981685 FIC981685:FIG981685 FRY981685:FSC981685 GBU981685:GBY981685 GLQ981685:GLU981685 GVM981685:GVQ981685 HFI981685:HFM981685 HPE981685:HPI981685 HZA981685:HZE981685 IIW981685:IJA981685 ISS981685:ISW981685 JCO981685:JCS981685 JMK981685:JMO981685 JWG981685:JWK981685 KGC981685:KGG981685 KPY981685:KQC981685 KZU981685:KZY981685 LJQ981685:LJU981685 LTM981685:LTQ981685 MDI981685:MDM981685 MNE981685:MNI981685 MXA981685:MXE981685 NGW981685:NHA981685 NQS981685:NQW981685 OAO981685:OAS981685 OKK981685:OKO981685 OUG981685:OUK981685 PEC981685:PEG981685 PNY981685:POC981685 PXU981685:PXY981685 QHQ981685:QHU981685 QRM981685:QRQ981685 RBI981685:RBM981685 RLE981685:RLI981685 RVA981685:RVE981685 SEW981685:SFA981685 SOS981685:SOW981685 SYO981685:SYS981685 TIK981685:TIO981685 TSG981685:TSK981685 UCC981685:UCG981685 ULY981685:UMC981685 UVU981685:UVY981685 VFQ981685:VFU981685 VPM981685:VPQ981685 VZI981685:VZM981685 WJE981685:WJI981685" xr:uid="{5DCECAEF-404E-4EB9-8913-235ECFD66C5F}">
      <formula1>1</formula1>
      <formula2>16</formula2>
    </dataValidation>
    <dataValidation allowBlank="1" error="Not more than 16 digits allowed." sqref="H64167:L64172 GP64169:GS64174 QL64169:QO64174 AAH64169:AAK64174 AKD64169:AKG64174 ATZ64169:AUC64174 BDV64169:BDY64174 BNR64169:BNU64174 BXN64169:BXQ64174 CHJ64169:CHM64174 CRF64169:CRI64174 DBB64169:DBE64174 DKX64169:DLA64174 DUT64169:DUW64174 EEP64169:EES64174 EOL64169:EOO64174 EYH64169:EYK64174 FID64169:FIG64174 FRZ64169:FSC64174 GBV64169:GBY64174 GLR64169:GLU64174 GVN64169:GVQ64174 HFJ64169:HFM64174 HPF64169:HPI64174 HZB64169:HZE64174 IIX64169:IJA64174 IST64169:ISW64174 JCP64169:JCS64174 JML64169:JMO64174 JWH64169:JWK64174 KGD64169:KGG64174 KPZ64169:KQC64174 KZV64169:KZY64174 LJR64169:LJU64174 LTN64169:LTQ64174 MDJ64169:MDM64174 MNF64169:MNI64174 MXB64169:MXE64174 NGX64169:NHA64174 NQT64169:NQW64174 OAP64169:OAS64174 OKL64169:OKO64174 OUH64169:OUK64174 PED64169:PEG64174 PNZ64169:POC64174 PXV64169:PXY64174 QHR64169:QHU64174 QRN64169:QRQ64174 RBJ64169:RBM64174 RLF64169:RLI64174 RVB64169:RVE64174 SEX64169:SFA64174 SOT64169:SOW64174 SYP64169:SYS64174 TIL64169:TIO64174 TSH64169:TSK64174 UCD64169:UCG64174 ULZ64169:UMC64174 UVV64169:UVY64174 VFR64169:VFU64174 VPN64169:VPQ64174 VZJ64169:VZM64174 WJF64169:WJI64174 WTB64169:WTE64174 H129703:L129708 GP129705:GS129710 QL129705:QO129710 AAH129705:AAK129710 AKD129705:AKG129710 ATZ129705:AUC129710 BDV129705:BDY129710 BNR129705:BNU129710 BXN129705:BXQ129710 CHJ129705:CHM129710 CRF129705:CRI129710 DBB129705:DBE129710 DKX129705:DLA129710 DUT129705:DUW129710 EEP129705:EES129710 EOL129705:EOO129710 EYH129705:EYK129710 FID129705:FIG129710 FRZ129705:FSC129710 GBV129705:GBY129710 GLR129705:GLU129710 GVN129705:GVQ129710 HFJ129705:HFM129710 HPF129705:HPI129710 HZB129705:HZE129710 IIX129705:IJA129710 IST129705:ISW129710 JCP129705:JCS129710 JML129705:JMO129710 JWH129705:JWK129710 KGD129705:KGG129710 KPZ129705:KQC129710 KZV129705:KZY129710 LJR129705:LJU129710 LTN129705:LTQ129710 MDJ129705:MDM129710 MNF129705:MNI129710 MXB129705:MXE129710 NGX129705:NHA129710 NQT129705:NQW129710 OAP129705:OAS129710 OKL129705:OKO129710 OUH129705:OUK129710 PED129705:PEG129710 PNZ129705:POC129710 PXV129705:PXY129710 QHR129705:QHU129710 QRN129705:QRQ129710 RBJ129705:RBM129710 RLF129705:RLI129710 RVB129705:RVE129710 SEX129705:SFA129710 SOT129705:SOW129710 SYP129705:SYS129710 TIL129705:TIO129710 TSH129705:TSK129710 UCD129705:UCG129710 ULZ129705:UMC129710 UVV129705:UVY129710 VFR129705:VFU129710 VPN129705:VPQ129710 VZJ129705:VZM129710 WJF129705:WJI129710 WTB129705:WTE129710 H195239:L195244 GP195241:GS195246 QL195241:QO195246 AAH195241:AAK195246 AKD195241:AKG195246 ATZ195241:AUC195246 BDV195241:BDY195246 BNR195241:BNU195246 BXN195241:BXQ195246 CHJ195241:CHM195246 CRF195241:CRI195246 DBB195241:DBE195246 DKX195241:DLA195246 DUT195241:DUW195246 EEP195241:EES195246 EOL195241:EOO195246 EYH195241:EYK195246 FID195241:FIG195246 FRZ195241:FSC195246 GBV195241:GBY195246 GLR195241:GLU195246 GVN195241:GVQ195246 HFJ195241:HFM195246 HPF195241:HPI195246 HZB195241:HZE195246 IIX195241:IJA195246 IST195241:ISW195246 JCP195241:JCS195246 JML195241:JMO195246 JWH195241:JWK195246 KGD195241:KGG195246 KPZ195241:KQC195246 KZV195241:KZY195246 LJR195241:LJU195246 LTN195241:LTQ195246 MDJ195241:MDM195246 MNF195241:MNI195246 MXB195241:MXE195246 NGX195241:NHA195246 NQT195241:NQW195246 OAP195241:OAS195246 OKL195241:OKO195246 OUH195241:OUK195246 PED195241:PEG195246 PNZ195241:POC195246 PXV195241:PXY195246 QHR195241:QHU195246 QRN195241:QRQ195246 RBJ195241:RBM195246 RLF195241:RLI195246 RVB195241:RVE195246 SEX195241:SFA195246 SOT195241:SOW195246 SYP195241:SYS195246 TIL195241:TIO195246 TSH195241:TSK195246 UCD195241:UCG195246 ULZ195241:UMC195246 UVV195241:UVY195246 VFR195241:VFU195246 VPN195241:VPQ195246 VZJ195241:VZM195246 WJF195241:WJI195246 WTB195241:WTE195246 H260775:L260780 GP260777:GS260782 QL260777:QO260782 AAH260777:AAK260782 AKD260777:AKG260782 ATZ260777:AUC260782 BDV260777:BDY260782 BNR260777:BNU260782 BXN260777:BXQ260782 CHJ260777:CHM260782 CRF260777:CRI260782 DBB260777:DBE260782 DKX260777:DLA260782 DUT260777:DUW260782 EEP260777:EES260782 EOL260777:EOO260782 EYH260777:EYK260782 FID260777:FIG260782 FRZ260777:FSC260782 GBV260777:GBY260782 GLR260777:GLU260782 GVN260777:GVQ260782 HFJ260777:HFM260782 HPF260777:HPI260782 HZB260777:HZE260782 IIX260777:IJA260782 IST260777:ISW260782 JCP260777:JCS260782 JML260777:JMO260782 JWH260777:JWK260782 KGD260777:KGG260782 KPZ260777:KQC260782 KZV260777:KZY260782 LJR260777:LJU260782 LTN260777:LTQ260782 MDJ260777:MDM260782 MNF260777:MNI260782 MXB260777:MXE260782 NGX260777:NHA260782 NQT260777:NQW260782 OAP260777:OAS260782 OKL260777:OKO260782 OUH260777:OUK260782 PED260777:PEG260782 PNZ260777:POC260782 PXV260777:PXY260782 QHR260777:QHU260782 QRN260777:QRQ260782 RBJ260777:RBM260782 RLF260777:RLI260782 RVB260777:RVE260782 SEX260777:SFA260782 SOT260777:SOW260782 SYP260777:SYS260782 TIL260777:TIO260782 TSH260777:TSK260782 UCD260777:UCG260782 ULZ260777:UMC260782 UVV260777:UVY260782 VFR260777:VFU260782 VPN260777:VPQ260782 VZJ260777:VZM260782 WJF260777:WJI260782 WTB260777:WTE260782 H326311:L326316 GP326313:GS326318 QL326313:QO326318 AAH326313:AAK326318 AKD326313:AKG326318 ATZ326313:AUC326318 BDV326313:BDY326318 BNR326313:BNU326318 BXN326313:BXQ326318 CHJ326313:CHM326318 CRF326313:CRI326318 DBB326313:DBE326318 DKX326313:DLA326318 DUT326313:DUW326318 EEP326313:EES326318 EOL326313:EOO326318 EYH326313:EYK326318 FID326313:FIG326318 FRZ326313:FSC326318 GBV326313:GBY326318 GLR326313:GLU326318 GVN326313:GVQ326318 HFJ326313:HFM326318 HPF326313:HPI326318 HZB326313:HZE326318 IIX326313:IJA326318 IST326313:ISW326318 JCP326313:JCS326318 JML326313:JMO326318 JWH326313:JWK326318 KGD326313:KGG326318 KPZ326313:KQC326318 KZV326313:KZY326318 LJR326313:LJU326318 LTN326313:LTQ326318 MDJ326313:MDM326318 MNF326313:MNI326318 MXB326313:MXE326318 NGX326313:NHA326318 NQT326313:NQW326318 OAP326313:OAS326318 OKL326313:OKO326318 OUH326313:OUK326318 PED326313:PEG326318 PNZ326313:POC326318 PXV326313:PXY326318 QHR326313:QHU326318 QRN326313:QRQ326318 RBJ326313:RBM326318 RLF326313:RLI326318 RVB326313:RVE326318 SEX326313:SFA326318 SOT326313:SOW326318 SYP326313:SYS326318 TIL326313:TIO326318 TSH326313:TSK326318 UCD326313:UCG326318 ULZ326313:UMC326318 UVV326313:UVY326318 VFR326313:VFU326318 VPN326313:VPQ326318 VZJ326313:VZM326318 WJF326313:WJI326318 WTB326313:WTE326318 H391847:L391852 GP391849:GS391854 QL391849:QO391854 AAH391849:AAK391854 AKD391849:AKG391854 ATZ391849:AUC391854 BDV391849:BDY391854 BNR391849:BNU391854 BXN391849:BXQ391854 CHJ391849:CHM391854 CRF391849:CRI391854 DBB391849:DBE391854 DKX391849:DLA391854 DUT391849:DUW391854 EEP391849:EES391854 EOL391849:EOO391854 EYH391849:EYK391854 FID391849:FIG391854 FRZ391849:FSC391854 GBV391849:GBY391854 GLR391849:GLU391854 GVN391849:GVQ391854 HFJ391849:HFM391854 HPF391849:HPI391854 HZB391849:HZE391854 IIX391849:IJA391854 IST391849:ISW391854 JCP391849:JCS391854 JML391849:JMO391854 JWH391849:JWK391854 KGD391849:KGG391854 KPZ391849:KQC391854 KZV391849:KZY391854 LJR391849:LJU391854 LTN391849:LTQ391854 MDJ391849:MDM391854 MNF391849:MNI391854 MXB391849:MXE391854 NGX391849:NHA391854 NQT391849:NQW391854 OAP391849:OAS391854 OKL391849:OKO391854 OUH391849:OUK391854 PED391849:PEG391854 PNZ391849:POC391854 PXV391849:PXY391854 QHR391849:QHU391854 QRN391849:QRQ391854 RBJ391849:RBM391854 RLF391849:RLI391854 RVB391849:RVE391854 SEX391849:SFA391854 SOT391849:SOW391854 SYP391849:SYS391854 TIL391849:TIO391854 TSH391849:TSK391854 UCD391849:UCG391854 ULZ391849:UMC391854 UVV391849:UVY391854 VFR391849:VFU391854 VPN391849:VPQ391854 VZJ391849:VZM391854 WJF391849:WJI391854 WTB391849:WTE391854 H457383:L457388 GP457385:GS457390 QL457385:QO457390 AAH457385:AAK457390 AKD457385:AKG457390 ATZ457385:AUC457390 BDV457385:BDY457390 BNR457385:BNU457390 BXN457385:BXQ457390 CHJ457385:CHM457390 CRF457385:CRI457390 DBB457385:DBE457390 DKX457385:DLA457390 DUT457385:DUW457390 EEP457385:EES457390 EOL457385:EOO457390 EYH457385:EYK457390 FID457385:FIG457390 FRZ457385:FSC457390 GBV457385:GBY457390 GLR457385:GLU457390 GVN457385:GVQ457390 HFJ457385:HFM457390 HPF457385:HPI457390 HZB457385:HZE457390 IIX457385:IJA457390 IST457385:ISW457390 JCP457385:JCS457390 JML457385:JMO457390 JWH457385:JWK457390 KGD457385:KGG457390 KPZ457385:KQC457390 KZV457385:KZY457390 LJR457385:LJU457390 LTN457385:LTQ457390 MDJ457385:MDM457390 MNF457385:MNI457390 MXB457385:MXE457390 NGX457385:NHA457390 NQT457385:NQW457390 OAP457385:OAS457390 OKL457385:OKO457390 OUH457385:OUK457390 PED457385:PEG457390 PNZ457385:POC457390 PXV457385:PXY457390 QHR457385:QHU457390 QRN457385:QRQ457390 RBJ457385:RBM457390 RLF457385:RLI457390 RVB457385:RVE457390 SEX457385:SFA457390 SOT457385:SOW457390 SYP457385:SYS457390 TIL457385:TIO457390 TSH457385:TSK457390 UCD457385:UCG457390 ULZ457385:UMC457390 UVV457385:UVY457390 VFR457385:VFU457390 VPN457385:VPQ457390 VZJ457385:VZM457390 WJF457385:WJI457390 WTB457385:WTE457390 H522919:L522924 GP522921:GS522926 QL522921:QO522926 AAH522921:AAK522926 AKD522921:AKG522926 ATZ522921:AUC522926 BDV522921:BDY522926 BNR522921:BNU522926 BXN522921:BXQ522926 CHJ522921:CHM522926 CRF522921:CRI522926 DBB522921:DBE522926 DKX522921:DLA522926 DUT522921:DUW522926 EEP522921:EES522926 EOL522921:EOO522926 EYH522921:EYK522926 FID522921:FIG522926 FRZ522921:FSC522926 GBV522921:GBY522926 GLR522921:GLU522926 GVN522921:GVQ522926 HFJ522921:HFM522926 HPF522921:HPI522926 HZB522921:HZE522926 IIX522921:IJA522926 IST522921:ISW522926 JCP522921:JCS522926 JML522921:JMO522926 JWH522921:JWK522926 KGD522921:KGG522926 KPZ522921:KQC522926 KZV522921:KZY522926 LJR522921:LJU522926 LTN522921:LTQ522926 MDJ522921:MDM522926 MNF522921:MNI522926 MXB522921:MXE522926 NGX522921:NHA522926 NQT522921:NQW522926 OAP522921:OAS522926 OKL522921:OKO522926 OUH522921:OUK522926 PED522921:PEG522926 PNZ522921:POC522926 PXV522921:PXY522926 QHR522921:QHU522926 QRN522921:QRQ522926 RBJ522921:RBM522926 RLF522921:RLI522926 RVB522921:RVE522926 SEX522921:SFA522926 SOT522921:SOW522926 SYP522921:SYS522926 TIL522921:TIO522926 TSH522921:TSK522926 UCD522921:UCG522926 ULZ522921:UMC522926 UVV522921:UVY522926 VFR522921:VFU522926 VPN522921:VPQ522926 VZJ522921:VZM522926 WJF522921:WJI522926 WTB522921:WTE522926 H588455:L588460 GP588457:GS588462 QL588457:QO588462 AAH588457:AAK588462 AKD588457:AKG588462 ATZ588457:AUC588462 BDV588457:BDY588462 BNR588457:BNU588462 BXN588457:BXQ588462 CHJ588457:CHM588462 CRF588457:CRI588462 DBB588457:DBE588462 DKX588457:DLA588462 DUT588457:DUW588462 EEP588457:EES588462 EOL588457:EOO588462 EYH588457:EYK588462 FID588457:FIG588462 FRZ588457:FSC588462 GBV588457:GBY588462 GLR588457:GLU588462 GVN588457:GVQ588462 HFJ588457:HFM588462 HPF588457:HPI588462 HZB588457:HZE588462 IIX588457:IJA588462 IST588457:ISW588462 JCP588457:JCS588462 JML588457:JMO588462 JWH588457:JWK588462 KGD588457:KGG588462 KPZ588457:KQC588462 KZV588457:KZY588462 LJR588457:LJU588462 LTN588457:LTQ588462 MDJ588457:MDM588462 MNF588457:MNI588462 MXB588457:MXE588462 NGX588457:NHA588462 NQT588457:NQW588462 OAP588457:OAS588462 OKL588457:OKO588462 OUH588457:OUK588462 PED588457:PEG588462 PNZ588457:POC588462 PXV588457:PXY588462 QHR588457:QHU588462 QRN588457:QRQ588462 RBJ588457:RBM588462 RLF588457:RLI588462 RVB588457:RVE588462 SEX588457:SFA588462 SOT588457:SOW588462 SYP588457:SYS588462 TIL588457:TIO588462 TSH588457:TSK588462 UCD588457:UCG588462 ULZ588457:UMC588462 UVV588457:UVY588462 VFR588457:VFU588462 VPN588457:VPQ588462 VZJ588457:VZM588462 WJF588457:WJI588462 WTB588457:WTE588462 H653991:L653996 GP653993:GS653998 QL653993:QO653998 AAH653993:AAK653998 AKD653993:AKG653998 ATZ653993:AUC653998 BDV653993:BDY653998 BNR653993:BNU653998 BXN653993:BXQ653998 CHJ653993:CHM653998 CRF653993:CRI653998 DBB653993:DBE653998 DKX653993:DLA653998 DUT653993:DUW653998 EEP653993:EES653998 EOL653993:EOO653998 EYH653993:EYK653998 FID653993:FIG653998 FRZ653993:FSC653998 GBV653993:GBY653998 GLR653993:GLU653998 GVN653993:GVQ653998 HFJ653993:HFM653998 HPF653993:HPI653998 HZB653993:HZE653998 IIX653993:IJA653998 IST653993:ISW653998 JCP653993:JCS653998 JML653993:JMO653998 JWH653993:JWK653998 KGD653993:KGG653998 KPZ653993:KQC653998 KZV653993:KZY653998 LJR653993:LJU653998 LTN653993:LTQ653998 MDJ653993:MDM653998 MNF653993:MNI653998 MXB653993:MXE653998 NGX653993:NHA653998 NQT653993:NQW653998 OAP653993:OAS653998 OKL653993:OKO653998 OUH653993:OUK653998 PED653993:PEG653998 PNZ653993:POC653998 PXV653993:PXY653998 QHR653993:QHU653998 QRN653993:QRQ653998 RBJ653993:RBM653998 RLF653993:RLI653998 RVB653993:RVE653998 SEX653993:SFA653998 SOT653993:SOW653998 SYP653993:SYS653998 TIL653993:TIO653998 TSH653993:TSK653998 UCD653993:UCG653998 ULZ653993:UMC653998 UVV653993:UVY653998 VFR653993:VFU653998 VPN653993:VPQ653998 VZJ653993:VZM653998 WJF653993:WJI653998 WTB653993:WTE653998 H719527:L719532 GP719529:GS719534 QL719529:QO719534 AAH719529:AAK719534 AKD719529:AKG719534 ATZ719529:AUC719534 BDV719529:BDY719534 BNR719529:BNU719534 BXN719529:BXQ719534 CHJ719529:CHM719534 CRF719529:CRI719534 DBB719529:DBE719534 DKX719529:DLA719534 DUT719529:DUW719534 EEP719529:EES719534 EOL719529:EOO719534 EYH719529:EYK719534 FID719529:FIG719534 FRZ719529:FSC719534 GBV719529:GBY719534 GLR719529:GLU719534 GVN719529:GVQ719534 HFJ719529:HFM719534 HPF719529:HPI719534 HZB719529:HZE719534 IIX719529:IJA719534 IST719529:ISW719534 JCP719529:JCS719534 JML719529:JMO719534 JWH719529:JWK719534 KGD719529:KGG719534 KPZ719529:KQC719534 KZV719529:KZY719534 LJR719529:LJU719534 LTN719529:LTQ719534 MDJ719529:MDM719534 MNF719529:MNI719534 MXB719529:MXE719534 NGX719529:NHA719534 NQT719529:NQW719534 OAP719529:OAS719534 OKL719529:OKO719534 OUH719529:OUK719534 PED719529:PEG719534 PNZ719529:POC719534 PXV719529:PXY719534 QHR719529:QHU719534 QRN719529:QRQ719534 RBJ719529:RBM719534 RLF719529:RLI719534 RVB719529:RVE719534 SEX719529:SFA719534 SOT719529:SOW719534 SYP719529:SYS719534 TIL719529:TIO719534 TSH719529:TSK719534 UCD719529:UCG719534 ULZ719529:UMC719534 UVV719529:UVY719534 VFR719529:VFU719534 VPN719529:VPQ719534 VZJ719529:VZM719534 WJF719529:WJI719534 WTB719529:WTE719534 H785063:L785068 GP785065:GS785070 QL785065:QO785070 AAH785065:AAK785070 AKD785065:AKG785070 ATZ785065:AUC785070 BDV785065:BDY785070 BNR785065:BNU785070 BXN785065:BXQ785070 CHJ785065:CHM785070 CRF785065:CRI785070 DBB785065:DBE785070 DKX785065:DLA785070 DUT785065:DUW785070 EEP785065:EES785070 EOL785065:EOO785070 EYH785065:EYK785070 FID785065:FIG785070 FRZ785065:FSC785070 GBV785065:GBY785070 GLR785065:GLU785070 GVN785065:GVQ785070 HFJ785065:HFM785070 HPF785065:HPI785070 HZB785065:HZE785070 IIX785065:IJA785070 IST785065:ISW785070 JCP785065:JCS785070 JML785065:JMO785070 JWH785065:JWK785070 KGD785065:KGG785070 KPZ785065:KQC785070 KZV785065:KZY785070 LJR785065:LJU785070 LTN785065:LTQ785070 MDJ785065:MDM785070 MNF785065:MNI785070 MXB785065:MXE785070 NGX785065:NHA785070 NQT785065:NQW785070 OAP785065:OAS785070 OKL785065:OKO785070 OUH785065:OUK785070 PED785065:PEG785070 PNZ785065:POC785070 PXV785065:PXY785070 QHR785065:QHU785070 QRN785065:QRQ785070 RBJ785065:RBM785070 RLF785065:RLI785070 RVB785065:RVE785070 SEX785065:SFA785070 SOT785065:SOW785070 SYP785065:SYS785070 TIL785065:TIO785070 TSH785065:TSK785070 UCD785065:UCG785070 ULZ785065:UMC785070 UVV785065:UVY785070 VFR785065:VFU785070 VPN785065:VPQ785070 VZJ785065:VZM785070 WJF785065:WJI785070 WTB785065:WTE785070 H850599:L850604 GP850601:GS850606 QL850601:QO850606 AAH850601:AAK850606 AKD850601:AKG850606 ATZ850601:AUC850606 BDV850601:BDY850606 BNR850601:BNU850606 BXN850601:BXQ850606 CHJ850601:CHM850606 CRF850601:CRI850606 DBB850601:DBE850606 DKX850601:DLA850606 DUT850601:DUW850606 EEP850601:EES850606 EOL850601:EOO850606 EYH850601:EYK850606 FID850601:FIG850606 FRZ850601:FSC850606 GBV850601:GBY850606 GLR850601:GLU850606 GVN850601:GVQ850606 HFJ850601:HFM850606 HPF850601:HPI850606 HZB850601:HZE850606 IIX850601:IJA850606 IST850601:ISW850606 JCP850601:JCS850606 JML850601:JMO850606 JWH850601:JWK850606 KGD850601:KGG850606 KPZ850601:KQC850606 KZV850601:KZY850606 LJR850601:LJU850606 LTN850601:LTQ850606 MDJ850601:MDM850606 MNF850601:MNI850606 MXB850601:MXE850606 NGX850601:NHA850606 NQT850601:NQW850606 OAP850601:OAS850606 OKL850601:OKO850606 OUH850601:OUK850606 PED850601:PEG850606 PNZ850601:POC850606 PXV850601:PXY850606 QHR850601:QHU850606 QRN850601:QRQ850606 RBJ850601:RBM850606 RLF850601:RLI850606 RVB850601:RVE850606 SEX850601:SFA850606 SOT850601:SOW850606 SYP850601:SYS850606 TIL850601:TIO850606 TSH850601:TSK850606 UCD850601:UCG850606 ULZ850601:UMC850606 UVV850601:UVY850606 VFR850601:VFU850606 VPN850601:VPQ850606 VZJ850601:VZM850606 WJF850601:WJI850606 WTB850601:WTE850606 H916135:L916140 GP916137:GS916142 QL916137:QO916142 AAH916137:AAK916142 AKD916137:AKG916142 ATZ916137:AUC916142 BDV916137:BDY916142 BNR916137:BNU916142 BXN916137:BXQ916142 CHJ916137:CHM916142 CRF916137:CRI916142 DBB916137:DBE916142 DKX916137:DLA916142 DUT916137:DUW916142 EEP916137:EES916142 EOL916137:EOO916142 EYH916137:EYK916142 FID916137:FIG916142 FRZ916137:FSC916142 GBV916137:GBY916142 GLR916137:GLU916142 GVN916137:GVQ916142 HFJ916137:HFM916142 HPF916137:HPI916142 HZB916137:HZE916142 IIX916137:IJA916142 IST916137:ISW916142 JCP916137:JCS916142 JML916137:JMO916142 JWH916137:JWK916142 KGD916137:KGG916142 KPZ916137:KQC916142 KZV916137:KZY916142 LJR916137:LJU916142 LTN916137:LTQ916142 MDJ916137:MDM916142 MNF916137:MNI916142 MXB916137:MXE916142 NGX916137:NHA916142 NQT916137:NQW916142 OAP916137:OAS916142 OKL916137:OKO916142 OUH916137:OUK916142 PED916137:PEG916142 PNZ916137:POC916142 PXV916137:PXY916142 QHR916137:QHU916142 QRN916137:QRQ916142 RBJ916137:RBM916142 RLF916137:RLI916142 RVB916137:RVE916142 SEX916137:SFA916142 SOT916137:SOW916142 SYP916137:SYS916142 TIL916137:TIO916142 TSH916137:TSK916142 UCD916137:UCG916142 ULZ916137:UMC916142 UVV916137:UVY916142 VFR916137:VFU916142 VPN916137:VPQ916142 VZJ916137:VZM916142 WJF916137:WJI916142 WTB916137:WTE916142 H981671:L981676 GP981673:GS981678 QL981673:QO981678 AAH981673:AAK981678 AKD981673:AKG981678 ATZ981673:AUC981678 BDV981673:BDY981678 BNR981673:BNU981678 BXN981673:BXQ981678 CHJ981673:CHM981678 CRF981673:CRI981678 DBB981673:DBE981678 DKX981673:DLA981678 DUT981673:DUW981678 EEP981673:EES981678 EOL981673:EOO981678 EYH981673:EYK981678 FID981673:FIG981678 FRZ981673:FSC981678 GBV981673:GBY981678 GLR981673:GLU981678 GVN981673:GVQ981678 HFJ981673:HFM981678 HPF981673:HPI981678 HZB981673:HZE981678 IIX981673:IJA981678 IST981673:ISW981678 JCP981673:JCS981678 JML981673:JMO981678 JWH981673:JWK981678 KGD981673:KGG981678 KPZ981673:KQC981678 KZV981673:KZY981678 LJR981673:LJU981678 LTN981673:LTQ981678 MDJ981673:MDM981678 MNF981673:MNI981678 MXB981673:MXE981678 NGX981673:NHA981678 NQT981673:NQW981678 OAP981673:OAS981678 OKL981673:OKO981678 OUH981673:OUK981678 PED981673:PEG981678 PNZ981673:POC981678 PXV981673:PXY981678 QHR981673:QHU981678 QRN981673:QRQ981678 RBJ981673:RBM981678 RLF981673:RLI981678 RVB981673:RVE981678 SEX981673:SFA981678 SOT981673:SOW981678 SYP981673:SYS981678 TIL981673:TIO981678 TSH981673:TSK981678 UCD981673:UCG981678 ULZ981673:UMC981678 UVV981673:UVY981678 VFR981673:VFU981678 VPN981673:VPQ981678 VZJ981673:VZM981678 WJF981673:WJI981678 WTB981673:WTE981678" xr:uid="{B89FE5D9-9EB1-4A49-94FE-CDD8485A9DB0}"/>
    <dataValidation type="list" allowBlank="1" showErrorMessage="1" error="Please select one item from the drop-down list." sqref="WTB981700:WTE981701 WJF981700:WJI981701 H64194:L64195 GP64196:GS64197 QL64196:QO64197 AAH64196:AAK64197 AKD64196:AKG64197 ATZ64196:AUC64197 BDV64196:BDY64197 BNR64196:BNU64197 BXN64196:BXQ64197 CHJ64196:CHM64197 CRF64196:CRI64197 DBB64196:DBE64197 DKX64196:DLA64197 DUT64196:DUW64197 EEP64196:EES64197 EOL64196:EOO64197 EYH64196:EYK64197 FID64196:FIG64197 FRZ64196:FSC64197 GBV64196:GBY64197 GLR64196:GLU64197 GVN64196:GVQ64197 HFJ64196:HFM64197 HPF64196:HPI64197 HZB64196:HZE64197 IIX64196:IJA64197 IST64196:ISW64197 JCP64196:JCS64197 JML64196:JMO64197 JWH64196:JWK64197 KGD64196:KGG64197 KPZ64196:KQC64197 KZV64196:KZY64197 LJR64196:LJU64197 LTN64196:LTQ64197 MDJ64196:MDM64197 MNF64196:MNI64197 MXB64196:MXE64197 NGX64196:NHA64197 NQT64196:NQW64197 OAP64196:OAS64197 OKL64196:OKO64197 OUH64196:OUK64197 PED64196:PEG64197 PNZ64196:POC64197 PXV64196:PXY64197 QHR64196:QHU64197 QRN64196:QRQ64197 RBJ64196:RBM64197 RLF64196:RLI64197 RVB64196:RVE64197 SEX64196:SFA64197 SOT64196:SOW64197 SYP64196:SYS64197 TIL64196:TIO64197 TSH64196:TSK64197 UCD64196:UCG64197 ULZ64196:UMC64197 UVV64196:UVY64197 VFR64196:VFU64197 VPN64196:VPQ64197 VZJ64196:VZM64197 WJF64196:WJI64197 WTB64196:WTE64197 H129730:L129731 GP129732:GS129733 QL129732:QO129733 AAH129732:AAK129733 AKD129732:AKG129733 ATZ129732:AUC129733 BDV129732:BDY129733 BNR129732:BNU129733 BXN129732:BXQ129733 CHJ129732:CHM129733 CRF129732:CRI129733 DBB129732:DBE129733 DKX129732:DLA129733 DUT129732:DUW129733 EEP129732:EES129733 EOL129732:EOO129733 EYH129732:EYK129733 FID129732:FIG129733 FRZ129732:FSC129733 GBV129732:GBY129733 GLR129732:GLU129733 GVN129732:GVQ129733 HFJ129732:HFM129733 HPF129732:HPI129733 HZB129732:HZE129733 IIX129732:IJA129733 IST129732:ISW129733 JCP129732:JCS129733 JML129732:JMO129733 JWH129732:JWK129733 KGD129732:KGG129733 KPZ129732:KQC129733 KZV129732:KZY129733 LJR129732:LJU129733 LTN129732:LTQ129733 MDJ129732:MDM129733 MNF129732:MNI129733 MXB129732:MXE129733 NGX129732:NHA129733 NQT129732:NQW129733 OAP129732:OAS129733 OKL129732:OKO129733 OUH129732:OUK129733 PED129732:PEG129733 PNZ129732:POC129733 PXV129732:PXY129733 QHR129732:QHU129733 QRN129732:QRQ129733 RBJ129732:RBM129733 RLF129732:RLI129733 RVB129732:RVE129733 SEX129732:SFA129733 SOT129732:SOW129733 SYP129732:SYS129733 TIL129732:TIO129733 TSH129732:TSK129733 UCD129732:UCG129733 ULZ129732:UMC129733 UVV129732:UVY129733 VFR129732:VFU129733 VPN129732:VPQ129733 VZJ129732:VZM129733 WJF129732:WJI129733 WTB129732:WTE129733 H195266:L195267 GP195268:GS195269 QL195268:QO195269 AAH195268:AAK195269 AKD195268:AKG195269 ATZ195268:AUC195269 BDV195268:BDY195269 BNR195268:BNU195269 BXN195268:BXQ195269 CHJ195268:CHM195269 CRF195268:CRI195269 DBB195268:DBE195269 DKX195268:DLA195269 DUT195268:DUW195269 EEP195268:EES195269 EOL195268:EOO195269 EYH195268:EYK195269 FID195268:FIG195269 FRZ195268:FSC195269 GBV195268:GBY195269 GLR195268:GLU195269 GVN195268:GVQ195269 HFJ195268:HFM195269 HPF195268:HPI195269 HZB195268:HZE195269 IIX195268:IJA195269 IST195268:ISW195269 JCP195268:JCS195269 JML195268:JMO195269 JWH195268:JWK195269 KGD195268:KGG195269 KPZ195268:KQC195269 KZV195268:KZY195269 LJR195268:LJU195269 LTN195268:LTQ195269 MDJ195268:MDM195269 MNF195268:MNI195269 MXB195268:MXE195269 NGX195268:NHA195269 NQT195268:NQW195269 OAP195268:OAS195269 OKL195268:OKO195269 OUH195268:OUK195269 PED195268:PEG195269 PNZ195268:POC195269 PXV195268:PXY195269 QHR195268:QHU195269 QRN195268:QRQ195269 RBJ195268:RBM195269 RLF195268:RLI195269 RVB195268:RVE195269 SEX195268:SFA195269 SOT195268:SOW195269 SYP195268:SYS195269 TIL195268:TIO195269 TSH195268:TSK195269 UCD195268:UCG195269 ULZ195268:UMC195269 UVV195268:UVY195269 VFR195268:VFU195269 VPN195268:VPQ195269 VZJ195268:VZM195269 WJF195268:WJI195269 WTB195268:WTE195269 H260802:L260803 GP260804:GS260805 QL260804:QO260805 AAH260804:AAK260805 AKD260804:AKG260805 ATZ260804:AUC260805 BDV260804:BDY260805 BNR260804:BNU260805 BXN260804:BXQ260805 CHJ260804:CHM260805 CRF260804:CRI260805 DBB260804:DBE260805 DKX260804:DLA260805 DUT260804:DUW260805 EEP260804:EES260805 EOL260804:EOO260805 EYH260804:EYK260805 FID260804:FIG260805 FRZ260804:FSC260805 GBV260804:GBY260805 GLR260804:GLU260805 GVN260804:GVQ260805 HFJ260804:HFM260805 HPF260804:HPI260805 HZB260804:HZE260805 IIX260804:IJA260805 IST260804:ISW260805 JCP260804:JCS260805 JML260804:JMO260805 JWH260804:JWK260805 KGD260804:KGG260805 KPZ260804:KQC260805 KZV260804:KZY260805 LJR260804:LJU260805 LTN260804:LTQ260805 MDJ260804:MDM260805 MNF260804:MNI260805 MXB260804:MXE260805 NGX260804:NHA260805 NQT260804:NQW260805 OAP260804:OAS260805 OKL260804:OKO260805 OUH260804:OUK260805 PED260804:PEG260805 PNZ260804:POC260805 PXV260804:PXY260805 QHR260804:QHU260805 QRN260804:QRQ260805 RBJ260804:RBM260805 RLF260804:RLI260805 RVB260804:RVE260805 SEX260804:SFA260805 SOT260804:SOW260805 SYP260804:SYS260805 TIL260804:TIO260805 TSH260804:TSK260805 UCD260804:UCG260805 ULZ260804:UMC260805 UVV260804:UVY260805 VFR260804:VFU260805 VPN260804:VPQ260805 VZJ260804:VZM260805 WJF260804:WJI260805 WTB260804:WTE260805 H326338:L326339 GP326340:GS326341 QL326340:QO326341 AAH326340:AAK326341 AKD326340:AKG326341 ATZ326340:AUC326341 BDV326340:BDY326341 BNR326340:BNU326341 BXN326340:BXQ326341 CHJ326340:CHM326341 CRF326340:CRI326341 DBB326340:DBE326341 DKX326340:DLA326341 DUT326340:DUW326341 EEP326340:EES326341 EOL326340:EOO326341 EYH326340:EYK326341 FID326340:FIG326341 FRZ326340:FSC326341 GBV326340:GBY326341 GLR326340:GLU326341 GVN326340:GVQ326341 HFJ326340:HFM326341 HPF326340:HPI326341 HZB326340:HZE326341 IIX326340:IJA326341 IST326340:ISW326341 JCP326340:JCS326341 JML326340:JMO326341 JWH326340:JWK326341 KGD326340:KGG326341 KPZ326340:KQC326341 KZV326340:KZY326341 LJR326340:LJU326341 LTN326340:LTQ326341 MDJ326340:MDM326341 MNF326340:MNI326341 MXB326340:MXE326341 NGX326340:NHA326341 NQT326340:NQW326341 OAP326340:OAS326341 OKL326340:OKO326341 OUH326340:OUK326341 PED326340:PEG326341 PNZ326340:POC326341 PXV326340:PXY326341 QHR326340:QHU326341 QRN326340:QRQ326341 RBJ326340:RBM326341 RLF326340:RLI326341 RVB326340:RVE326341 SEX326340:SFA326341 SOT326340:SOW326341 SYP326340:SYS326341 TIL326340:TIO326341 TSH326340:TSK326341 UCD326340:UCG326341 ULZ326340:UMC326341 UVV326340:UVY326341 VFR326340:VFU326341 VPN326340:VPQ326341 VZJ326340:VZM326341 WJF326340:WJI326341 WTB326340:WTE326341 H391874:L391875 GP391876:GS391877 QL391876:QO391877 AAH391876:AAK391877 AKD391876:AKG391877 ATZ391876:AUC391877 BDV391876:BDY391877 BNR391876:BNU391877 BXN391876:BXQ391877 CHJ391876:CHM391877 CRF391876:CRI391877 DBB391876:DBE391877 DKX391876:DLA391877 DUT391876:DUW391877 EEP391876:EES391877 EOL391876:EOO391877 EYH391876:EYK391877 FID391876:FIG391877 FRZ391876:FSC391877 GBV391876:GBY391877 GLR391876:GLU391877 GVN391876:GVQ391877 HFJ391876:HFM391877 HPF391876:HPI391877 HZB391876:HZE391877 IIX391876:IJA391877 IST391876:ISW391877 JCP391876:JCS391877 JML391876:JMO391877 JWH391876:JWK391877 KGD391876:KGG391877 KPZ391876:KQC391877 KZV391876:KZY391877 LJR391876:LJU391877 LTN391876:LTQ391877 MDJ391876:MDM391877 MNF391876:MNI391877 MXB391876:MXE391877 NGX391876:NHA391877 NQT391876:NQW391877 OAP391876:OAS391877 OKL391876:OKO391877 OUH391876:OUK391877 PED391876:PEG391877 PNZ391876:POC391877 PXV391876:PXY391877 QHR391876:QHU391877 QRN391876:QRQ391877 RBJ391876:RBM391877 RLF391876:RLI391877 RVB391876:RVE391877 SEX391876:SFA391877 SOT391876:SOW391877 SYP391876:SYS391877 TIL391876:TIO391877 TSH391876:TSK391877 UCD391876:UCG391877 ULZ391876:UMC391877 UVV391876:UVY391877 VFR391876:VFU391877 VPN391876:VPQ391877 VZJ391876:VZM391877 WJF391876:WJI391877 WTB391876:WTE391877 H457410:L457411 GP457412:GS457413 QL457412:QO457413 AAH457412:AAK457413 AKD457412:AKG457413 ATZ457412:AUC457413 BDV457412:BDY457413 BNR457412:BNU457413 BXN457412:BXQ457413 CHJ457412:CHM457413 CRF457412:CRI457413 DBB457412:DBE457413 DKX457412:DLA457413 DUT457412:DUW457413 EEP457412:EES457413 EOL457412:EOO457413 EYH457412:EYK457413 FID457412:FIG457413 FRZ457412:FSC457413 GBV457412:GBY457413 GLR457412:GLU457413 GVN457412:GVQ457413 HFJ457412:HFM457413 HPF457412:HPI457413 HZB457412:HZE457413 IIX457412:IJA457413 IST457412:ISW457413 JCP457412:JCS457413 JML457412:JMO457413 JWH457412:JWK457413 KGD457412:KGG457413 KPZ457412:KQC457413 KZV457412:KZY457413 LJR457412:LJU457413 LTN457412:LTQ457413 MDJ457412:MDM457413 MNF457412:MNI457413 MXB457412:MXE457413 NGX457412:NHA457413 NQT457412:NQW457413 OAP457412:OAS457413 OKL457412:OKO457413 OUH457412:OUK457413 PED457412:PEG457413 PNZ457412:POC457413 PXV457412:PXY457413 QHR457412:QHU457413 QRN457412:QRQ457413 RBJ457412:RBM457413 RLF457412:RLI457413 RVB457412:RVE457413 SEX457412:SFA457413 SOT457412:SOW457413 SYP457412:SYS457413 TIL457412:TIO457413 TSH457412:TSK457413 UCD457412:UCG457413 ULZ457412:UMC457413 UVV457412:UVY457413 VFR457412:VFU457413 VPN457412:VPQ457413 VZJ457412:VZM457413 WJF457412:WJI457413 WTB457412:WTE457413 H522946:L522947 GP522948:GS522949 QL522948:QO522949 AAH522948:AAK522949 AKD522948:AKG522949 ATZ522948:AUC522949 BDV522948:BDY522949 BNR522948:BNU522949 BXN522948:BXQ522949 CHJ522948:CHM522949 CRF522948:CRI522949 DBB522948:DBE522949 DKX522948:DLA522949 DUT522948:DUW522949 EEP522948:EES522949 EOL522948:EOO522949 EYH522948:EYK522949 FID522948:FIG522949 FRZ522948:FSC522949 GBV522948:GBY522949 GLR522948:GLU522949 GVN522948:GVQ522949 HFJ522948:HFM522949 HPF522948:HPI522949 HZB522948:HZE522949 IIX522948:IJA522949 IST522948:ISW522949 JCP522948:JCS522949 JML522948:JMO522949 JWH522948:JWK522949 KGD522948:KGG522949 KPZ522948:KQC522949 KZV522948:KZY522949 LJR522948:LJU522949 LTN522948:LTQ522949 MDJ522948:MDM522949 MNF522948:MNI522949 MXB522948:MXE522949 NGX522948:NHA522949 NQT522948:NQW522949 OAP522948:OAS522949 OKL522948:OKO522949 OUH522948:OUK522949 PED522948:PEG522949 PNZ522948:POC522949 PXV522948:PXY522949 QHR522948:QHU522949 QRN522948:QRQ522949 RBJ522948:RBM522949 RLF522948:RLI522949 RVB522948:RVE522949 SEX522948:SFA522949 SOT522948:SOW522949 SYP522948:SYS522949 TIL522948:TIO522949 TSH522948:TSK522949 UCD522948:UCG522949 ULZ522948:UMC522949 UVV522948:UVY522949 VFR522948:VFU522949 VPN522948:VPQ522949 VZJ522948:VZM522949 WJF522948:WJI522949 WTB522948:WTE522949 H588482:L588483 GP588484:GS588485 QL588484:QO588485 AAH588484:AAK588485 AKD588484:AKG588485 ATZ588484:AUC588485 BDV588484:BDY588485 BNR588484:BNU588485 BXN588484:BXQ588485 CHJ588484:CHM588485 CRF588484:CRI588485 DBB588484:DBE588485 DKX588484:DLA588485 DUT588484:DUW588485 EEP588484:EES588485 EOL588484:EOO588485 EYH588484:EYK588485 FID588484:FIG588485 FRZ588484:FSC588485 GBV588484:GBY588485 GLR588484:GLU588485 GVN588484:GVQ588485 HFJ588484:HFM588485 HPF588484:HPI588485 HZB588484:HZE588485 IIX588484:IJA588485 IST588484:ISW588485 JCP588484:JCS588485 JML588484:JMO588485 JWH588484:JWK588485 KGD588484:KGG588485 KPZ588484:KQC588485 KZV588484:KZY588485 LJR588484:LJU588485 LTN588484:LTQ588485 MDJ588484:MDM588485 MNF588484:MNI588485 MXB588484:MXE588485 NGX588484:NHA588485 NQT588484:NQW588485 OAP588484:OAS588485 OKL588484:OKO588485 OUH588484:OUK588485 PED588484:PEG588485 PNZ588484:POC588485 PXV588484:PXY588485 QHR588484:QHU588485 QRN588484:QRQ588485 RBJ588484:RBM588485 RLF588484:RLI588485 RVB588484:RVE588485 SEX588484:SFA588485 SOT588484:SOW588485 SYP588484:SYS588485 TIL588484:TIO588485 TSH588484:TSK588485 UCD588484:UCG588485 ULZ588484:UMC588485 UVV588484:UVY588485 VFR588484:VFU588485 VPN588484:VPQ588485 VZJ588484:VZM588485 WJF588484:WJI588485 WTB588484:WTE588485 H654018:L654019 GP654020:GS654021 QL654020:QO654021 AAH654020:AAK654021 AKD654020:AKG654021 ATZ654020:AUC654021 BDV654020:BDY654021 BNR654020:BNU654021 BXN654020:BXQ654021 CHJ654020:CHM654021 CRF654020:CRI654021 DBB654020:DBE654021 DKX654020:DLA654021 DUT654020:DUW654021 EEP654020:EES654021 EOL654020:EOO654021 EYH654020:EYK654021 FID654020:FIG654021 FRZ654020:FSC654021 GBV654020:GBY654021 GLR654020:GLU654021 GVN654020:GVQ654021 HFJ654020:HFM654021 HPF654020:HPI654021 HZB654020:HZE654021 IIX654020:IJA654021 IST654020:ISW654021 JCP654020:JCS654021 JML654020:JMO654021 JWH654020:JWK654021 KGD654020:KGG654021 KPZ654020:KQC654021 KZV654020:KZY654021 LJR654020:LJU654021 LTN654020:LTQ654021 MDJ654020:MDM654021 MNF654020:MNI654021 MXB654020:MXE654021 NGX654020:NHA654021 NQT654020:NQW654021 OAP654020:OAS654021 OKL654020:OKO654021 OUH654020:OUK654021 PED654020:PEG654021 PNZ654020:POC654021 PXV654020:PXY654021 QHR654020:QHU654021 QRN654020:QRQ654021 RBJ654020:RBM654021 RLF654020:RLI654021 RVB654020:RVE654021 SEX654020:SFA654021 SOT654020:SOW654021 SYP654020:SYS654021 TIL654020:TIO654021 TSH654020:TSK654021 UCD654020:UCG654021 ULZ654020:UMC654021 UVV654020:UVY654021 VFR654020:VFU654021 VPN654020:VPQ654021 VZJ654020:VZM654021 WJF654020:WJI654021 WTB654020:WTE654021 H719554:L719555 GP719556:GS719557 QL719556:QO719557 AAH719556:AAK719557 AKD719556:AKG719557 ATZ719556:AUC719557 BDV719556:BDY719557 BNR719556:BNU719557 BXN719556:BXQ719557 CHJ719556:CHM719557 CRF719556:CRI719557 DBB719556:DBE719557 DKX719556:DLA719557 DUT719556:DUW719557 EEP719556:EES719557 EOL719556:EOO719557 EYH719556:EYK719557 FID719556:FIG719557 FRZ719556:FSC719557 GBV719556:GBY719557 GLR719556:GLU719557 GVN719556:GVQ719557 HFJ719556:HFM719557 HPF719556:HPI719557 HZB719556:HZE719557 IIX719556:IJA719557 IST719556:ISW719557 JCP719556:JCS719557 JML719556:JMO719557 JWH719556:JWK719557 KGD719556:KGG719557 KPZ719556:KQC719557 KZV719556:KZY719557 LJR719556:LJU719557 LTN719556:LTQ719557 MDJ719556:MDM719557 MNF719556:MNI719557 MXB719556:MXE719557 NGX719556:NHA719557 NQT719556:NQW719557 OAP719556:OAS719557 OKL719556:OKO719557 OUH719556:OUK719557 PED719556:PEG719557 PNZ719556:POC719557 PXV719556:PXY719557 QHR719556:QHU719557 QRN719556:QRQ719557 RBJ719556:RBM719557 RLF719556:RLI719557 RVB719556:RVE719557 SEX719556:SFA719557 SOT719556:SOW719557 SYP719556:SYS719557 TIL719556:TIO719557 TSH719556:TSK719557 UCD719556:UCG719557 ULZ719556:UMC719557 UVV719556:UVY719557 VFR719556:VFU719557 VPN719556:VPQ719557 VZJ719556:VZM719557 WJF719556:WJI719557 WTB719556:WTE719557 H785090:L785091 GP785092:GS785093 QL785092:QO785093 AAH785092:AAK785093 AKD785092:AKG785093 ATZ785092:AUC785093 BDV785092:BDY785093 BNR785092:BNU785093 BXN785092:BXQ785093 CHJ785092:CHM785093 CRF785092:CRI785093 DBB785092:DBE785093 DKX785092:DLA785093 DUT785092:DUW785093 EEP785092:EES785093 EOL785092:EOO785093 EYH785092:EYK785093 FID785092:FIG785093 FRZ785092:FSC785093 GBV785092:GBY785093 GLR785092:GLU785093 GVN785092:GVQ785093 HFJ785092:HFM785093 HPF785092:HPI785093 HZB785092:HZE785093 IIX785092:IJA785093 IST785092:ISW785093 JCP785092:JCS785093 JML785092:JMO785093 JWH785092:JWK785093 KGD785092:KGG785093 KPZ785092:KQC785093 KZV785092:KZY785093 LJR785092:LJU785093 LTN785092:LTQ785093 MDJ785092:MDM785093 MNF785092:MNI785093 MXB785092:MXE785093 NGX785092:NHA785093 NQT785092:NQW785093 OAP785092:OAS785093 OKL785092:OKO785093 OUH785092:OUK785093 PED785092:PEG785093 PNZ785092:POC785093 PXV785092:PXY785093 QHR785092:QHU785093 QRN785092:QRQ785093 RBJ785092:RBM785093 RLF785092:RLI785093 RVB785092:RVE785093 SEX785092:SFA785093 SOT785092:SOW785093 SYP785092:SYS785093 TIL785092:TIO785093 TSH785092:TSK785093 UCD785092:UCG785093 ULZ785092:UMC785093 UVV785092:UVY785093 VFR785092:VFU785093 VPN785092:VPQ785093 VZJ785092:VZM785093 WJF785092:WJI785093 WTB785092:WTE785093 H850626:L850627 GP850628:GS850629 QL850628:QO850629 AAH850628:AAK850629 AKD850628:AKG850629 ATZ850628:AUC850629 BDV850628:BDY850629 BNR850628:BNU850629 BXN850628:BXQ850629 CHJ850628:CHM850629 CRF850628:CRI850629 DBB850628:DBE850629 DKX850628:DLA850629 DUT850628:DUW850629 EEP850628:EES850629 EOL850628:EOO850629 EYH850628:EYK850629 FID850628:FIG850629 FRZ850628:FSC850629 GBV850628:GBY850629 GLR850628:GLU850629 GVN850628:GVQ850629 HFJ850628:HFM850629 HPF850628:HPI850629 HZB850628:HZE850629 IIX850628:IJA850629 IST850628:ISW850629 JCP850628:JCS850629 JML850628:JMO850629 JWH850628:JWK850629 KGD850628:KGG850629 KPZ850628:KQC850629 KZV850628:KZY850629 LJR850628:LJU850629 LTN850628:LTQ850629 MDJ850628:MDM850629 MNF850628:MNI850629 MXB850628:MXE850629 NGX850628:NHA850629 NQT850628:NQW850629 OAP850628:OAS850629 OKL850628:OKO850629 OUH850628:OUK850629 PED850628:PEG850629 PNZ850628:POC850629 PXV850628:PXY850629 QHR850628:QHU850629 QRN850628:QRQ850629 RBJ850628:RBM850629 RLF850628:RLI850629 RVB850628:RVE850629 SEX850628:SFA850629 SOT850628:SOW850629 SYP850628:SYS850629 TIL850628:TIO850629 TSH850628:TSK850629 UCD850628:UCG850629 ULZ850628:UMC850629 UVV850628:UVY850629 VFR850628:VFU850629 VPN850628:VPQ850629 VZJ850628:VZM850629 WJF850628:WJI850629 WTB850628:WTE850629 H916162:L916163 GP916164:GS916165 QL916164:QO916165 AAH916164:AAK916165 AKD916164:AKG916165 ATZ916164:AUC916165 BDV916164:BDY916165 BNR916164:BNU916165 BXN916164:BXQ916165 CHJ916164:CHM916165 CRF916164:CRI916165 DBB916164:DBE916165 DKX916164:DLA916165 DUT916164:DUW916165 EEP916164:EES916165 EOL916164:EOO916165 EYH916164:EYK916165 FID916164:FIG916165 FRZ916164:FSC916165 GBV916164:GBY916165 GLR916164:GLU916165 GVN916164:GVQ916165 HFJ916164:HFM916165 HPF916164:HPI916165 HZB916164:HZE916165 IIX916164:IJA916165 IST916164:ISW916165 JCP916164:JCS916165 JML916164:JMO916165 JWH916164:JWK916165 KGD916164:KGG916165 KPZ916164:KQC916165 KZV916164:KZY916165 LJR916164:LJU916165 LTN916164:LTQ916165 MDJ916164:MDM916165 MNF916164:MNI916165 MXB916164:MXE916165 NGX916164:NHA916165 NQT916164:NQW916165 OAP916164:OAS916165 OKL916164:OKO916165 OUH916164:OUK916165 PED916164:PEG916165 PNZ916164:POC916165 PXV916164:PXY916165 QHR916164:QHU916165 QRN916164:QRQ916165 RBJ916164:RBM916165 RLF916164:RLI916165 RVB916164:RVE916165 SEX916164:SFA916165 SOT916164:SOW916165 SYP916164:SYS916165 TIL916164:TIO916165 TSH916164:TSK916165 UCD916164:UCG916165 ULZ916164:UMC916165 UVV916164:UVY916165 VFR916164:VFU916165 VPN916164:VPQ916165 VZJ916164:VZM916165 WJF916164:WJI916165 WTB916164:WTE916165 H981698:L981699 GP981700:GS981701 QL981700:QO981701 AAH981700:AAK981701 AKD981700:AKG981701 ATZ981700:AUC981701 BDV981700:BDY981701 BNR981700:BNU981701 BXN981700:BXQ981701 CHJ981700:CHM981701 CRF981700:CRI981701 DBB981700:DBE981701 DKX981700:DLA981701 DUT981700:DUW981701 EEP981700:EES981701 EOL981700:EOO981701 EYH981700:EYK981701 FID981700:FIG981701 FRZ981700:FSC981701 GBV981700:GBY981701 GLR981700:GLU981701 GVN981700:GVQ981701 HFJ981700:HFM981701 HPF981700:HPI981701 HZB981700:HZE981701 IIX981700:IJA981701 IST981700:ISW981701 JCP981700:JCS981701 JML981700:JMO981701 JWH981700:JWK981701 KGD981700:KGG981701 KPZ981700:KQC981701 KZV981700:KZY981701 LJR981700:LJU981701 LTN981700:LTQ981701 MDJ981700:MDM981701 MNF981700:MNI981701 MXB981700:MXE981701 NGX981700:NHA981701 NQT981700:NQW981701 OAP981700:OAS981701 OKL981700:OKO981701 OUH981700:OUK981701 PED981700:PEG981701 PNZ981700:POC981701 PXV981700:PXY981701 QHR981700:QHU981701 QRN981700:QRQ981701 RBJ981700:RBM981701 RLF981700:RLI981701 RVB981700:RVE981701 SEX981700:SFA981701 SOT981700:SOW981701 SYP981700:SYS981701 TIL981700:TIO981701 TSH981700:TSK981701 UCD981700:UCG981701 ULZ981700:UMC981701 UVV981700:UVY981701 VFR981700:VFU981701 VPN981700:VPQ981701 VZJ981700:VZM981701 WTB981698:WTC981698 H64192:J64192 GP64194:GQ64194 QL64194:QM64194 AAH64194:AAI64194 AKD64194:AKE64194 ATZ64194:AUA64194 BDV64194:BDW64194 BNR64194:BNS64194 BXN64194:BXO64194 CHJ64194:CHK64194 CRF64194:CRG64194 DBB64194:DBC64194 DKX64194:DKY64194 DUT64194:DUU64194 EEP64194:EEQ64194 EOL64194:EOM64194 EYH64194:EYI64194 FID64194:FIE64194 FRZ64194:FSA64194 GBV64194:GBW64194 GLR64194:GLS64194 GVN64194:GVO64194 HFJ64194:HFK64194 HPF64194:HPG64194 HZB64194:HZC64194 IIX64194:IIY64194 IST64194:ISU64194 JCP64194:JCQ64194 JML64194:JMM64194 JWH64194:JWI64194 KGD64194:KGE64194 KPZ64194:KQA64194 KZV64194:KZW64194 LJR64194:LJS64194 LTN64194:LTO64194 MDJ64194:MDK64194 MNF64194:MNG64194 MXB64194:MXC64194 NGX64194:NGY64194 NQT64194:NQU64194 OAP64194:OAQ64194 OKL64194:OKM64194 OUH64194:OUI64194 PED64194:PEE64194 PNZ64194:POA64194 PXV64194:PXW64194 QHR64194:QHS64194 QRN64194:QRO64194 RBJ64194:RBK64194 RLF64194:RLG64194 RVB64194:RVC64194 SEX64194:SEY64194 SOT64194:SOU64194 SYP64194:SYQ64194 TIL64194:TIM64194 TSH64194:TSI64194 UCD64194:UCE64194 ULZ64194:UMA64194 UVV64194:UVW64194 VFR64194:VFS64194 VPN64194:VPO64194 VZJ64194:VZK64194 WJF64194:WJG64194 WTB64194:WTC64194 H129728:J129728 GP129730:GQ129730 QL129730:QM129730 AAH129730:AAI129730 AKD129730:AKE129730 ATZ129730:AUA129730 BDV129730:BDW129730 BNR129730:BNS129730 BXN129730:BXO129730 CHJ129730:CHK129730 CRF129730:CRG129730 DBB129730:DBC129730 DKX129730:DKY129730 DUT129730:DUU129730 EEP129730:EEQ129730 EOL129730:EOM129730 EYH129730:EYI129730 FID129730:FIE129730 FRZ129730:FSA129730 GBV129730:GBW129730 GLR129730:GLS129730 GVN129730:GVO129730 HFJ129730:HFK129730 HPF129730:HPG129730 HZB129730:HZC129730 IIX129730:IIY129730 IST129730:ISU129730 JCP129730:JCQ129730 JML129730:JMM129730 JWH129730:JWI129730 KGD129730:KGE129730 KPZ129730:KQA129730 KZV129730:KZW129730 LJR129730:LJS129730 LTN129730:LTO129730 MDJ129730:MDK129730 MNF129730:MNG129730 MXB129730:MXC129730 NGX129730:NGY129730 NQT129730:NQU129730 OAP129730:OAQ129730 OKL129730:OKM129730 OUH129730:OUI129730 PED129730:PEE129730 PNZ129730:POA129730 PXV129730:PXW129730 QHR129730:QHS129730 QRN129730:QRO129730 RBJ129730:RBK129730 RLF129730:RLG129730 RVB129730:RVC129730 SEX129730:SEY129730 SOT129730:SOU129730 SYP129730:SYQ129730 TIL129730:TIM129730 TSH129730:TSI129730 UCD129730:UCE129730 ULZ129730:UMA129730 UVV129730:UVW129730 VFR129730:VFS129730 VPN129730:VPO129730 VZJ129730:VZK129730 WJF129730:WJG129730 WTB129730:WTC129730 H195264:J195264 GP195266:GQ195266 QL195266:QM195266 AAH195266:AAI195266 AKD195266:AKE195266 ATZ195266:AUA195266 BDV195266:BDW195266 BNR195266:BNS195266 BXN195266:BXO195266 CHJ195266:CHK195266 CRF195266:CRG195266 DBB195266:DBC195266 DKX195266:DKY195266 DUT195266:DUU195266 EEP195266:EEQ195266 EOL195266:EOM195266 EYH195266:EYI195266 FID195266:FIE195266 FRZ195266:FSA195266 GBV195266:GBW195266 GLR195266:GLS195266 GVN195266:GVO195266 HFJ195266:HFK195266 HPF195266:HPG195266 HZB195266:HZC195266 IIX195266:IIY195266 IST195266:ISU195266 JCP195266:JCQ195266 JML195266:JMM195266 JWH195266:JWI195266 KGD195266:KGE195266 KPZ195266:KQA195266 KZV195266:KZW195266 LJR195266:LJS195266 LTN195266:LTO195266 MDJ195266:MDK195266 MNF195266:MNG195266 MXB195266:MXC195266 NGX195266:NGY195266 NQT195266:NQU195266 OAP195266:OAQ195266 OKL195266:OKM195266 OUH195266:OUI195266 PED195266:PEE195266 PNZ195266:POA195266 PXV195266:PXW195266 QHR195266:QHS195266 QRN195266:QRO195266 RBJ195266:RBK195266 RLF195266:RLG195266 RVB195266:RVC195266 SEX195266:SEY195266 SOT195266:SOU195266 SYP195266:SYQ195266 TIL195266:TIM195266 TSH195266:TSI195266 UCD195266:UCE195266 ULZ195266:UMA195266 UVV195266:UVW195266 VFR195266:VFS195266 VPN195266:VPO195266 VZJ195266:VZK195266 WJF195266:WJG195266 WTB195266:WTC195266 H260800:J260800 GP260802:GQ260802 QL260802:QM260802 AAH260802:AAI260802 AKD260802:AKE260802 ATZ260802:AUA260802 BDV260802:BDW260802 BNR260802:BNS260802 BXN260802:BXO260802 CHJ260802:CHK260802 CRF260802:CRG260802 DBB260802:DBC260802 DKX260802:DKY260802 DUT260802:DUU260802 EEP260802:EEQ260802 EOL260802:EOM260802 EYH260802:EYI260802 FID260802:FIE260802 FRZ260802:FSA260802 GBV260802:GBW260802 GLR260802:GLS260802 GVN260802:GVO260802 HFJ260802:HFK260802 HPF260802:HPG260802 HZB260802:HZC260802 IIX260802:IIY260802 IST260802:ISU260802 JCP260802:JCQ260802 JML260802:JMM260802 JWH260802:JWI260802 KGD260802:KGE260802 KPZ260802:KQA260802 KZV260802:KZW260802 LJR260802:LJS260802 LTN260802:LTO260802 MDJ260802:MDK260802 MNF260802:MNG260802 MXB260802:MXC260802 NGX260802:NGY260802 NQT260802:NQU260802 OAP260802:OAQ260802 OKL260802:OKM260802 OUH260802:OUI260802 PED260802:PEE260802 PNZ260802:POA260802 PXV260802:PXW260802 QHR260802:QHS260802 QRN260802:QRO260802 RBJ260802:RBK260802 RLF260802:RLG260802 RVB260802:RVC260802 SEX260802:SEY260802 SOT260802:SOU260802 SYP260802:SYQ260802 TIL260802:TIM260802 TSH260802:TSI260802 UCD260802:UCE260802 ULZ260802:UMA260802 UVV260802:UVW260802 VFR260802:VFS260802 VPN260802:VPO260802 VZJ260802:VZK260802 WJF260802:WJG260802 WTB260802:WTC260802 H326336:J326336 GP326338:GQ326338 QL326338:QM326338 AAH326338:AAI326338 AKD326338:AKE326338 ATZ326338:AUA326338 BDV326338:BDW326338 BNR326338:BNS326338 BXN326338:BXO326338 CHJ326338:CHK326338 CRF326338:CRG326338 DBB326338:DBC326338 DKX326338:DKY326338 DUT326338:DUU326338 EEP326338:EEQ326338 EOL326338:EOM326338 EYH326338:EYI326338 FID326338:FIE326338 FRZ326338:FSA326338 GBV326338:GBW326338 GLR326338:GLS326338 GVN326338:GVO326338 HFJ326338:HFK326338 HPF326338:HPG326338 HZB326338:HZC326338 IIX326338:IIY326338 IST326338:ISU326338 JCP326338:JCQ326338 JML326338:JMM326338 JWH326338:JWI326338 KGD326338:KGE326338 KPZ326338:KQA326338 KZV326338:KZW326338 LJR326338:LJS326338 LTN326338:LTO326338 MDJ326338:MDK326338 MNF326338:MNG326338 MXB326338:MXC326338 NGX326338:NGY326338 NQT326338:NQU326338 OAP326338:OAQ326338 OKL326338:OKM326338 OUH326338:OUI326338 PED326338:PEE326338 PNZ326338:POA326338 PXV326338:PXW326338 QHR326338:QHS326338 QRN326338:QRO326338 RBJ326338:RBK326338 RLF326338:RLG326338 RVB326338:RVC326338 SEX326338:SEY326338 SOT326338:SOU326338 SYP326338:SYQ326338 TIL326338:TIM326338 TSH326338:TSI326338 UCD326338:UCE326338 ULZ326338:UMA326338 UVV326338:UVW326338 VFR326338:VFS326338 VPN326338:VPO326338 VZJ326338:VZK326338 WJF326338:WJG326338 WTB326338:WTC326338 H391872:J391872 GP391874:GQ391874 QL391874:QM391874 AAH391874:AAI391874 AKD391874:AKE391874 ATZ391874:AUA391874 BDV391874:BDW391874 BNR391874:BNS391874 BXN391874:BXO391874 CHJ391874:CHK391874 CRF391874:CRG391874 DBB391874:DBC391874 DKX391874:DKY391874 DUT391874:DUU391874 EEP391874:EEQ391874 EOL391874:EOM391874 EYH391874:EYI391874 FID391874:FIE391874 FRZ391874:FSA391874 GBV391874:GBW391874 GLR391874:GLS391874 GVN391874:GVO391874 HFJ391874:HFK391874 HPF391874:HPG391874 HZB391874:HZC391874 IIX391874:IIY391874 IST391874:ISU391874 JCP391874:JCQ391874 JML391874:JMM391874 JWH391874:JWI391874 KGD391874:KGE391874 KPZ391874:KQA391874 KZV391874:KZW391874 LJR391874:LJS391874 LTN391874:LTO391874 MDJ391874:MDK391874 MNF391874:MNG391874 MXB391874:MXC391874 NGX391874:NGY391874 NQT391874:NQU391874 OAP391874:OAQ391874 OKL391874:OKM391874 OUH391874:OUI391874 PED391874:PEE391874 PNZ391874:POA391874 PXV391874:PXW391874 QHR391874:QHS391874 QRN391874:QRO391874 RBJ391874:RBK391874 RLF391874:RLG391874 RVB391874:RVC391874 SEX391874:SEY391874 SOT391874:SOU391874 SYP391874:SYQ391874 TIL391874:TIM391874 TSH391874:TSI391874 UCD391874:UCE391874 ULZ391874:UMA391874 UVV391874:UVW391874 VFR391874:VFS391874 VPN391874:VPO391874 VZJ391874:VZK391874 WJF391874:WJG391874 WTB391874:WTC391874 H457408:J457408 GP457410:GQ457410 QL457410:QM457410 AAH457410:AAI457410 AKD457410:AKE457410 ATZ457410:AUA457410 BDV457410:BDW457410 BNR457410:BNS457410 BXN457410:BXO457410 CHJ457410:CHK457410 CRF457410:CRG457410 DBB457410:DBC457410 DKX457410:DKY457410 DUT457410:DUU457410 EEP457410:EEQ457410 EOL457410:EOM457410 EYH457410:EYI457410 FID457410:FIE457410 FRZ457410:FSA457410 GBV457410:GBW457410 GLR457410:GLS457410 GVN457410:GVO457410 HFJ457410:HFK457410 HPF457410:HPG457410 HZB457410:HZC457410 IIX457410:IIY457410 IST457410:ISU457410 JCP457410:JCQ457410 JML457410:JMM457410 JWH457410:JWI457410 KGD457410:KGE457410 KPZ457410:KQA457410 KZV457410:KZW457410 LJR457410:LJS457410 LTN457410:LTO457410 MDJ457410:MDK457410 MNF457410:MNG457410 MXB457410:MXC457410 NGX457410:NGY457410 NQT457410:NQU457410 OAP457410:OAQ457410 OKL457410:OKM457410 OUH457410:OUI457410 PED457410:PEE457410 PNZ457410:POA457410 PXV457410:PXW457410 QHR457410:QHS457410 QRN457410:QRO457410 RBJ457410:RBK457410 RLF457410:RLG457410 RVB457410:RVC457410 SEX457410:SEY457410 SOT457410:SOU457410 SYP457410:SYQ457410 TIL457410:TIM457410 TSH457410:TSI457410 UCD457410:UCE457410 ULZ457410:UMA457410 UVV457410:UVW457410 VFR457410:VFS457410 VPN457410:VPO457410 VZJ457410:VZK457410 WJF457410:WJG457410 WTB457410:WTC457410 H522944:J522944 GP522946:GQ522946 QL522946:QM522946 AAH522946:AAI522946 AKD522946:AKE522946 ATZ522946:AUA522946 BDV522946:BDW522946 BNR522946:BNS522946 BXN522946:BXO522946 CHJ522946:CHK522946 CRF522946:CRG522946 DBB522946:DBC522946 DKX522946:DKY522946 DUT522946:DUU522946 EEP522946:EEQ522946 EOL522946:EOM522946 EYH522946:EYI522946 FID522946:FIE522946 FRZ522946:FSA522946 GBV522946:GBW522946 GLR522946:GLS522946 GVN522946:GVO522946 HFJ522946:HFK522946 HPF522946:HPG522946 HZB522946:HZC522946 IIX522946:IIY522946 IST522946:ISU522946 JCP522946:JCQ522946 JML522946:JMM522946 JWH522946:JWI522946 KGD522946:KGE522946 KPZ522946:KQA522946 KZV522946:KZW522946 LJR522946:LJS522946 LTN522946:LTO522946 MDJ522946:MDK522946 MNF522946:MNG522946 MXB522946:MXC522946 NGX522946:NGY522946 NQT522946:NQU522946 OAP522946:OAQ522946 OKL522946:OKM522946 OUH522946:OUI522946 PED522946:PEE522946 PNZ522946:POA522946 PXV522946:PXW522946 QHR522946:QHS522946 QRN522946:QRO522946 RBJ522946:RBK522946 RLF522946:RLG522946 RVB522946:RVC522946 SEX522946:SEY522946 SOT522946:SOU522946 SYP522946:SYQ522946 TIL522946:TIM522946 TSH522946:TSI522946 UCD522946:UCE522946 ULZ522946:UMA522946 UVV522946:UVW522946 VFR522946:VFS522946 VPN522946:VPO522946 VZJ522946:VZK522946 WJF522946:WJG522946 WTB522946:WTC522946 H588480:J588480 GP588482:GQ588482 QL588482:QM588482 AAH588482:AAI588482 AKD588482:AKE588482 ATZ588482:AUA588482 BDV588482:BDW588482 BNR588482:BNS588482 BXN588482:BXO588482 CHJ588482:CHK588482 CRF588482:CRG588482 DBB588482:DBC588482 DKX588482:DKY588482 DUT588482:DUU588482 EEP588482:EEQ588482 EOL588482:EOM588482 EYH588482:EYI588482 FID588482:FIE588482 FRZ588482:FSA588482 GBV588482:GBW588482 GLR588482:GLS588482 GVN588482:GVO588482 HFJ588482:HFK588482 HPF588482:HPG588482 HZB588482:HZC588482 IIX588482:IIY588482 IST588482:ISU588482 JCP588482:JCQ588482 JML588482:JMM588482 JWH588482:JWI588482 KGD588482:KGE588482 KPZ588482:KQA588482 KZV588482:KZW588482 LJR588482:LJS588482 LTN588482:LTO588482 MDJ588482:MDK588482 MNF588482:MNG588482 MXB588482:MXC588482 NGX588482:NGY588482 NQT588482:NQU588482 OAP588482:OAQ588482 OKL588482:OKM588482 OUH588482:OUI588482 PED588482:PEE588482 PNZ588482:POA588482 PXV588482:PXW588482 QHR588482:QHS588482 QRN588482:QRO588482 RBJ588482:RBK588482 RLF588482:RLG588482 RVB588482:RVC588482 SEX588482:SEY588482 SOT588482:SOU588482 SYP588482:SYQ588482 TIL588482:TIM588482 TSH588482:TSI588482 UCD588482:UCE588482 ULZ588482:UMA588482 UVV588482:UVW588482 VFR588482:VFS588482 VPN588482:VPO588482 VZJ588482:VZK588482 WJF588482:WJG588482 WTB588482:WTC588482 H654016:J654016 GP654018:GQ654018 QL654018:QM654018 AAH654018:AAI654018 AKD654018:AKE654018 ATZ654018:AUA654018 BDV654018:BDW654018 BNR654018:BNS654018 BXN654018:BXO654018 CHJ654018:CHK654018 CRF654018:CRG654018 DBB654018:DBC654018 DKX654018:DKY654018 DUT654018:DUU654018 EEP654018:EEQ654018 EOL654018:EOM654018 EYH654018:EYI654018 FID654018:FIE654018 FRZ654018:FSA654018 GBV654018:GBW654018 GLR654018:GLS654018 GVN654018:GVO654018 HFJ654018:HFK654018 HPF654018:HPG654018 HZB654018:HZC654018 IIX654018:IIY654018 IST654018:ISU654018 JCP654018:JCQ654018 JML654018:JMM654018 JWH654018:JWI654018 KGD654018:KGE654018 KPZ654018:KQA654018 KZV654018:KZW654018 LJR654018:LJS654018 LTN654018:LTO654018 MDJ654018:MDK654018 MNF654018:MNG654018 MXB654018:MXC654018 NGX654018:NGY654018 NQT654018:NQU654018 OAP654018:OAQ654018 OKL654018:OKM654018 OUH654018:OUI654018 PED654018:PEE654018 PNZ654018:POA654018 PXV654018:PXW654018 QHR654018:QHS654018 QRN654018:QRO654018 RBJ654018:RBK654018 RLF654018:RLG654018 RVB654018:RVC654018 SEX654018:SEY654018 SOT654018:SOU654018 SYP654018:SYQ654018 TIL654018:TIM654018 TSH654018:TSI654018 UCD654018:UCE654018 ULZ654018:UMA654018 UVV654018:UVW654018 VFR654018:VFS654018 VPN654018:VPO654018 VZJ654018:VZK654018 WJF654018:WJG654018 WTB654018:WTC654018 H719552:J719552 GP719554:GQ719554 QL719554:QM719554 AAH719554:AAI719554 AKD719554:AKE719554 ATZ719554:AUA719554 BDV719554:BDW719554 BNR719554:BNS719554 BXN719554:BXO719554 CHJ719554:CHK719554 CRF719554:CRG719554 DBB719554:DBC719554 DKX719554:DKY719554 DUT719554:DUU719554 EEP719554:EEQ719554 EOL719554:EOM719554 EYH719554:EYI719554 FID719554:FIE719554 FRZ719554:FSA719554 GBV719554:GBW719554 GLR719554:GLS719554 GVN719554:GVO719554 HFJ719554:HFK719554 HPF719554:HPG719554 HZB719554:HZC719554 IIX719554:IIY719554 IST719554:ISU719554 JCP719554:JCQ719554 JML719554:JMM719554 JWH719554:JWI719554 KGD719554:KGE719554 KPZ719554:KQA719554 KZV719554:KZW719554 LJR719554:LJS719554 LTN719554:LTO719554 MDJ719554:MDK719554 MNF719554:MNG719554 MXB719554:MXC719554 NGX719554:NGY719554 NQT719554:NQU719554 OAP719554:OAQ719554 OKL719554:OKM719554 OUH719554:OUI719554 PED719554:PEE719554 PNZ719554:POA719554 PXV719554:PXW719554 QHR719554:QHS719554 QRN719554:QRO719554 RBJ719554:RBK719554 RLF719554:RLG719554 RVB719554:RVC719554 SEX719554:SEY719554 SOT719554:SOU719554 SYP719554:SYQ719554 TIL719554:TIM719554 TSH719554:TSI719554 UCD719554:UCE719554 ULZ719554:UMA719554 UVV719554:UVW719554 VFR719554:VFS719554 VPN719554:VPO719554 VZJ719554:VZK719554 WJF719554:WJG719554 WTB719554:WTC719554 H785088:J785088 GP785090:GQ785090 QL785090:QM785090 AAH785090:AAI785090 AKD785090:AKE785090 ATZ785090:AUA785090 BDV785090:BDW785090 BNR785090:BNS785090 BXN785090:BXO785090 CHJ785090:CHK785090 CRF785090:CRG785090 DBB785090:DBC785090 DKX785090:DKY785090 DUT785090:DUU785090 EEP785090:EEQ785090 EOL785090:EOM785090 EYH785090:EYI785090 FID785090:FIE785090 FRZ785090:FSA785090 GBV785090:GBW785090 GLR785090:GLS785090 GVN785090:GVO785090 HFJ785090:HFK785090 HPF785090:HPG785090 HZB785090:HZC785090 IIX785090:IIY785090 IST785090:ISU785090 JCP785090:JCQ785090 JML785090:JMM785090 JWH785090:JWI785090 KGD785090:KGE785090 KPZ785090:KQA785090 KZV785090:KZW785090 LJR785090:LJS785090 LTN785090:LTO785090 MDJ785090:MDK785090 MNF785090:MNG785090 MXB785090:MXC785090 NGX785090:NGY785090 NQT785090:NQU785090 OAP785090:OAQ785090 OKL785090:OKM785090 OUH785090:OUI785090 PED785090:PEE785090 PNZ785090:POA785090 PXV785090:PXW785090 QHR785090:QHS785090 QRN785090:QRO785090 RBJ785090:RBK785090 RLF785090:RLG785090 RVB785090:RVC785090 SEX785090:SEY785090 SOT785090:SOU785090 SYP785090:SYQ785090 TIL785090:TIM785090 TSH785090:TSI785090 UCD785090:UCE785090 ULZ785090:UMA785090 UVV785090:UVW785090 VFR785090:VFS785090 VPN785090:VPO785090 VZJ785090:VZK785090 WJF785090:WJG785090 WTB785090:WTC785090 H850624:J850624 GP850626:GQ850626 QL850626:QM850626 AAH850626:AAI850626 AKD850626:AKE850626 ATZ850626:AUA850626 BDV850626:BDW850626 BNR850626:BNS850626 BXN850626:BXO850626 CHJ850626:CHK850626 CRF850626:CRG850626 DBB850626:DBC850626 DKX850626:DKY850626 DUT850626:DUU850626 EEP850626:EEQ850626 EOL850626:EOM850626 EYH850626:EYI850626 FID850626:FIE850626 FRZ850626:FSA850626 GBV850626:GBW850626 GLR850626:GLS850626 GVN850626:GVO850626 HFJ850626:HFK850626 HPF850626:HPG850626 HZB850626:HZC850626 IIX850626:IIY850626 IST850626:ISU850626 JCP850626:JCQ850626 JML850626:JMM850626 JWH850626:JWI850626 KGD850626:KGE850626 KPZ850626:KQA850626 KZV850626:KZW850626 LJR850626:LJS850626 LTN850626:LTO850626 MDJ850626:MDK850626 MNF850626:MNG850626 MXB850626:MXC850626 NGX850626:NGY850626 NQT850626:NQU850626 OAP850626:OAQ850626 OKL850626:OKM850626 OUH850626:OUI850626 PED850626:PEE850626 PNZ850626:POA850626 PXV850626:PXW850626 QHR850626:QHS850626 QRN850626:QRO850626 RBJ850626:RBK850626 RLF850626:RLG850626 RVB850626:RVC850626 SEX850626:SEY850626 SOT850626:SOU850626 SYP850626:SYQ850626 TIL850626:TIM850626 TSH850626:TSI850626 UCD850626:UCE850626 ULZ850626:UMA850626 UVV850626:UVW850626 VFR850626:VFS850626 VPN850626:VPO850626 VZJ850626:VZK850626 WJF850626:WJG850626 WTB850626:WTC850626 H916160:J916160 GP916162:GQ916162 QL916162:QM916162 AAH916162:AAI916162 AKD916162:AKE916162 ATZ916162:AUA916162 BDV916162:BDW916162 BNR916162:BNS916162 BXN916162:BXO916162 CHJ916162:CHK916162 CRF916162:CRG916162 DBB916162:DBC916162 DKX916162:DKY916162 DUT916162:DUU916162 EEP916162:EEQ916162 EOL916162:EOM916162 EYH916162:EYI916162 FID916162:FIE916162 FRZ916162:FSA916162 GBV916162:GBW916162 GLR916162:GLS916162 GVN916162:GVO916162 HFJ916162:HFK916162 HPF916162:HPG916162 HZB916162:HZC916162 IIX916162:IIY916162 IST916162:ISU916162 JCP916162:JCQ916162 JML916162:JMM916162 JWH916162:JWI916162 KGD916162:KGE916162 KPZ916162:KQA916162 KZV916162:KZW916162 LJR916162:LJS916162 LTN916162:LTO916162 MDJ916162:MDK916162 MNF916162:MNG916162 MXB916162:MXC916162 NGX916162:NGY916162 NQT916162:NQU916162 OAP916162:OAQ916162 OKL916162:OKM916162 OUH916162:OUI916162 PED916162:PEE916162 PNZ916162:POA916162 PXV916162:PXW916162 QHR916162:QHS916162 QRN916162:QRO916162 RBJ916162:RBK916162 RLF916162:RLG916162 RVB916162:RVC916162 SEX916162:SEY916162 SOT916162:SOU916162 SYP916162:SYQ916162 TIL916162:TIM916162 TSH916162:TSI916162 UCD916162:UCE916162 ULZ916162:UMA916162 UVV916162:UVW916162 VFR916162:VFS916162 VPN916162:VPO916162 VZJ916162:VZK916162 WJF916162:WJG916162 WTB916162:WTC916162 H981696:J981696 GP981698:GQ981698 QL981698:QM981698 AAH981698:AAI981698 AKD981698:AKE981698 ATZ981698:AUA981698 BDV981698:BDW981698 BNR981698:BNS981698 BXN981698:BXO981698 CHJ981698:CHK981698 CRF981698:CRG981698 DBB981698:DBC981698 DKX981698:DKY981698 DUT981698:DUU981698 EEP981698:EEQ981698 EOL981698:EOM981698 EYH981698:EYI981698 FID981698:FIE981698 FRZ981698:FSA981698 GBV981698:GBW981698 GLR981698:GLS981698 GVN981698:GVO981698 HFJ981698:HFK981698 HPF981698:HPG981698 HZB981698:HZC981698 IIX981698:IIY981698 IST981698:ISU981698 JCP981698:JCQ981698 JML981698:JMM981698 JWH981698:JWI981698 KGD981698:KGE981698 KPZ981698:KQA981698 KZV981698:KZW981698 LJR981698:LJS981698 LTN981698:LTO981698 MDJ981698:MDK981698 MNF981698:MNG981698 MXB981698:MXC981698 NGX981698:NGY981698 NQT981698:NQU981698 OAP981698:OAQ981698 OKL981698:OKM981698 OUH981698:OUI981698 PED981698:PEE981698 PNZ981698:POA981698 PXV981698:PXW981698 QHR981698:QHS981698 QRN981698:QRO981698 RBJ981698:RBK981698 RLF981698:RLG981698 RVB981698:RVC981698 SEX981698:SEY981698 SOT981698:SOU981698 SYP981698:SYQ981698 TIL981698:TIM981698 TSH981698:TSI981698 UCD981698:UCE981698 ULZ981698:UMA981698 UVV981698:UVW981698 VFR981698:VFS981698 VPN981698:VPO981698 VZJ981698:VZK981698 WJF981698:WJG981698 GP11:GS18 WTB11:WTE18 WJF11:WJI18 VZJ11:VZM18 VPN11:VPQ18 VFR11:VFU18 UVV11:UVY18 ULZ11:UMC18 UCD11:UCG18 TSH11:TSK18 TIL11:TIO18 SYP11:SYS18 SOT11:SOW18 SEX11:SFA18 RVB11:RVE18 RLF11:RLI18 RBJ11:RBM18 QRN11:QRQ18 QHR11:QHU18 PXV11:PXY18 PNZ11:POC18 PED11:PEG18 OUH11:OUK18 OKL11:OKO18 OAP11:OAS18 NQT11:NQW18 NGX11:NHA18 MXB11:MXE18 MNF11:MNI18 MDJ11:MDM18 LTN11:LTQ18 LJR11:LJU18 KZV11:KZY18 KPZ11:KQC18 KGD11:KGG18 JWH11:JWK18 JML11:JMO18 JCP11:JCS18 IST11:ISW18 IIX11:IJA18 HZB11:HZE18 HPF11:HPI18 HFJ11:HFM18 GVN11:GVQ18 GLR11:GLU18 GBV11:GBY18 FRZ11:FSC18 FID11:FIG18 EYH11:EYK18 EOL11:EOO18 EEP11:EES18 DUT11:DUW18 DKX11:DLA18 DBB11:DBE18 CRF11:CRI18 CHJ11:CHM18 BXN11:BXQ18 BNR11:BNU18 BDV11:BDY18 ATZ11:AUC18 AKD11:AKG18 AAH11:AAK18 QL11:QO18" xr:uid="{47473373-E743-485B-B907-2AD420AFD956}">
      <formula1>#REF!</formula1>
    </dataValidation>
    <dataValidation allowBlank="1" showInputMessage="1" showErrorMessage="1" promptTitle="Lead Buyer" prompt="First Name" sqref="G7" xr:uid="{DDB6EEB0-36DB-420C-8D73-169EB658822B}"/>
    <dataValidation allowBlank="1" showInputMessage="1" showErrorMessage="1" promptTitle="Lead Buyer" prompt="Last Name" sqref="H7" xr:uid="{CDEC702B-C18F-46DD-A6AD-701F34CF4961}"/>
    <dataValidation allowBlank="1" showInputMessage="1" showErrorMessage="1" promptTitle="Commodity Leader" prompt="First Name" sqref="G12" xr:uid="{C086E3E3-F545-4B9A-8D83-25B354420E08}"/>
    <dataValidation allowBlank="1" showInputMessage="1" showErrorMessage="1" promptTitle="Commodity Leader" prompt="Last Name" sqref="H12" xr:uid="{DBFF2B72-C251-410E-BBD8-32F3D44D5755}"/>
    <dataValidation allowBlank="1" showInputMessage="1" showErrorMessage="1" promptTitle="CSQ" prompt="First Name" sqref="G13" xr:uid="{255B70FA-B975-4A0F-845F-9F1834EC0647}"/>
    <dataValidation allowBlank="1" showInputMessage="1" showErrorMessage="1" promptTitle="CSQ" prompt="Last Name" sqref="H13" xr:uid="{A0922B82-F21A-4A0E-B59B-A771BA75E3BD}"/>
    <dataValidation allowBlank="1" showInputMessage="1" showErrorMessage="1" promptTitle="Category Manager" prompt="First Name" sqref="L12" xr:uid="{24ADB2CC-139E-4608-B582-72ACBB1B943A}"/>
    <dataValidation allowBlank="1" showInputMessage="1" showErrorMessage="1" promptTitle="Category Manager" prompt="Last Name" sqref="M12" xr:uid="{2081E6F1-AD66-49DF-B923-FC28219CADB4}"/>
  </dataValidations>
  <pageMargins left="0.5" right="0.5" top="0.75" bottom="0" header="0.3" footer="0"/>
  <pageSetup paperSize="9" scale="52" orientation="portrait" r:id="rId1"/>
  <headerFooter>
    <oddFooter>&amp;R&amp;1#&amp;"Barlow"&amp;8&amp;K000000PUBLIC</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78A66028-BBD3-4B90-8749-3EB407E39B6B}">
            <xm:f>IF('1. SUPPLIER Input'!$F$46="Yes",TRUE,FALSE)</xm:f>
            <x14:dxf>
              <font>
                <color rgb="FF002060"/>
              </font>
              <fill>
                <patternFill>
                  <bgColor theme="9" tint="-9.9948118533890809E-2"/>
                </patternFill>
              </fill>
              <border>
                <left style="thin">
                  <color auto="1"/>
                </left>
                <right style="thin">
                  <color auto="1"/>
                </right>
                <top style="thin">
                  <color auto="1"/>
                </top>
                <bottom style="thin">
                  <color auto="1"/>
                </bottom>
                <vertical/>
                <horizontal/>
              </border>
            </x14:dxf>
          </x14:cfRule>
          <xm:sqref>E11:F13 E15:F16</xm:sqref>
        </x14:conditionalFormatting>
        <x14:conditionalFormatting xmlns:xm="http://schemas.microsoft.com/office/excel/2006/main">
          <x14:cfRule type="expression" priority="7" id="{042894EC-D351-43FC-BEC5-F84291A9E56E}">
            <xm:f>IF('1. SUPPLIER Input'!$F$46="Yes",TRUE,FALSE)</xm:f>
            <x14:dxf>
              <font>
                <color theme="0"/>
              </font>
              <fill>
                <patternFill>
                  <bgColor theme="9" tint="-0.499984740745262"/>
                </patternFill>
              </fill>
              <border>
                <left style="thin">
                  <color auto="1"/>
                </left>
                <right style="thin">
                  <color auto="1"/>
                </right>
                <top style="thin">
                  <color auto="1"/>
                </top>
                <bottom style="thin">
                  <color auto="1"/>
                </bottom>
                <vertical/>
                <horizontal/>
              </border>
            </x14:dxf>
          </x14:cfRule>
          <xm:sqref>E10:H10</xm:sqref>
        </x14:conditionalFormatting>
        <x14:conditionalFormatting xmlns:xm="http://schemas.microsoft.com/office/excel/2006/main">
          <x14:cfRule type="expression" priority="5" id="{86AC1320-5B43-4B27-BDA0-3A9EC2AF9B72}">
            <xm:f>IF(AND('1. SUPPLIER Input'!$F$46="Yes",G11&lt;&gt;""),TRUE,FALSE)</xm:f>
            <x14:dxf>
              <font>
                <color rgb="FF00B0F0"/>
              </font>
              <fill>
                <patternFill>
                  <bgColor theme="0"/>
                </patternFill>
              </fill>
              <border>
                <left style="thin">
                  <color auto="1"/>
                </left>
                <right style="thin">
                  <color auto="1"/>
                </right>
                <top style="thin">
                  <color auto="1"/>
                </top>
                <bottom style="thin">
                  <color auto="1"/>
                </bottom>
                <vertical/>
                <horizontal/>
              </border>
            </x14:dxf>
          </x14:cfRule>
          <xm:sqref>G11:H13 G15:G16</xm:sqref>
        </x14:conditionalFormatting>
        <x14:conditionalFormatting xmlns:xm="http://schemas.microsoft.com/office/excel/2006/main">
          <x14:cfRule type="expression" priority="10" id="{5C093957-E7C5-4C62-A370-6388BDCEADD7}">
            <xm:f>IF('1. SUPPLIER Input'!$L$46="Yes",TRUE,FALSE)</xm:f>
            <x14:dxf>
              <font>
                <color rgb="FF002060"/>
              </font>
              <fill>
                <patternFill>
                  <bgColor theme="9" tint="-9.9948118533890809E-2"/>
                </patternFill>
              </fill>
              <border>
                <left style="thin">
                  <color auto="1"/>
                </left>
                <right style="thin">
                  <color auto="1"/>
                </right>
                <top style="thin">
                  <color auto="1"/>
                </top>
                <bottom style="thin">
                  <color auto="1"/>
                </bottom>
              </border>
            </x14:dxf>
          </x14:cfRule>
          <xm:sqref>J11:K12 J15:K16</xm:sqref>
        </x14:conditionalFormatting>
        <x14:conditionalFormatting xmlns:xm="http://schemas.microsoft.com/office/excel/2006/main">
          <x14:cfRule type="expression" priority="9" id="{D4AF275D-45B6-4A11-947C-69585E452D3E}">
            <xm:f>IF('1. SUPPLIER Input'!$L$46="Yes",TRUE,FALSE)</xm:f>
            <x14:dxf>
              <font>
                <color theme="0"/>
              </font>
              <fill>
                <patternFill>
                  <bgColor theme="9" tint="-0.499984740745262"/>
                </patternFill>
              </fill>
              <border>
                <left style="thin">
                  <color auto="1"/>
                </left>
                <right style="thin">
                  <color auto="1"/>
                </right>
                <top style="thin">
                  <color auto="1"/>
                </top>
                <bottom style="thin">
                  <color auto="1"/>
                </bottom>
                <vertical/>
                <horizontal/>
              </border>
            </x14:dxf>
          </x14:cfRule>
          <xm:sqref>J10:M10</xm:sqref>
        </x14:conditionalFormatting>
        <x14:conditionalFormatting xmlns:xm="http://schemas.microsoft.com/office/excel/2006/main">
          <x14:cfRule type="expression" priority="1" id="{1B7ED322-A72A-42B1-847F-8CC96799E0FE}">
            <xm:f>IF(AND('1. SUPPLIER Input'!$F$46="Yes",L12&lt;&gt;""),TRUE,FALSE)</xm:f>
            <x14:dxf>
              <font>
                <color rgb="FF00B0F0"/>
              </font>
              <fill>
                <patternFill>
                  <bgColor theme="0"/>
                </patternFill>
              </fill>
              <border>
                <left style="thin">
                  <color auto="1"/>
                </left>
                <right style="thin">
                  <color auto="1"/>
                </right>
                <top style="thin">
                  <color auto="1"/>
                </top>
                <bottom style="thin">
                  <color auto="1"/>
                </bottom>
                <vertical/>
                <horizontal/>
              </border>
            </x14:dxf>
          </x14:cfRule>
          <xm:sqref>L12:M12</xm:sqref>
        </x14:conditionalFormatting>
        <x14:conditionalFormatting xmlns:xm="http://schemas.microsoft.com/office/excel/2006/main">
          <x14:cfRule type="expression" priority="8" id="{0E35B04A-8190-427E-846E-C75354085319}">
            <xm:f>IF(AND('1. SUPPLIER Input'!$L$46="Yes",L11&lt;&gt;""),TRUE,FALSE)</xm:f>
            <x14:dxf>
              <font>
                <color rgb="FF00B0F0"/>
              </font>
              <fill>
                <patternFill>
                  <bgColor theme="0"/>
                </patternFill>
              </fill>
              <border>
                <left style="thin">
                  <color auto="1"/>
                </left>
                <right style="thin">
                  <color auto="1"/>
                </right>
                <top style="thin">
                  <color auto="1"/>
                </top>
                <bottom style="thin">
                  <color auto="1"/>
                </bottom>
                <vertical/>
                <horizontal/>
              </border>
            </x14:dxf>
          </x14:cfRule>
          <xm:sqref>L15:L16 L11:M12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A1A6B01-E422-47E0-9973-580F242995DE}">
          <x14:formula1>
            <xm:f>Tabels!$P$7:$P$62</xm:f>
          </x14:formula1>
          <xm:sqref>G22</xm:sqref>
        </x14:dataValidation>
        <x14:dataValidation type="list" allowBlank="1" showInputMessage="1" showErrorMessage="1" xr:uid="{88E1B1BE-8B80-4A09-B955-35457DE16AFF}">
          <x14:formula1>
            <xm:f>Tabels!$C$7:$C$19</xm:f>
          </x14:formula1>
          <xm:sqref>G20</xm:sqref>
        </x14:dataValidation>
        <x14:dataValidation type="list" allowBlank="1" showInputMessage="1" showErrorMessage="1" xr:uid="{BA65C00D-E61F-45A9-B7DD-B12398B14B8B}">
          <x14:formula1>
            <xm:f>Tabels!$AM$7:$AM$18</xm:f>
          </x14:formula1>
          <xm:sqref>L11</xm:sqref>
        </x14:dataValidation>
        <x14:dataValidation type="list" allowBlank="1" showInputMessage="1" showErrorMessage="1" xr:uid="{DB623405-3C42-4FFA-855B-194F0B2C38FD}">
          <x14:formula1>
            <xm:f>Tabels!$CD$7:$CD$12</xm:f>
          </x14:formula1>
          <xm:sqref>L21</xm:sqref>
        </x14:dataValidation>
        <x14:dataValidation type="list" allowBlank="1" showInputMessage="1" showErrorMessage="1" xr:uid="{226D0B6A-4B09-4478-B791-96C3ED8A10E4}">
          <x14:formula1>
            <xm:f>Tabels!$AW$7:$AW$8</xm:f>
          </x14:formula1>
          <xm:sqref>L22</xm:sqref>
        </x14:dataValidation>
        <x14:dataValidation type="list" allowBlank="1" showInputMessage="1" showErrorMessage="1" xr:uid="{55FF4B34-3F4D-4FAE-B5F3-289C985EA5FB}">
          <x14:formula1>
            <xm:f>Tabels!$BZ$7:$BZ$8</xm:f>
          </x14:formula1>
          <xm:sqref>G24</xm:sqref>
        </x14:dataValidation>
        <x14:dataValidation type="list" allowBlank="1" showInputMessage="1" showErrorMessage="1" promptTitle="Supplier Type" prompt="For Internal Customer, select : _x000a_ - 4. Intercompany" xr:uid="{535B0027-DFCA-44BA-A03E-234351760483}">
          <x14:formula1>
            <xm:f>Tabels!$F$7:$F$10</xm:f>
          </x14:formula1>
          <xm:sqref>L7</xm:sqref>
        </x14:dataValidation>
        <x14:dataValidation type="list" allowBlank="1" showInputMessage="1" showErrorMessage="1" xr:uid="{5CAFB5BE-1493-4535-98F4-BEE43F1F6C16}">
          <x14:formula1>
            <xm:f>Tabels!$BO$7:$BO$16</xm:f>
          </x14:formula1>
          <xm:sqref>G21</xm:sqref>
        </x14:dataValidation>
        <x14:dataValidation type="list" allowBlank="1" showInputMessage="1" showErrorMessage="1" xr:uid="{26479FA5-4E7C-40BA-8588-19ED08CDCA03}">
          <x14:formula1>
            <xm:f>Tabels!$AJ$7:$AJ$25</xm:f>
          </x14:formula1>
          <xm:sqref>G11:H11</xm:sqref>
        </x14:dataValidation>
        <x14:dataValidation type="list" allowBlank="1" showInputMessage="1" showErrorMessage="1" xr:uid="{36F577D1-D570-4C43-BBC0-210DAEEAA45B}">
          <x14:formula1>
            <xm:f>Tabels!$A$7:$A$8</xm:f>
          </x14:formula1>
          <xm:sqref>G24 G15:G16</xm:sqref>
        </x14:dataValidation>
        <x14:dataValidation type="list" allowBlank="1" showInputMessage="1" showErrorMessage="1" promptTitle="One Time Vendor" prompt="Is this supplier supposed to be a One-Time Vendor ?" xr:uid="{DA223746-A3A5-402A-985C-85260001AEFE}">
          <x14:formula1>
            <xm:f>Tabels!$A$7:$A$8</xm:f>
          </x14:formula1>
          <xm:sqref>L16</xm:sqref>
        </x14:dataValidation>
        <x14:dataValidation type="list" allowBlank="1" showInputMessage="1" showErrorMessage="1" xr:uid="{0F8C9661-BAB4-4A95-A700-E4BD37AE7775}">
          <x14:formula1>
            <xm:f>Tabels!$CO$7:$CO$10</xm:f>
          </x14:formula1>
          <xm:sqref>L25</xm:sqref>
        </x14:dataValidation>
        <x14:dataValidation type="list" allowBlank="1" showInputMessage="1" showErrorMessage="1" xr:uid="{53A2B3A3-39E0-46B6-89EF-AB0E21ABD646}">
          <x14:formula1>
            <xm:f>Tabels!$BZ$7:$BZ$10</xm:f>
          </x14:formula1>
          <xm:sqref>L15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CA075-A5C7-4246-85C9-F55E0E077F41}">
  <dimension ref="A1:AP65"/>
  <sheetViews>
    <sheetView showGridLines="0" zoomScale="80" zoomScaleNormal="80" workbookViewId="0">
      <selection activeCell="G22" sqref="G22"/>
    </sheetView>
  </sheetViews>
  <sheetFormatPr defaultColWidth="9.28515625" defaultRowHeight="14.65" customHeight="1" outlineLevelRow="1"/>
  <cols>
    <col min="1" max="1" width="2.140625" style="226" customWidth="1"/>
    <col min="2" max="2" width="13" style="226" customWidth="1"/>
    <col min="3" max="3" width="25.28515625" style="226" customWidth="1"/>
    <col min="4" max="4" width="22.42578125" style="226" customWidth="1"/>
    <col min="5" max="5" width="31" style="226" bestFit="1" customWidth="1"/>
    <col min="6" max="6" width="32.28515625" style="226" bestFit="1" customWidth="1"/>
    <col min="7" max="7" width="23.28515625" style="226" customWidth="1"/>
    <col min="8" max="8" width="20.5703125" style="226" customWidth="1"/>
    <col min="9" max="9" width="22.5703125" style="226" customWidth="1"/>
    <col min="10" max="10" width="29.42578125" style="226" customWidth="1"/>
    <col min="11" max="11" width="17.7109375" style="226" customWidth="1"/>
    <col min="12" max="12" width="24.28515625" style="226" customWidth="1"/>
    <col min="13" max="13" width="28.28515625" style="226" bestFit="1" customWidth="1"/>
    <col min="14" max="14" width="28.140625" style="226" bestFit="1" customWidth="1"/>
    <col min="15" max="15" width="22.28515625" style="226" customWidth="1"/>
    <col min="16" max="16" width="19.7109375" style="226" customWidth="1"/>
    <col min="17" max="17" width="29.7109375" style="226" customWidth="1"/>
    <col min="18" max="18" width="20.7109375" style="226" customWidth="1"/>
    <col min="19" max="19" width="10.42578125" style="226" customWidth="1"/>
    <col min="20" max="20" width="12.7109375" style="226" customWidth="1"/>
    <col min="21" max="21" width="26.7109375" style="226" customWidth="1"/>
    <col min="22" max="22" width="15.85546875" style="226" bestFit="1" customWidth="1"/>
    <col min="23" max="23" width="18.42578125" style="226" customWidth="1"/>
    <col min="24" max="24" width="15.42578125" style="226" customWidth="1"/>
    <col min="25" max="25" width="11.28515625" style="226" customWidth="1"/>
    <col min="26" max="26" width="25.42578125" style="226" customWidth="1"/>
    <col min="27" max="27" width="23.140625" style="226" bestFit="1" customWidth="1"/>
    <col min="28" max="28" width="21.28515625" style="226" bestFit="1" customWidth="1"/>
    <col min="29" max="29" width="18.42578125" style="226" customWidth="1"/>
    <col min="30" max="30" width="29.7109375" style="226" bestFit="1" customWidth="1"/>
    <col min="31" max="31" width="17.7109375" style="226" customWidth="1"/>
    <col min="32" max="32" width="20.42578125" style="226" customWidth="1"/>
    <col min="33" max="33" width="18.7109375" style="226" customWidth="1"/>
    <col min="34" max="34" width="10.42578125" style="226" customWidth="1"/>
    <col min="35" max="43" width="9.28515625" style="226" customWidth="1"/>
    <col min="44" max="16384" width="9.28515625" style="226"/>
  </cols>
  <sheetData>
    <row r="1" spans="2:42" ht="14.65" customHeight="1" thickBot="1"/>
    <row r="2" spans="2:42" ht="34.5" thickBot="1">
      <c r="B2" s="530" t="s">
        <v>2565</v>
      </c>
      <c r="C2" s="531"/>
      <c r="D2" s="531"/>
      <c r="E2" s="531"/>
      <c r="F2" s="531"/>
      <c r="G2" s="531"/>
      <c r="H2" s="531"/>
      <c r="I2" s="531"/>
      <c r="J2" s="531"/>
      <c r="K2" s="531"/>
      <c r="L2" s="532"/>
    </row>
    <row r="3" spans="2:42" ht="15" outlineLevel="1"/>
    <row r="4" spans="2:42" ht="14.65" customHeight="1" outlineLevel="1">
      <c r="B4" s="265" t="s">
        <v>2511</v>
      </c>
      <c r="C4" s="590" t="s">
        <v>2510</v>
      </c>
      <c r="D4" s="590"/>
      <c r="F4" s="226" t="s">
        <v>2514</v>
      </c>
      <c r="G4" s="304" t="s">
        <v>2515</v>
      </c>
    </row>
    <row r="5" spans="2:42" ht="14.65" customHeight="1" outlineLevel="1">
      <c r="C5" s="591" t="s">
        <v>2512</v>
      </c>
      <c r="D5" s="591"/>
      <c r="G5" s="304" t="s">
        <v>2516</v>
      </c>
    </row>
    <row r="6" spans="2:42" ht="14.65" customHeight="1" outlineLevel="1">
      <c r="C6" s="592" t="s">
        <v>2513</v>
      </c>
      <c r="D6" s="592"/>
    </row>
    <row r="7" spans="2:42" ht="14.65" customHeight="1" outlineLevel="1">
      <c r="C7" s="264"/>
    </row>
    <row r="8" spans="2:42" s="228" customFormat="1" ht="30" customHeight="1" outlineLevel="1">
      <c r="B8" s="307" t="s">
        <v>2219</v>
      </c>
      <c r="C8" s="307" t="s">
        <v>2220</v>
      </c>
      <c r="D8" s="308" t="s">
        <v>2221</v>
      </c>
      <c r="E8" s="308" t="s">
        <v>2222</v>
      </c>
      <c r="F8" s="308" t="s">
        <v>2223</v>
      </c>
      <c r="G8" s="308" t="s">
        <v>2224</v>
      </c>
      <c r="H8" s="308" t="s">
        <v>2225</v>
      </c>
      <c r="I8" s="307" t="s">
        <v>2226</v>
      </c>
      <c r="J8" s="308" t="s">
        <v>2227</v>
      </c>
      <c r="K8" s="307" t="s">
        <v>2228</v>
      </c>
      <c r="L8" s="308" t="s">
        <v>2229</v>
      </c>
      <c r="M8" s="308" t="s">
        <v>2230</v>
      </c>
      <c r="N8" s="307" t="s">
        <v>2231</v>
      </c>
      <c r="O8" s="307" t="s">
        <v>2232</v>
      </c>
      <c r="P8" s="308" t="s">
        <v>2233</v>
      </c>
      <c r="Q8" s="307" t="s">
        <v>2234</v>
      </c>
      <c r="R8" s="307" t="s">
        <v>2235</v>
      </c>
      <c r="S8" s="308" t="s">
        <v>164</v>
      </c>
      <c r="T8" s="307" t="s">
        <v>2236</v>
      </c>
      <c r="U8" s="307" t="s">
        <v>2237</v>
      </c>
      <c r="V8" s="308" t="s">
        <v>2238</v>
      </c>
      <c r="W8" s="308" t="s">
        <v>2239</v>
      </c>
      <c r="X8" s="308" t="s">
        <v>2240</v>
      </c>
      <c r="Y8" s="308" t="s">
        <v>2241</v>
      </c>
      <c r="Z8" s="307" t="s">
        <v>2242</v>
      </c>
      <c r="AA8" s="307" t="s">
        <v>2243</v>
      </c>
      <c r="AB8" s="307" t="s">
        <v>2244</v>
      </c>
      <c r="AC8" s="308" t="s">
        <v>2245</v>
      </c>
      <c r="AD8" s="308" t="s">
        <v>2246</v>
      </c>
      <c r="AE8" s="309" t="s">
        <v>2247</v>
      </c>
      <c r="AF8" s="309" t="s">
        <v>2248</v>
      </c>
      <c r="AG8" s="309" t="s">
        <v>2249</v>
      </c>
      <c r="AH8" s="226"/>
      <c r="AI8" s="226"/>
      <c r="AJ8" s="226"/>
      <c r="AK8" s="226"/>
      <c r="AL8" s="226"/>
      <c r="AM8" s="226"/>
      <c r="AN8" s="226"/>
      <c r="AO8" s="226"/>
      <c r="AP8" s="226"/>
    </row>
    <row r="9" spans="2:42" s="229" customFormat="1" ht="90.75" outlineLevel="1">
      <c r="B9" s="305" t="s">
        <v>2250</v>
      </c>
      <c r="C9" s="305" t="s">
        <v>2251</v>
      </c>
      <c r="D9" s="305" t="s">
        <v>2252</v>
      </c>
      <c r="E9" s="305" t="s">
        <v>2253</v>
      </c>
      <c r="F9" s="305" t="s">
        <v>2254</v>
      </c>
      <c r="G9" s="305" t="s">
        <v>2255</v>
      </c>
      <c r="H9" s="305" t="s">
        <v>2256</v>
      </c>
      <c r="I9" s="305" t="s">
        <v>2257</v>
      </c>
      <c r="J9" s="305" t="s">
        <v>2258</v>
      </c>
      <c r="K9" s="305" t="s">
        <v>2259</v>
      </c>
      <c r="L9" s="305" t="s">
        <v>2260</v>
      </c>
      <c r="M9" s="305" t="s">
        <v>2261</v>
      </c>
      <c r="N9" s="305" t="s">
        <v>2262</v>
      </c>
      <c r="O9" s="305" t="s">
        <v>2263</v>
      </c>
      <c r="P9" s="305" t="s">
        <v>2264</v>
      </c>
      <c r="Q9" s="305" t="s">
        <v>2265</v>
      </c>
      <c r="R9" s="305" t="s">
        <v>2266</v>
      </c>
      <c r="S9" s="305" t="s">
        <v>2267</v>
      </c>
      <c r="T9" s="305" t="s">
        <v>2268</v>
      </c>
      <c r="U9" s="305" t="s">
        <v>2269</v>
      </c>
      <c r="V9" s="305" t="s">
        <v>2270</v>
      </c>
      <c r="W9" s="305" t="s">
        <v>2271</v>
      </c>
      <c r="X9" s="305" t="s">
        <v>2272</v>
      </c>
      <c r="Y9" s="305" t="s">
        <v>2273</v>
      </c>
      <c r="Z9" s="305" t="s">
        <v>2274</v>
      </c>
      <c r="AA9" s="305" t="s">
        <v>2275</v>
      </c>
      <c r="AB9" s="305" t="s">
        <v>2276</v>
      </c>
      <c r="AC9" s="305" t="s">
        <v>2277</v>
      </c>
      <c r="AD9" s="305" t="s">
        <v>2278</v>
      </c>
      <c r="AE9" s="305" t="s">
        <v>2279</v>
      </c>
      <c r="AF9" s="306" t="s">
        <v>2280</v>
      </c>
      <c r="AG9" s="305" t="s">
        <v>2281</v>
      </c>
      <c r="AH9" s="226"/>
      <c r="AI9" s="226"/>
      <c r="AJ9" s="226"/>
      <c r="AK9" s="226"/>
      <c r="AL9" s="226"/>
      <c r="AM9" s="226"/>
      <c r="AN9" s="226"/>
      <c r="AO9" s="226"/>
      <c r="AP9" s="226"/>
    </row>
    <row r="10" spans="2:42" ht="53.25" customHeight="1" outlineLevel="1">
      <c r="B10" s="259" t="s">
        <v>2282</v>
      </c>
      <c r="C10" s="260" cm="1">
        <f t="array" ref="C10">'1. SUPPLIER Input'!E6:E6</f>
        <v>0</v>
      </c>
      <c r="D10" s="257"/>
      <c r="E10" s="260" cm="1">
        <f t="array" ref="E10">'1. SUPPLIER Input'!J18:J18</f>
        <v>0</v>
      </c>
      <c r="F10" s="260">
        <f>'1. SUPPLIER Input'!I6</f>
        <v>0</v>
      </c>
      <c r="G10" s="257"/>
      <c r="H10" s="257"/>
      <c r="I10" s="260" cm="1">
        <f t="array" ref="I10">'1. SUPPLIER Input'!J17:J17</f>
        <v>0</v>
      </c>
      <c r="J10" s="257"/>
      <c r="K10" s="260" cm="1">
        <f t="array" ref="K10">'1. SUPPLIER Input'!E18:E18</f>
        <v>0</v>
      </c>
      <c r="L10" s="261" cm="1">
        <f t="array" ref="L10">'1. SUPPLIER Input'!E17:E17</f>
        <v>0</v>
      </c>
      <c r="M10" s="257"/>
      <c r="N10" s="262" cm="1">
        <f t="array" ref="N10">'1. SUPPLIER Input'!J20:J20</f>
        <v>0</v>
      </c>
      <c r="O10" s="263" cm="1">
        <f t="array" ref="O10">'1. SUPPLIER Input'!E11:E11</f>
        <v>0</v>
      </c>
      <c r="P10" s="263" cm="1">
        <f t="array" ref="P10">'1. SUPPLIER Input'!J23:J23</f>
        <v>0</v>
      </c>
      <c r="Q10" s="260" t="str">
        <f>CONCATENATE('1. SUPPLIER Input'!E9,'1. SUPPLIER Input'!E10,",",'1. SUPPLIER Input'!E12,",",'1. SUPPLIER Input'!E13)</f>
        <v>,,</v>
      </c>
      <c r="R10" s="260">
        <f>'1. SUPPLIER Input'!E11</f>
        <v>0</v>
      </c>
      <c r="S10" s="260">
        <f>'1. SUPPLIER Input'!E14</f>
        <v>0</v>
      </c>
      <c r="T10" s="260">
        <f>'1. SUPPLIER Input'!E19</f>
        <v>0</v>
      </c>
      <c r="U10" s="259" t="s">
        <v>2285</v>
      </c>
      <c r="V10" s="258"/>
      <c r="W10" s="257"/>
      <c r="X10" s="257"/>
      <c r="Y10" s="257"/>
      <c r="Z10" s="263" t="str">
        <f>CONCATENATE('1. SUPPLIER Input'!D29," ",UPPER('1. SUPPLIER Input'!E29))</f>
        <v xml:space="preserve"> </v>
      </c>
      <c r="AA10" s="260">
        <f>'1. SUPPLIER Input'!I29</f>
        <v>0</v>
      </c>
      <c r="AB10" s="260">
        <f>'1. SUPPLIER Input'!G29</f>
        <v>0</v>
      </c>
      <c r="AC10" s="584">
        <f>'1. SUPPLIER Input'!F29</f>
        <v>0</v>
      </c>
      <c r="AD10" s="584" t="str">
        <f>IF('1. SUPPLIER Input'!$K$29&lt;&gt;"",'1. SUPPLIER Input'!$K$29,"")</f>
        <v/>
      </c>
      <c r="AE10" s="257"/>
      <c r="AF10" s="257"/>
      <c r="AG10" s="257"/>
    </row>
    <row r="11" spans="2:42" s="256" customFormat="1" ht="60" customHeight="1" thickBot="1">
      <c r="B11" s="245"/>
      <c r="C11" s="246"/>
      <c r="D11" s="247"/>
      <c r="E11" s="247"/>
      <c r="F11" s="247"/>
      <c r="G11" s="247"/>
      <c r="H11" s="247"/>
      <c r="I11" s="248"/>
      <c r="J11" s="247"/>
      <c r="K11" s="249"/>
      <c r="L11" s="250"/>
      <c r="M11" s="247"/>
      <c r="N11" s="248"/>
      <c r="O11" s="247"/>
      <c r="P11" s="251"/>
      <c r="Q11" s="252"/>
      <c r="R11" s="249"/>
      <c r="S11" s="249"/>
      <c r="T11" s="249"/>
      <c r="U11" s="249"/>
      <c r="V11" s="246"/>
      <c r="W11" s="247"/>
      <c r="X11" s="247"/>
      <c r="Y11" s="247"/>
      <c r="Z11" s="253"/>
      <c r="AA11" s="253"/>
      <c r="AB11" s="251"/>
      <c r="AC11" s="247"/>
      <c r="AD11" s="253"/>
      <c r="AE11" s="254"/>
      <c r="AF11" s="254"/>
      <c r="AG11" s="255"/>
      <c r="AH11" s="226"/>
      <c r="AI11" s="226"/>
      <c r="AJ11" s="226"/>
      <c r="AK11" s="226"/>
      <c r="AL11" s="226"/>
      <c r="AM11" s="226"/>
      <c r="AN11" s="226"/>
      <c r="AO11" s="226"/>
      <c r="AP11" s="226"/>
    </row>
    <row r="12" spans="2:42" s="256" customFormat="1" ht="34.5" thickBot="1">
      <c r="B12" s="533" t="s">
        <v>2566</v>
      </c>
      <c r="C12" s="534"/>
      <c r="D12" s="534"/>
      <c r="E12" s="534"/>
      <c r="F12" s="534"/>
      <c r="G12" s="534"/>
      <c r="H12" s="534"/>
      <c r="I12" s="534"/>
      <c r="J12" s="534"/>
      <c r="K12" s="534"/>
      <c r="L12" s="535"/>
      <c r="M12" s="247"/>
      <c r="N12" s="248"/>
      <c r="O12" s="247"/>
      <c r="P12" s="251"/>
      <c r="Q12" s="252"/>
      <c r="R12" s="249"/>
      <c r="S12" s="249"/>
      <c r="T12" s="249"/>
      <c r="U12" s="249"/>
      <c r="V12" s="246"/>
      <c r="W12" s="247"/>
      <c r="X12" s="247"/>
      <c r="Y12" s="247"/>
      <c r="Z12" s="253"/>
      <c r="AA12" s="253"/>
      <c r="AB12" s="251"/>
      <c r="AC12" s="247"/>
      <c r="AD12" s="253"/>
      <c r="AE12" s="254"/>
      <c r="AF12" s="254"/>
      <c r="AG12" s="255"/>
      <c r="AH12" s="255"/>
      <c r="AI12" s="255"/>
      <c r="AJ12" s="255"/>
      <c r="AK12" s="255"/>
      <c r="AL12" s="255"/>
      <c r="AM12" s="255"/>
      <c r="AN12" s="255"/>
      <c r="AO12" s="255"/>
      <c r="AP12" s="255"/>
    </row>
    <row r="13" spans="2:42" s="256" customFormat="1" ht="18.75" outlineLevel="1">
      <c r="B13" s="245"/>
      <c r="C13" s="246"/>
      <c r="D13" s="247"/>
      <c r="E13" s="247"/>
      <c r="F13" s="247"/>
      <c r="G13" s="247"/>
      <c r="H13" s="247"/>
      <c r="I13" s="248"/>
      <c r="J13" s="247"/>
      <c r="K13" s="249"/>
      <c r="L13" s="250"/>
      <c r="M13" s="247"/>
      <c r="N13" s="248"/>
      <c r="O13" s="247"/>
      <c r="P13" s="251"/>
      <c r="Q13" s="252"/>
      <c r="R13" s="249"/>
      <c r="S13" s="249"/>
      <c r="T13" s="249"/>
      <c r="U13" s="249"/>
      <c r="V13" s="246"/>
      <c r="W13" s="247"/>
      <c r="X13" s="247"/>
      <c r="Y13" s="247"/>
      <c r="Z13" s="253"/>
      <c r="AA13" s="253"/>
      <c r="AB13" s="251"/>
      <c r="AC13" s="247"/>
      <c r="AD13" s="253"/>
      <c r="AE13" s="254"/>
      <c r="AF13" s="254"/>
      <c r="AG13" s="255"/>
      <c r="AH13" s="255"/>
      <c r="AI13" s="255"/>
      <c r="AJ13" s="255"/>
      <c r="AK13" s="255"/>
      <c r="AL13" s="255"/>
      <c r="AM13" s="255"/>
      <c r="AN13" s="255"/>
      <c r="AO13" s="255"/>
      <c r="AP13" s="255"/>
    </row>
    <row r="14" spans="2:42" s="318" customFormat="1" ht="30" customHeight="1" outlineLevel="1">
      <c r="B14" s="525" t="s">
        <v>2541</v>
      </c>
      <c r="C14" s="526"/>
      <c r="D14" s="526"/>
      <c r="E14" s="526"/>
      <c r="F14" s="526"/>
      <c r="G14" s="527"/>
      <c r="H14" s="528" t="s">
        <v>2542</v>
      </c>
      <c r="I14" s="529"/>
      <c r="J14" s="529"/>
      <c r="K14" s="529"/>
      <c r="L14" s="311"/>
      <c r="M14" s="312"/>
      <c r="N14" s="248"/>
      <c r="O14" s="312"/>
      <c r="P14" s="313"/>
      <c r="Q14" s="314"/>
      <c r="R14" s="314"/>
      <c r="S14" s="314"/>
      <c r="T14" s="314"/>
      <c r="U14" s="314"/>
      <c r="V14" s="315"/>
      <c r="W14" s="312"/>
      <c r="X14" s="312"/>
      <c r="Y14" s="312"/>
      <c r="Z14" s="316"/>
      <c r="AA14" s="316"/>
      <c r="AB14" s="313"/>
      <c r="AC14" s="312"/>
      <c r="AD14" s="316"/>
      <c r="AE14" s="317"/>
      <c r="AF14" s="317"/>
      <c r="AG14" s="317"/>
      <c r="AH14" s="317"/>
      <c r="AI14" s="317"/>
      <c r="AJ14" s="317"/>
      <c r="AK14" s="317"/>
      <c r="AL14" s="317"/>
      <c r="AM14" s="317"/>
      <c r="AN14" s="317"/>
      <c r="AO14" s="317"/>
      <c r="AP14" s="317"/>
    </row>
    <row r="15" spans="2:42" s="295" customFormat="1" ht="30" customHeight="1" outlineLevel="1">
      <c r="B15" s="286" t="s">
        <v>2543</v>
      </c>
      <c r="C15" s="287" t="s">
        <v>2544</v>
      </c>
      <c r="D15" s="287" t="s">
        <v>2545</v>
      </c>
      <c r="E15" s="287" t="s">
        <v>2546</v>
      </c>
      <c r="F15" s="287" t="s">
        <v>2547</v>
      </c>
      <c r="G15" s="287" t="s">
        <v>18</v>
      </c>
      <c r="H15" s="287" t="s">
        <v>2548</v>
      </c>
      <c r="I15" s="287" t="s">
        <v>2549</v>
      </c>
      <c r="J15" s="287" t="s">
        <v>2550</v>
      </c>
      <c r="K15" s="288" t="s">
        <v>2551</v>
      </c>
      <c r="L15" s="289"/>
      <c r="M15" s="290"/>
      <c r="N15" s="291"/>
      <c r="O15" s="290"/>
      <c r="P15" s="292"/>
      <c r="Q15" s="290"/>
      <c r="R15" s="293"/>
      <c r="S15" s="293"/>
      <c r="T15" s="293"/>
      <c r="U15" s="293"/>
      <c r="V15" s="294"/>
      <c r="W15" s="290"/>
      <c r="X15" s="290"/>
      <c r="Y15" s="290"/>
      <c r="Z15" s="294"/>
      <c r="AA15" s="294"/>
      <c r="AB15" s="292"/>
      <c r="AC15" s="290"/>
      <c r="AD15" s="294"/>
      <c r="AE15" s="290"/>
      <c r="AF15" s="290"/>
      <c r="AG15" s="290"/>
      <c r="AH15" s="290"/>
      <c r="AI15" s="290"/>
      <c r="AJ15" s="290"/>
      <c r="AK15" s="290"/>
      <c r="AL15" s="290"/>
      <c r="AM15" s="290"/>
      <c r="AN15" s="290"/>
      <c r="AO15" s="290"/>
      <c r="AP15" s="290"/>
    </row>
    <row r="16" spans="2:42" s="256" customFormat="1" ht="30" customHeight="1" outlineLevel="1">
      <c r="B16" s="296" t="s">
        <v>2282</v>
      </c>
      <c r="C16" s="298">
        <f>'1. SUPPLIER Input'!D29</f>
        <v>0</v>
      </c>
      <c r="D16" s="298" t="str">
        <f>UPPER('1. SUPPLIER Input'!E29)</f>
        <v/>
      </c>
      <c r="E16" s="298">
        <f>'1. SUPPLIER Input'!$G$29</f>
        <v>0</v>
      </c>
      <c r="F16" s="593">
        <f>'1. SUPPLIER Input'!F29</f>
        <v>0</v>
      </c>
      <c r="G16" s="593">
        <f>'1. SUPPLIER Input'!$E$11</f>
        <v>0</v>
      </c>
      <c r="H16" s="299" t="s">
        <v>2563</v>
      </c>
      <c r="I16" s="299" t="s">
        <v>2564</v>
      </c>
      <c r="J16" s="299" t="str">
        <f>_xlfn.CONCAT(H16,".",I16,"@veoneer.com")</f>
        <v>Arnaud.Soret@veoneer.com</v>
      </c>
      <c r="K16" s="299">
        <f>'2. VEONEER Input'!G38</f>
        <v>0</v>
      </c>
      <c r="L16" s="250"/>
      <c r="M16" s="247"/>
      <c r="N16" s="248"/>
      <c r="O16" s="247"/>
      <c r="P16" s="251"/>
      <c r="Q16" s="252"/>
      <c r="R16" s="249"/>
      <c r="S16" s="249"/>
      <c r="T16" s="249"/>
      <c r="U16" s="249"/>
      <c r="V16" s="246"/>
      <c r="W16" s="247"/>
      <c r="X16" s="247"/>
      <c r="Y16" s="247"/>
      <c r="Z16" s="253"/>
      <c r="AA16" s="253"/>
      <c r="AB16" s="251"/>
      <c r="AC16" s="247"/>
      <c r="AD16" s="253"/>
      <c r="AE16" s="254"/>
      <c r="AF16" s="254"/>
      <c r="AG16" s="255"/>
      <c r="AH16" s="255"/>
      <c r="AI16" s="255"/>
      <c r="AJ16" s="255"/>
      <c r="AK16" s="255"/>
      <c r="AL16" s="255"/>
      <c r="AM16" s="255"/>
      <c r="AN16" s="255"/>
      <c r="AO16" s="255"/>
      <c r="AP16" s="255"/>
    </row>
    <row r="17" spans="1:42" s="256" customFormat="1" ht="60" customHeight="1" thickBot="1">
      <c r="B17" s="245"/>
      <c r="C17" s="246"/>
      <c r="D17" s="247"/>
      <c r="E17" s="247"/>
      <c r="F17" s="247"/>
      <c r="G17" s="247"/>
      <c r="H17" s="247"/>
      <c r="I17" s="248"/>
      <c r="J17" s="247"/>
      <c r="K17" s="249"/>
      <c r="L17" s="250"/>
      <c r="M17" s="247"/>
      <c r="N17" s="248"/>
      <c r="O17" s="247"/>
      <c r="P17" s="251"/>
      <c r="Q17" s="252"/>
      <c r="R17" s="249"/>
      <c r="S17" s="249"/>
      <c r="T17" s="249"/>
      <c r="U17" s="249"/>
      <c r="V17" s="246"/>
      <c r="W17" s="247"/>
      <c r="X17" s="247"/>
      <c r="Y17" s="247"/>
      <c r="Z17" s="253"/>
      <c r="AA17" s="253"/>
      <c r="AB17" s="251"/>
      <c r="AC17" s="247"/>
      <c r="AD17" s="253"/>
      <c r="AE17" s="254"/>
      <c r="AF17" s="254"/>
      <c r="AG17" s="255"/>
      <c r="AH17" s="255"/>
      <c r="AI17" s="255"/>
      <c r="AJ17" s="255"/>
      <c r="AK17" s="255"/>
      <c r="AL17" s="255"/>
      <c r="AM17" s="255"/>
      <c r="AN17" s="255"/>
      <c r="AO17" s="255"/>
      <c r="AP17" s="255"/>
    </row>
    <row r="18" spans="1:42" s="256" customFormat="1" ht="34.5" thickBot="1">
      <c r="B18" s="536" t="s">
        <v>2567</v>
      </c>
      <c r="C18" s="537"/>
      <c r="D18" s="537"/>
      <c r="E18" s="537"/>
      <c r="F18" s="537"/>
      <c r="G18" s="537"/>
      <c r="H18" s="537"/>
      <c r="I18" s="537"/>
      <c r="J18" s="537"/>
      <c r="K18" s="537"/>
      <c r="L18" s="538"/>
      <c r="M18" s="247"/>
      <c r="N18" s="248"/>
      <c r="O18" s="247"/>
      <c r="P18" s="251"/>
      <c r="Q18" s="252"/>
      <c r="R18" s="249"/>
      <c r="S18" s="249"/>
      <c r="T18" s="249"/>
      <c r="U18" s="249"/>
      <c r="V18" s="246"/>
      <c r="W18" s="247"/>
      <c r="X18" s="247"/>
      <c r="Y18" s="247"/>
      <c r="Z18" s="253"/>
      <c r="AA18" s="253"/>
      <c r="AB18" s="251"/>
      <c r="AC18" s="247"/>
      <c r="AD18" s="253"/>
      <c r="AE18" s="254"/>
      <c r="AF18" s="254"/>
      <c r="AG18" s="255"/>
      <c r="AH18" s="255"/>
      <c r="AI18" s="255"/>
      <c r="AJ18" s="255"/>
      <c r="AK18" s="255"/>
      <c r="AL18" s="255"/>
      <c r="AM18" s="255"/>
      <c r="AN18" s="255"/>
      <c r="AO18" s="255"/>
      <c r="AP18" s="255"/>
    </row>
    <row r="19" spans="1:42" s="256" customFormat="1" ht="20.100000000000001" customHeight="1" outlineLevel="1">
      <c r="B19" s="249"/>
      <c r="C19" s="255"/>
      <c r="D19" s="255"/>
      <c r="E19" s="255"/>
      <c r="F19" s="255"/>
      <c r="G19" s="255"/>
      <c r="H19" s="255"/>
      <c r="I19" s="255"/>
      <c r="J19" s="255"/>
      <c r="K19" s="249"/>
      <c r="L19" s="255"/>
      <c r="M19" s="255"/>
      <c r="N19" s="255"/>
      <c r="O19" s="255"/>
      <c r="P19" s="255"/>
      <c r="Q19" s="255"/>
      <c r="R19" s="249"/>
      <c r="S19" s="249"/>
      <c r="T19" s="249"/>
      <c r="U19" s="249"/>
      <c r="V19" s="255"/>
      <c r="W19" s="255"/>
      <c r="X19" s="255"/>
      <c r="Y19" s="255"/>
      <c r="Z19" s="255"/>
      <c r="AA19" s="255"/>
      <c r="AB19" s="255"/>
      <c r="AC19" s="255"/>
      <c r="AD19" s="255"/>
      <c r="AE19" s="255"/>
      <c r="AF19" s="255"/>
      <c r="AG19" s="255"/>
      <c r="AH19" s="255"/>
      <c r="AI19" s="255"/>
      <c r="AJ19" s="255"/>
      <c r="AK19" s="255"/>
      <c r="AL19" s="255"/>
      <c r="AM19" s="255"/>
      <c r="AN19" s="255"/>
      <c r="AO19" s="255"/>
      <c r="AP19" s="255"/>
    </row>
    <row r="20" spans="1:42" s="300" customFormat="1" ht="30" customHeight="1" outlineLevel="1">
      <c r="C20" s="319" t="s">
        <v>2552</v>
      </c>
      <c r="D20" s="319" t="s">
        <v>2553</v>
      </c>
      <c r="E20" s="319" t="s">
        <v>2554</v>
      </c>
      <c r="F20" s="319" t="s">
        <v>2555</v>
      </c>
      <c r="G20" s="319" t="s">
        <v>2556</v>
      </c>
      <c r="H20" s="319" t="s">
        <v>2557</v>
      </c>
      <c r="I20" s="319" t="s">
        <v>2558</v>
      </c>
      <c r="J20" s="319" t="s">
        <v>2559</v>
      </c>
      <c r="K20" s="319" t="s">
        <v>2560</v>
      </c>
      <c r="L20" s="254"/>
      <c r="M20" s="254"/>
      <c r="N20" s="254"/>
      <c r="O20" s="254"/>
      <c r="P20" s="254"/>
      <c r="Q20" s="254"/>
      <c r="R20" s="252"/>
      <c r="S20" s="252"/>
      <c r="T20" s="252"/>
      <c r="U20" s="252"/>
      <c r="V20" s="254"/>
      <c r="W20" s="254"/>
      <c r="X20" s="254"/>
      <c r="Y20" s="254"/>
      <c r="Z20" s="254"/>
      <c r="AA20" s="254"/>
      <c r="AB20" s="254"/>
      <c r="AC20" s="254"/>
      <c r="AD20" s="254"/>
      <c r="AE20" s="254"/>
      <c r="AF20" s="254"/>
      <c r="AG20" s="254"/>
      <c r="AH20" s="254"/>
      <c r="AI20" s="254"/>
      <c r="AJ20" s="254"/>
      <c r="AK20" s="254"/>
      <c r="AL20" s="254"/>
      <c r="AM20" s="254"/>
      <c r="AN20" s="254"/>
      <c r="AO20" s="254"/>
      <c r="AP20" s="254"/>
    </row>
    <row r="21" spans="1:42" s="300" customFormat="1" ht="30" customHeight="1" outlineLevel="1">
      <c r="B21" s="301"/>
      <c r="C21" s="594">
        <f>'1. SUPPLIER Input'!G29</f>
        <v>0</v>
      </c>
      <c r="D21" s="302">
        <f>'1. SUPPLIER Input'!J18</f>
        <v>0</v>
      </c>
      <c r="E21" s="303">
        <f>'1. SUPPLIER Input'!I29</f>
        <v>0</v>
      </c>
      <c r="F21" s="595">
        <f>'1. SUPPLIER Input'!F29</f>
        <v>0</v>
      </c>
      <c r="G21" s="302">
        <f>'1. SUPPLIER Input'!D29</f>
        <v>0</v>
      </c>
      <c r="H21" s="302">
        <f>'1. SUPPLIER Input'!E29</f>
        <v>0</v>
      </c>
      <c r="I21" s="302">
        <f>'2. VEONEER Input'!G29</f>
        <v>0</v>
      </c>
      <c r="J21" s="302">
        <f>'1. SUPPLIER Input'!E6</f>
        <v>0</v>
      </c>
      <c r="K21" s="297"/>
      <c r="L21" s="254"/>
      <c r="M21" s="254"/>
      <c r="N21" s="254"/>
      <c r="O21" s="254"/>
      <c r="P21" s="254"/>
      <c r="Q21" s="254"/>
      <c r="R21" s="252"/>
      <c r="S21" s="252"/>
      <c r="T21" s="252"/>
      <c r="U21" s="252"/>
      <c r="V21" s="254"/>
      <c r="W21" s="254"/>
      <c r="X21" s="254"/>
      <c r="Y21" s="254"/>
      <c r="Z21" s="254"/>
      <c r="AA21" s="254"/>
      <c r="AB21" s="254"/>
      <c r="AC21" s="254"/>
      <c r="AD21" s="254"/>
      <c r="AE21" s="254"/>
      <c r="AF21" s="254"/>
      <c r="AG21" s="254"/>
      <c r="AH21" s="254"/>
      <c r="AI21" s="254"/>
      <c r="AJ21" s="254"/>
      <c r="AK21" s="254"/>
      <c r="AL21" s="254"/>
      <c r="AM21" s="254"/>
      <c r="AN21" s="254"/>
      <c r="AO21" s="254"/>
      <c r="AP21" s="254"/>
    </row>
    <row r="22" spans="1:42" s="300" customFormat="1" ht="60" customHeight="1" thickBot="1">
      <c r="A22" s="254"/>
      <c r="B22" s="254"/>
      <c r="C22" s="254"/>
      <c r="D22" s="254"/>
      <c r="E22" s="254"/>
      <c r="F22" s="254"/>
      <c r="G22" s="254"/>
      <c r="H22" s="254"/>
      <c r="I22" s="254"/>
      <c r="J22" s="254"/>
      <c r="K22" s="254"/>
      <c r="L22" s="254"/>
      <c r="M22" s="254"/>
      <c r="N22" s="254"/>
      <c r="O22" s="254"/>
      <c r="P22" s="254"/>
      <c r="Q22" s="254"/>
      <c r="R22" s="252"/>
      <c r="S22" s="252"/>
      <c r="T22" s="252"/>
      <c r="U22" s="252"/>
      <c r="V22" s="254"/>
      <c r="W22" s="254"/>
      <c r="X22" s="254"/>
      <c r="Y22" s="254"/>
      <c r="Z22" s="254"/>
      <c r="AA22" s="254"/>
      <c r="AB22" s="254"/>
      <c r="AC22" s="254"/>
      <c r="AD22" s="254"/>
      <c r="AE22" s="254"/>
      <c r="AF22" s="254"/>
      <c r="AG22" s="254"/>
      <c r="AH22" s="254"/>
      <c r="AI22" s="254"/>
      <c r="AJ22" s="254"/>
      <c r="AK22" s="254"/>
      <c r="AL22" s="254"/>
      <c r="AM22" s="254"/>
      <c r="AN22" s="254"/>
      <c r="AO22" s="254"/>
      <c r="AP22" s="254"/>
    </row>
    <row r="23" spans="1:42" s="256" customFormat="1" ht="34.5" thickBot="1">
      <c r="B23" s="539" t="s">
        <v>2568</v>
      </c>
      <c r="C23" s="540"/>
      <c r="D23" s="540"/>
      <c r="E23" s="540"/>
      <c r="F23" s="540"/>
      <c r="G23" s="540"/>
      <c r="H23" s="540"/>
      <c r="I23" s="540"/>
      <c r="J23" s="540"/>
      <c r="K23" s="540"/>
      <c r="L23" s="541"/>
      <c r="M23" s="255"/>
      <c r="N23" s="255"/>
      <c r="O23" s="255"/>
      <c r="P23" s="255"/>
      <c r="Q23" s="255"/>
      <c r="R23" s="249"/>
      <c r="S23" s="249"/>
      <c r="T23" s="249"/>
      <c r="U23" s="249"/>
      <c r="V23" s="255"/>
      <c r="W23" s="255"/>
      <c r="X23" s="255"/>
      <c r="Y23" s="255"/>
      <c r="Z23" s="255"/>
      <c r="AA23" s="255"/>
      <c r="AB23" s="255"/>
      <c r="AC23" s="255"/>
      <c r="AD23" s="255"/>
      <c r="AE23" s="255"/>
      <c r="AF23" s="255"/>
      <c r="AG23" s="255"/>
      <c r="AH23" s="255"/>
      <c r="AI23" s="255"/>
      <c r="AJ23" s="255"/>
      <c r="AK23" s="255"/>
      <c r="AL23" s="255"/>
      <c r="AM23" s="255"/>
      <c r="AN23" s="255"/>
      <c r="AO23" s="255"/>
      <c r="AP23" s="255"/>
    </row>
    <row r="24" spans="1:42" s="256" customFormat="1" ht="15">
      <c r="M24" s="255"/>
      <c r="N24" s="255"/>
      <c r="O24" s="255"/>
      <c r="P24" s="255"/>
      <c r="Q24" s="255"/>
      <c r="R24" s="249"/>
      <c r="S24" s="249"/>
      <c r="T24" s="249"/>
      <c r="U24" s="249"/>
      <c r="V24" s="255"/>
      <c r="W24" s="255"/>
      <c r="X24" s="255"/>
      <c r="Y24" s="255"/>
      <c r="Z24" s="255"/>
      <c r="AA24" s="255"/>
      <c r="AB24" s="255"/>
      <c r="AC24" s="255"/>
      <c r="AD24" s="255"/>
      <c r="AE24" s="255"/>
      <c r="AF24" s="255"/>
      <c r="AG24" s="255"/>
      <c r="AH24" s="255"/>
      <c r="AI24" s="255"/>
      <c r="AJ24" s="255"/>
      <c r="AK24" s="255"/>
      <c r="AL24" s="255"/>
      <c r="AM24" s="255"/>
      <c r="AN24" s="255"/>
      <c r="AO24" s="255"/>
      <c r="AP24" s="255"/>
    </row>
    <row r="25" spans="1:42" s="256" customFormat="1" ht="30" customHeight="1" outlineLevel="1">
      <c r="B25" s="249"/>
      <c r="C25" s="320" t="s">
        <v>4</v>
      </c>
      <c r="D25" s="522" t="s">
        <v>2562</v>
      </c>
      <c r="E25" s="522"/>
      <c r="F25" s="255"/>
      <c r="G25" s="255"/>
      <c r="H25" s="255"/>
      <c r="I25" s="255"/>
      <c r="J25" s="255"/>
      <c r="K25" s="249"/>
      <c r="L25" s="255"/>
      <c r="M25" s="255"/>
      <c r="N25" s="255"/>
      <c r="O25" s="255"/>
      <c r="P25" s="255"/>
      <c r="Q25" s="255"/>
      <c r="R25" s="249"/>
      <c r="S25" s="249"/>
      <c r="T25" s="249"/>
      <c r="U25" s="249"/>
      <c r="V25" s="255"/>
      <c r="W25" s="255"/>
      <c r="X25" s="255"/>
      <c r="Y25" s="255"/>
      <c r="Z25" s="255"/>
      <c r="AA25" s="255"/>
      <c r="AB25" s="255"/>
      <c r="AC25" s="255"/>
      <c r="AD25" s="255"/>
      <c r="AE25" s="255"/>
      <c r="AF25" s="255"/>
      <c r="AG25" s="255"/>
      <c r="AH25" s="255"/>
      <c r="AI25" s="255"/>
      <c r="AJ25" s="255"/>
      <c r="AK25" s="255"/>
      <c r="AL25" s="255"/>
      <c r="AM25" s="255"/>
      <c r="AN25" s="255"/>
      <c r="AO25" s="255"/>
      <c r="AP25" s="255"/>
    </row>
    <row r="26" spans="1:42" s="256" customFormat="1" ht="30" customHeight="1" outlineLevel="1">
      <c r="B26" s="249"/>
      <c r="C26" s="310">
        <f>'1. SUPPLIER Input'!$E$6</f>
        <v>0</v>
      </c>
      <c r="D26" s="523">
        <f>'1. SUPPLIER Input'!$I$6</f>
        <v>0</v>
      </c>
      <c r="E26" s="524"/>
      <c r="F26" s="255"/>
      <c r="G26" s="255"/>
      <c r="H26" s="255"/>
      <c r="I26" s="255"/>
      <c r="J26" s="255"/>
      <c r="K26" s="249"/>
      <c r="L26" s="255"/>
      <c r="M26" s="255"/>
      <c r="N26" s="255"/>
      <c r="O26" s="255"/>
      <c r="P26" s="255"/>
      <c r="Q26" s="255"/>
      <c r="R26" s="249"/>
      <c r="S26" s="249"/>
      <c r="T26" s="249"/>
      <c r="U26" s="249"/>
      <c r="V26" s="255"/>
      <c r="W26" s="255"/>
      <c r="X26" s="255"/>
      <c r="Y26" s="255"/>
      <c r="Z26" s="255"/>
      <c r="AA26" s="255"/>
      <c r="AB26" s="255"/>
      <c r="AC26" s="255"/>
      <c r="AD26" s="255"/>
      <c r="AE26" s="255"/>
      <c r="AF26" s="255"/>
      <c r="AG26" s="255"/>
      <c r="AH26" s="255"/>
      <c r="AI26" s="255"/>
      <c r="AJ26" s="255"/>
      <c r="AK26" s="255"/>
      <c r="AL26" s="255"/>
      <c r="AM26" s="255"/>
      <c r="AN26" s="255"/>
      <c r="AO26" s="255"/>
      <c r="AP26" s="255"/>
    </row>
    <row r="27" spans="1:42" s="256" customFormat="1" ht="14.65" customHeight="1" outlineLevel="1">
      <c r="B27" s="249"/>
      <c r="C27" s="255"/>
      <c r="D27" s="255"/>
      <c r="E27" s="255"/>
      <c r="F27" s="255"/>
      <c r="G27" s="255"/>
      <c r="H27" s="255"/>
      <c r="I27" s="255"/>
      <c r="J27" s="255"/>
      <c r="K27" s="249"/>
      <c r="L27" s="255"/>
      <c r="M27" s="255"/>
      <c r="N27" s="255"/>
      <c r="O27" s="255"/>
      <c r="P27" s="255"/>
      <c r="Q27" s="255"/>
      <c r="R27" s="249"/>
      <c r="S27" s="249"/>
      <c r="T27" s="249"/>
      <c r="U27" s="249"/>
      <c r="V27" s="255"/>
      <c r="W27" s="255"/>
      <c r="X27" s="255"/>
      <c r="Y27" s="255"/>
      <c r="Z27" s="255"/>
      <c r="AA27" s="255"/>
      <c r="AB27" s="255"/>
      <c r="AC27" s="255"/>
      <c r="AD27" s="255"/>
      <c r="AE27" s="255"/>
      <c r="AF27" s="255"/>
      <c r="AG27" s="255"/>
      <c r="AH27" s="255"/>
      <c r="AI27" s="255"/>
      <c r="AJ27" s="255"/>
      <c r="AK27" s="255"/>
      <c r="AL27" s="255"/>
      <c r="AM27" s="255"/>
      <c r="AN27" s="255"/>
      <c r="AO27" s="255"/>
      <c r="AP27" s="255"/>
    </row>
    <row r="28" spans="1:42" s="256" customFormat="1" ht="14.65" customHeight="1">
      <c r="B28" s="249"/>
      <c r="C28" s="255"/>
      <c r="D28" s="255"/>
      <c r="E28" s="255"/>
      <c r="F28" s="255"/>
      <c r="G28" s="255"/>
      <c r="H28" s="255"/>
      <c r="I28" s="255"/>
      <c r="J28" s="255"/>
      <c r="K28" s="249"/>
      <c r="L28" s="255"/>
      <c r="M28" s="255"/>
      <c r="N28" s="255"/>
      <c r="O28" s="255"/>
      <c r="P28" s="255"/>
      <c r="Q28" s="255"/>
      <c r="R28" s="249"/>
      <c r="S28" s="249"/>
      <c r="T28" s="249"/>
      <c r="U28" s="249"/>
      <c r="V28" s="255"/>
      <c r="W28" s="255"/>
      <c r="X28" s="255"/>
      <c r="Y28" s="255"/>
      <c r="Z28" s="255"/>
      <c r="AA28" s="255"/>
      <c r="AB28" s="255"/>
      <c r="AC28" s="255"/>
      <c r="AD28" s="255"/>
      <c r="AE28" s="255"/>
      <c r="AF28" s="255"/>
      <c r="AG28" s="255"/>
      <c r="AH28" s="255"/>
      <c r="AI28" s="255"/>
      <c r="AJ28" s="255"/>
      <c r="AK28" s="255"/>
      <c r="AL28" s="255"/>
      <c r="AM28" s="255"/>
      <c r="AN28" s="255"/>
      <c r="AO28" s="255"/>
      <c r="AP28" s="255"/>
    </row>
    <row r="29" spans="1:42" s="256" customFormat="1" ht="14.65" customHeight="1">
      <c r="B29" s="249"/>
      <c r="C29" s="255"/>
      <c r="D29" s="255"/>
      <c r="E29" s="255"/>
      <c r="F29" s="255"/>
      <c r="G29" s="255"/>
      <c r="H29" s="255"/>
      <c r="I29" s="255"/>
      <c r="J29" s="255"/>
      <c r="K29" s="249"/>
      <c r="L29" s="255"/>
      <c r="M29" s="255"/>
      <c r="N29" s="255"/>
      <c r="O29" s="255"/>
      <c r="P29" s="255"/>
      <c r="Q29" s="255"/>
      <c r="R29" s="249"/>
      <c r="S29" s="249"/>
      <c r="T29" s="249"/>
      <c r="U29" s="249"/>
      <c r="V29" s="255"/>
      <c r="W29" s="255"/>
      <c r="X29" s="255"/>
      <c r="Y29" s="255"/>
      <c r="Z29" s="255"/>
      <c r="AA29" s="255"/>
      <c r="AB29" s="255"/>
      <c r="AC29" s="255"/>
      <c r="AD29" s="255"/>
      <c r="AE29" s="255"/>
      <c r="AF29" s="255"/>
      <c r="AG29" s="255"/>
      <c r="AH29" s="255"/>
      <c r="AI29" s="255"/>
      <c r="AJ29" s="255"/>
      <c r="AK29" s="255"/>
      <c r="AL29" s="255"/>
      <c r="AM29" s="255"/>
      <c r="AN29" s="255"/>
      <c r="AO29" s="255"/>
      <c r="AP29" s="255"/>
    </row>
    <row r="30" spans="1:42" s="256" customFormat="1" ht="14.65" customHeight="1">
      <c r="B30" s="249"/>
      <c r="C30" s="255"/>
      <c r="D30" s="255"/>
      <c r="E30" s="255"/>
      <c r="F30" s="255"/>
      <c r="G30" s="255"/>
      <c r="H30" s="255"/>
      <c r="I30" s="255"/>
      <c r="J30" s="255"/>
      <c r="K30" s="249"/>
      <c r="L30" s="255"/>
      <c r="M30" s="255"/>
      <c r="N30" s="255"/>
      <c r="O30" s="255"/>
      <c r="P30" s="255"/>
      <c r="Q30" s="255"/>
      <c r="R30" s="249"/>
      <c r="S30" s="249"/>
      <c r="T30" s="249"/>
      <c r="U30" s="249"/>
      <c r="V30" s="255"/>
      <c r="W30" s="255"/>
      <c r="X30" s="255"/>
      <c r="Y30" s="255"/>
      <c r="Z30" s="255"/>
      <c r="AA30" s="255"/>
      <c r="AB30" s="255"/>
      <c r="AC30" s="255"/>
      <c r="AD30" s="255"/>
      <c r="AE30" s="255"/>
      <c r="AF30" s="255"/>
      <c r="AG30" s="255"/>
      <c r="AH30" s="255"/>
      <c r="AI30" s="255"/>
      <c r="AJ30" s="255"/>
      <c r="AK30" s="255"/>
      <c r="AL30" s="255"/>
      <c r="AM30" s="255"/>
      <c r="AN30" s="255"/>
      <c r="AO30" s="255"/>
      <c r="AP30" s="255"/>
    </row>
    <row r="31" spans="1:42" s="256" customFormat="1" ht="14.65" customHeight="1">
      <c r="B31" s="249"/>
      <c r="C31" s="255"/>
      <c r="D31" s="255"/>
      <c r="E31" s="255"/>
      <c r="F31" s="255"/>
      <c r="G31" s="255"/>
      <c r="H31" s="255"/>
      <c r="I31" s="255"/>
      <c r="J31" s="255"/>
      <c r="K31" s="249"/>
      <c r="L31" s="255"/>
      <c r="M31" s="255"/>
      <c r="N31" s="255"/>
      <c r="O31" s="255"/>
      <c r="P31" s="255"/>
      <c r="Q31" s="255"/>
      <c r="R31" s="249"/>
      <c r="S31" s="249"/>
      <c r="T31" s="249"/>
      <c r="U31" s="249"/>
      <c r="V31" s="255"/>
      <c r="W31" s="255"/>
      <c r="X31" s="255"/>
      <c r="Y31" s="255"/>
      <c r="Z31" s="255"/>
      <c r="AA31" s="255"/>
      <c r="AB31" s="255"/>
      <c r="AC31" s="255"/>
      <c r="AD31" s="255"/>
      <c r="AE31" s="255"/>
      <c r="AF31" s="255"/>
      <c r="AG31" s="255"/>
      <c r="AH31" s="255"/>
      <c r="AI31" s="255"/>
      <c r="AJ31" s="255"/>
      <c r="AK31" s="255"/>
      <c r="AL31" s="255"/>
      <c r="AM31" s="255"/>
      <c r="AN31" s="255"/>
      <c r="AO31" s="255"/>
      <c r="AP31" s="255"/>
    </row>
    <row r="32" spans="1:42" s="256" customFormat="1" ht="14.65" customHeight="1">
      <c r="B32" s="249"/>
      <c r="C32" s="255"/>
      <c r="D32" s="255"/>
      <c r="E32" s="255"/>
      <c r="F32" s="255"/>
      <c r="G32" s="255"/>
      <c r="H32" s="255"/>
      <c r="I32" s="255"/>
      <c r="J32" s="255"/>
      <c r="K32" s="249"/>
      <c r="L32" s="255"/>
      <c r="M32" s="255"/>
      <c r="N32" s="255"/>
      <c r="O32" s="255"/>
      <c r="P32" s="255"/>
      <c r="Q32" s="255"/>
      <c r="R32" s="249"/>
      <c r="S32" s="249"/>
      <c r="T32" s="249"/>
      <c r="U32" s="249"/>
      <c r="V32" s="255"/>
      <c r="W32" s="255"/>
      <c r="X32" s="255"/>
      <c r="Y32" s="255"/>
      <c r="Z32" s="255"/>
      <c r="AA32" s="255"/>
      <c r="AB32" s="255"/>
      <c r="AC32" s="255"/>
      <c r="AD32" s="255"/>
      <c r="AE32" s="255"/>
      <c r="AF32" s="255"/>
      <c r="AG32" s="255"/>
      <c r="AH32" s="255"/>
      <c r="AI32" s="255"/>
      <c r="AJ32" s="255"/>
      <c r="AK32" s="255"/>
      <c r="AL32" s="255"/>
      <c r="AM32" s="255"/>
      <c r="AN32" s="255"/>
      <c r="AO32" s="255"/>
      <c r="AP32" s="255"/>
    </row>
    <row r="33" spans="2:42" s="256" customFormat="1" ht="14.65" customHeight="1">
      <c r="B33" s="249"/>
      <c r="C33" s="255"/>
      <c r="D33" s="255"/>
      <c r="E33" s="255"/>
      <c r="F33" s="255"/>
      <c r="G33" s="255"/>
      <c r="H33" s="255"/>
      <c r="I33" s="255"/>
      <c r="J33" s="255"/>
      <c r="K33" s="249"/>
      <c r="L33" s="255"/>
      <c r="M33" s="255"/>
      <c r="N33" s="255"/>
      <c r="O33" s="255"/>
      <c r="P33" s="255"/>
      <c r="Q33" s="255"/>
      <c r="R33" s="249"/>
      <c r="S33" s="249"/>
      <c r="T33" s="249"/>
      <c r="U33" s="249"/>
      <c r="V33" s="255"/>
      <c r="W33" s="255"/>
      <c r="X33" s="255"/>
      <c r="Y33" s="255"/>
      <c r="Z33" s="255"/>
      <c r="AA33" s="255"/>
      <c r="AB33" s="255"/>
      <c r="AC33" s="255"/>
      <c r="AD33" s="255"/>
      <c r="AE33" s="255"/>
      <c r="AF33" s="255"/>
      <c r="AG33" s="255"/>
      <c r="AH33" s="255"/>
      <c r="AI33" s="255"/>
      <c r="AJ33" s="255"/>
      <c r="AK33" s="255"/>
      <c r="AL33" s="255"/>
      <c r="AM33" s="255"/>
      <c r="AN33" s="255"/>
      <c r="AO33" s="255"/>
      <c r="AP33" s="255"/>
    </row>
    <row r="34" spans="2:42" s="256" customFormat="1" ht="14.65" customHeight="1">
      <c r="B34" s="249"/>
      <c r="C34" s="255"/>
      <c r="D34" s="255"/>
      <c r="E34" s="255"/>
      <c r="F34" s="255"/>
      <c r="G34" s="255"/>
      <c r="H34" s="255"/>
      <c r="I34" s="255"/>
      <c r="J34" s="255"/>
      <c r="K34" s="249"/>
      <c r="L34" s="255"/>
      <c r="M34" s="255"/>
      <c r="N34" s="255"/>
      <c r="O34" s="255"/>
      <c r="P34" s="255"/>
      <c r="Q34" s="255"/>
      <c r="R34" s="249"/>
      <c r="S34" s="249"/>
      <c r="T34" s="249"/>
      <c r="U34" s="249"/>
      <c r="V34" s="255"/>
      <c r="W34" s="255"/>
      <c r="X34" s="255"/>
      <c r="Y34" s="255"/>
      <c r="Z34" s="255"/>
      <c r="AA34" s="255"/>
      <c r="AB34" s="255"/>
      <c r="AC34" s="255"/>
      <c r="AD34" s="255"/>
      <c r="AE34" s="255"/>
      <c r="AF34" s="255"/>
      <c r="AG34" s="255"/>
      <c r="AH34" s="255"/>
      <c r="AI34" s="255"/>
      <c r="AJ34" s="255"/>
      <c r="AK34" s="255"/>
      <c r="AL34" s="255"/>
      <c r="AM34" s="255"/>
      <c r="AN34" s="255"/>
      <c r="AO34" s="255"/>
      <c r="AP34" s="255"/>
    </row>
    <row r="35" spans="2:42" s="256" customFormat="1" ht="14.65" customHeight="1">
      <c r="B35" s="249"/>
      <c r="C35" s="255"/>
      <c r="D35" s="255"/>
      <c r="E35" s="255"/>
      <c r="F35" s="255"/>
      <c r="G35" s="255"/>
      <c r="H35" s="255"/>
      <c r="I35" s="255"/>
      <c r="J35" s="255"/>
      <c r="K35" s="249"/>
      <c r="L35" s="255"/>
      <c r="M35" s="255"/>
      <c r="N35" s="255"/>
      <c r="O35" s="255"/>
      <c r="P35" s="255"/>
      <c r="Q35" s="255"/>
      <c r="R35" s="249"/>
      <c r="S35" s="249"/>
      <c r="T35" s="249"/>
      <c r="U35" s="249"/>
      <c r="V35" s="255"/>
      <c r="W35" s="255"/>
      <c r="X35" s="255"/>
      <c r="Y35" s="255"/>
      <c r="Z35" s="255"/>
      <c r="AA35" s="255"/>
      <c r="AB35" s="255"/>
      <c r="AC35" s="255"/>
      <c r="AD35" s="255"/>
      <c r="AE35" s="255"/>
      <c r="AF35" s="255"/>
      <c r="AG35" s="255"/>
      <c r="AH35" s="255"/>
      <c r="AI35" s="255"/>
      <c r="AJ35" s="255"/>
      <c r="AK35" s="255"/>
      <c r="AL35" s="255"/>
      <c r="AM35" s="255"/>
      <c r="AN35" s="255"/>
      <c r="AO35" s="255"/>
      <c r="AP35" s="255"/>
    </row>
    <row r="36" spans="2:42" s="256" customFormat="1" ht="14.65" customHeight="1">
      <c r="B36" s="249"/>
      <c r="C36" s="255"/>
      <c r="D36" s="255"/>
      <c r="E36" s="255"/>
      <c r="F36" s="255"/>
      <c r="G36" s="255"/>
      <c r="H36" s="255"/>
      <c r="I36" s="255"/>
      <c r="J36" s="255"/>
      <c r="K36" s="249"/>
      <c r="L36" s="255"/>
      <c r="M36" s="255"/>
      <c r="N36" s="255"/>
      <c r="O36" s="255"/>
      <c r="P36" s="255"/>
      <c r="Q36" s="255"/>
      <c r="R36" s="249"/>
      <c r="S36" s="249"/>
      <c r="T36" s="249"/>
      <c r="U36" s="249"/>
      <c r="V36" s="255"/>
      <c r="W36" s="255"/>
      <c r="X36" s="255"/>
      <c r="Y36" s="255"/>
      <c r="Z36" s="255"/>
      <c r="AA36" s="255"/>
      <c r="AB36" s="255"/>
      <c r="AC36" s="255"/>
      <c r="AD36" s="255"/>
      <c r="AE36" s="255"/>
      <c r="AF36" s="255"/>
      <c r="AG36" s="255"/>
      <c r="AH36" s="255"/>
      <c r="AI36" s="255"/>
      <c r="AJ36" s="255"/>
      <c r="AK36" s="255"/>
      <c r="AL36" s="255"/>
      <c r="AM36" s="255"/>
      <c r="AN36" s="255"/>
      <c r="AO36" s="255"/>
      <c r="AP36" s="255"/>
    </row>
    <row r="37" spans="2:42" s="256" customFormat="1" ht="14.65" customHeight="1">
      <c r="B37" s="249"/>
      <c r="C37" s="255"/>
      <c r="D37" s="255"/>
      <c r="E37" s="255"/>
      <c r="F37" s="255"/>
      <c r="G37" s="255"/>
      <c r="H37" s="255"/>
      <c r="I37" s="255"/>
      <c r="J37" s="255"/>
      <c r="K37" s="249"/>
      <c r="L37" s="255"/>
      <c r="M37" s="255"/>
      <c r="N37" s="255"/>
      <c r="O37" s="255"/>
      <c r="P37" s="255"/>
      <c r="Q37" s="255"/>
      <c r="R37" s="249"/>
      <c r="S37" s="249"/>
      <c r="T37" s="249"/>
      <c r="U37" s="249"/>
      <c r="V37" s="255"/>
      <c r="W37" s="255"/>
      <c r="X37" s="255"/>
      <c r="Y37" s="255"/>
      <c r="Z37" s="255"/>
      <c r="AA37" s="255"/>
      <c r="AB37" s="255"/>
      <c r="AC37" s="255"/>
      <c r="AD37" s="255"/>
      <c r="AE37" s="255"/>
      <c r="AF37" s="255"/>
      <c r="AG37" s="255"/>
      <c r="AH37" s="255"/>
      <c r="AI37" s="255"/>
      <c r="AJ37" s="255"/>
      <c r="AK37" s="255"/>
      <c r="AL37" s="255"/>
      <c r="AM37" s="255"/>
      <c r="AN37" s="255"/>
      <c r="AO37" s="255"/>
      <c r="AP37" s="255"/>
    </row>
    <row r="38" spans="2:42" s="256" customFormat="1" ht="14.65" customHeight="1">
      <c r="B38" s="249"/>
      <c r="C38" s="255"/>
      <c r="D38" s="255"/>
      <c r="E38" s="255"/>
      <c r="F38" s="255"/>
      <c r="G38" s="255"/>
      <c r="H38" s="255"/>
      <c r="I38" s="255"/>
      <c r="J38" s="255"/>
      <c r="K38" s="249"/>
      <c r="L38" s="255"/>
      <c r="M38" s="255"/>
      <c r="N38" s="255"/>
      <c r="O38" s="255"/>
      <c r="P38" s="255"/>
      <c r="Q38" s="255"/>
      <c r="R38" s="249"/>
      <c r="S38" s="249"/>
      <c r="T38" s="249"/>
      <c r="U38" s="249"/>
      <c r="V38" s="255"/>
      <c r="W38" s="255"/>
      <c r="X38" s="255"/>
      <c r="Y38" s="255"/>
      <c r="Z38" s="255"/>
      <c r="AA38" s="255"/>
      <c r="AB38" s="255"/>
      <c r="AC38" s="255"/>
      <c r="AD38" s="255"/>
      <c r="AE38" s="255"/>
      <c r="AF38" s="255"/>
      <c r="AG38" s="255"/>
      <c r="AH38" s="255"/>
      <c r="AI38" s="255"/>
      <c r="AJ38" s="255"/>
      <c r="AK38" s="255"/>
      <c r="AL38" s="255"/>
      <c r="AM38" s="255"/>
      <c r="AN38" s="255"/>
      <c r="AO38" s="255"/>
      <c r="AP38" s="255"/>
    </row>
    <row r="39" spans="2:42" s="256" customFormat="1" ht="14.65" customHeight="1">
      <c r="B39" s="249"/>
      <c r="C39" s="255"/>
      <c r="D39" s="255"/>
      <c r="E39" s="255"/>
      <c r="F39" s="255"/>
      <c r="G39" s="255"/>
      <c r="H39" s="255"/>
      <c r="I39" s="255"/>
      <c r="J39" s="255"/>
      <c r="K39" s="249"/>
      <c r="L39" s="255"/>
      <c r="M39" s="255"/>
      <c r="N39" s="255"/>
      <c r="O39" s="255"/>
      <c r="P39" s="255"/>
      <c r="Q39" s="255"/>
      <c r="R39" s="249"/>
      <c r="S39" s="249"/>
      <c r="T39" s="249"/>
      <c r="U39" s="249"/>
      <c r="V39" s="255"/>
      <c r="W39" s="255"/>
      <c r="X39" s="255"/>
      <c r="Y39" s="255"/>
      <c r="Z39" s="255"/>
      <c r="AA39" s="255"/>
      <c r="AB39" s="255"/>
      <c r="AC39" s="255"/>
      <c r="AD39" s="255"/>
      <c r="AE39" s="255"/>
      <c r="AF39" s="255"/>
      <c r="AG39" s="255"/>
      <c r="AH39" s="255"/>
      <c r="AI39" s="255"/>
      <c r="AJ39" s="255"/>
      <c r="AK39" s="255"/>
      <c r="AL39" s="255"/>
      <c r="AM39" s="255"/>
      <c r="AN39" s="255"/>
      <c r="AO39" s="255"/>
      <c r="AP39" s="255"/>
    </row>
    <row r="40" spans="2:42" s="256" customFormat="1" ht="14.65" customHeight="1">
      <c r="B40" s="249"/>
      <c r="C40" s="255"/>
      <c r="D40" s="255"/>
      <c r="E40" s="255"/>
      <c r="F40" s="255"/>
      <c r="G40" s="255"/>
      <c r="H40" s="255"/>
      <c r="I40" s="255"/>
      <c r="J40" s="255"/>
      <c r="K40" s="249"/>
      <c r="L40" s="255"/>
      <c r="M40" s="255"/>
      <c r="N40" s="255"/>
      <c r="O40" s="255"/>
      <c r="P40" s="255"/>
      <c r="Q40" s="255"/>
      <c r="R40" s="249"/>
      <c r="S40" s="249"/>
      <c r="T40" s="249"/>
      <c r="U40" s="249"/>
      <c r="V40" s="255"/>
      <c r="W40" s="255"/>
      <c r="X40" s="255"/>
      <c r="Y40" s="255"/>
      <c r="Z40" s="255"/>
      <c r="AA40" s="255"/>
      <c r="AB40" s="255"/>
      <c r="AC40" s="255"/>
      <c r="AD40" s="255"/>
      <c r="AE40" s="255"/>
      <c r="AF40" s="255"/>
      <c r="AG40" s="255"/>
      <c r="AH40" s="255"/>
      <c r="AI40" s="255"/>
      <c r="AJ40" s="255"/>
      <c r="AK40" s="255"/>
      <c r="AL40" s="255"/>
      <c r="AM40" s="255"/>
      <c r="AN40" s="255"/>
      <c r="AO40" s="255"/>
      <c r="AP40" s="255"/>
    </row>
    <row r="41" spans="2:42" s="256" customFormat="1" ht="14.65" customHeight="1">
      <c r="B41" s="249"/>
      <c r="C41" s="255"/>
      <c r="D41" s="255"/>
      <c r="E41" s="255"/>
      <c r="F41" s="255"/>
      <c r="G41" s="255"/>
      <c r="H41" s="255"/>
      <c r="I41" s="255"/>
      <c r="J41" s="255"/>
      <c r="K41" s="249"/>
      <c r="L41" s="255"/>
      <c r="M41" s="255"/>
      <c r="N41" s="255"/>
      <c r="O41" s="255"/>
      <c r="P41" s="255"/>
      <c r="Q41" s="255"/>
      <c r="R41" s="249"/>
      <c r="S41" s="249"/>
      <c r="T41" s="249"/>
      <c r="U41" s="249"/>
      <c r="V41" s="255"/>
      <c r="W41" s="255"/>
      <c r="X41" s="255"/>
      <c r="Y41" s="255"/>
      <c r="Z41" s="255"/>
      <c r="AA41" s="255"/>
      <c r="AB41" s="255"/>
      <c r="AC41" s="255"/>
      <c r="AD41" s="255"/>
      <c r="AE41" s="255"/>
      <c r="AF41" s="255"/>
      <c r="AG41" s="255"/>
      <c r="AH41" s="255"/>
      <c r="AI41" s="255"/>
      <c r="AJ41" s="255"/>
      <c r="AK41" s="255"/>
      <c r="AL41" s="255"/>
      <c r="AM41" s="255"/>
      <c r="AN41" s="255"/>
      <c r="AO41" s="255"/>
      <c r="AP41" s="255"/>
    </row>
    <row r="42" spans="2:42" s="256" customFormat="1" ht="14.65" customHeight="1">
      <c r="B42" s="249"/>
      <c r="C42" s="255"/>
      <c r="D42" s="255"/>
      <c r="E42" s="255"/>
      <c r="F42" s="255"/>
      <c r="G42" s="255"/>
      <c r="H42" s="255"/>
      <c r="I42" s="255"/>
      <c r="J42" s="255"/>
      <c r="K42" s="249"/>
      <c r="L42" s="255"/>
      <c r="M42" s="255"/>
      <c r="N42" s="255"/>
      <c r="O42" s="255"/>
      <c r="P42" s="255"/>
      <c r="Q42" s="255"/>
      <c r="R42" s="249"/>
      <c r="S42" s="249"/>
      <c r="T42" s="249"/>
      <c r="U42" s="249"/>
      <c r="V42" s="255"/>
      <c r="W42" s="255"/>
      <c r="X42" s="255"/>
      <c r="Y42" s="255"/>
      <c r="Z42" s="255"/>
      <c r="AA42" s="255"/>
      <c r="AB42" s="255"/>
      <c r="AC42" s="255"/>
      <c r="AD42" s="255"/>
      <c r="AE42" s="255"/>
      <c r="AF42" s="255"/>
      <c r="AG42" s="255"/>
      <c r="AH42" s="255"/>
      <c r="AI42" s="255"/>
      <c r="AJ42" s="255"/>
      <c r="AK42" s="255"/>
      <c r="AL42" s="255"/>
      <c r="AM42" s="255"/>
      <c r="AN42" s="255"/>
      <c r="AO42" s="255"/>
      <c r="AP42" s="255"/>
    </row>
    <row r="43" spans="2:42" s="256" customFormat="1" ht="14.65" customHeight="1">
      <c r="B43" s="249"/>
      <c r="C43" s="255"/>
      <c r="D43" s="255"/>
      <c r="E43" s="255"/>
      <c r="F43" s="255"/>
      <c r="G43" s="255"/>
      <c r="H43" s="255"/>
      <c r="I43" s="255"/>
      <c r="J43" s="255"/>
      <c r="K43" s="249"/>
      <c r="L43" s="255"/>
      <c r="M43" s="255"/>
      <c r="N43" s="255"/>
      <c r="O43" s="255"/>
      <c r="P43" s="255"/>
      <c r="Q43" s="255"/>
      <c r="R43" s="249"/>
      <c r="S43" s="249"/>
      <c r="T43" s="249"/>
      <c r="U43" s="249"/>
      <c r="V43" s="255"/>
      <c r="W43" s="255"/>
      <c r="X43" s="255"/>
      <c r="Y43" s="255"/>
      <c r="Z43" s="255"/>
      <c r="AA43" s="255"/>
      <c r="AB43" s="255"/>
      <c r="AC43" s="255"/>
      <c r="AD43" s="255"/>
      <c r="AE43" s="255"/>
      <c r="AF43" s="255"/>
      <c r="AG43" s="255"/>
      <c r="AH43" s="255"/>
      <c r="AI43" s="255"/>
      <c r="AJ43" s="255"/>
      <c r="AK43" s="255"/>
      <c r="AL43" s="255"/>
      <c r="AM43" s="255"/>
      <c r="AN43" s="255"/>
      <c r="AO43" s="255"/>
      <c r="AP43" s="255"/>
    </row>
    <row r="44" spans="2:42" s="256" customFormat="1" ht="14.65" customHeight="1">
      <c r="B44" s="249"/>
      <c r="C44" s="255"/>
      <c r="D44" s="255"/>
      <c r="E44" s="255"/>
      <c r="F44" s="255"/>
      <c r="G44" s="255"/>
      <c r="H44" s="255"/>
      <c r="I44" s="255"/>
      <c r="J44" s="255"/>
      <c r="K44" s="249"/>
      <c r="L44" s="255"/>
      <c r="M44" s="255"/>
      <c r="N44" s="255"/>
      <c r="O44" s="255"/>
      <c r="P44" s="255"/>
      <c r="Q44" s="255"/>
      <c r="R44" s="249"/>
      <c r="S44" s="249"/>
      <c r="T44" s="249"/>
      <c r="U44" s="249"/>
      <c r="V44" s="255"/>
      <c r="W44" s="255"/>
      <c r="X44" s="255"/>
      <c r="Y44" s="255"/>
      <c r="Z44" s="255"/>
      <c r="AA44" s="255"/>
      <c r="AB44" s="255"/>
      <c r="AC44" s="255"/>
      <c r="AD44" s="255"/>
      <c r="AE44" s="255"/>
      <c r="AF44" s="255"/>
      <c r="AG44" s="255"/>
      <c r="AH44" s="255"/>
      <c r="AI44" s="255"/>
      <c r="AJ44" s="255"/>
      <c r="AK44" s="255"/>
      <c r="AL44" s="255"/>
      <c r="AM44" s="255"/>
      <c r="AN44" s="255"/>
      <c r="AO44" s="255"/>
      <c r="AP44" s="255"/>
    </row>
    <row r="45" spans="2:42" s="256" customFormat="1" ht="14.65" customHeight="1">
      <c r="B45" s="249"/>
      <c r="C45" s="255"/>
      <c r="D45" s="255"/>
      <c r="E45" s="255"/>
      <c r="F45" s="255"/>
      <c r="G45" s="255"/>
      <c r="H45" s="255"/>
      <c r="I45" s="255"/>
      <c r="J45" s="255"/>
      <c r="K45" s="249"/>
      <c r="L45" s="255"/>
      <c r="M45" s="255"/>
      <c r="N45" s="255"/>
      <c r="O45" s="255"/>
      <c r="P45" s="255"/>
      <c r="Q45" s="255"/>
      <c r="R45" s="249"/>
      <c r="S45" s="249"/>
      <c r="T45" s="249"/>
      <c r="U45" s="249"/>
      <c r="V45" s="255"/>
      <c r="W45" s="255"/>
      <c r="X45" s="255"/>
      <c r="Y45" s="255"/>
      <c r="Z45" s="255"/>
      <c r="AA45" s="255"/>
      <c r="AB45" s="255"/>
      <c r="AC45" s="255"/>
      <c r="AD45" s="255"/>
      <c r="AE45" s="255"/>
      <c r="AF45" s="255"/>
      <c r="AG45" s="255"/>
      <c r="AH45" s="255"/>
      <c r="AI45" s="255"/>
      <c r="AJ45" s="255"/>
      <c r="AK45" s="255"/>
      <c r="AL45" s="255"/>
      <c r="AM45" s="255"/>
      <c r="AN45" s="255"/>
      <c r="AO45" s="255"/>
      <c r="AP45" s="255"/>
    </row>
    <row r="46" spans="2:42" s="256" customFormat="1" ht="14.65" customHeight="1">
      <c r="B46" s="249"/>
      <c r="C46" s="255"/>
      <c r="D46" s="255"/>
      <c r="E46" s="255"/>
      <c r="F46" s="255"/>
      <c r="G46" s="255"/>
      <c r="H46" s="255"/>
      <c r="I46" s="255"/>
      <c r="J46" s="255"/>
      <c r="K46" s="249"/>
      <c r="L46" s="255"/>
      <c r="M46" s="255"/>
      <c r="N46" s="255"/>
      <c r="O46" s="255"/>
      <c r="P46" s="255"/>
      <c r="Q46" s="255"/>
      <c r="R46" s="249"/>
      <c r="S46" s="249"/>
      <c r="T46" s="249"/>
      <c r="U46" s="249"/>
      <c r="V46" s="255"/>
      <c r="W46" s="255"/>
      <c r="X46" s="255"/>
      <c r="Y46" s="255"/>
      <c r="Z46" s="255"/>
      <c r="AA46" s="255"/>
      <c r="AB46" s="255"/>
      <c r="AC46" s="255"/>
      <c r="AD46" s="255"/>
      <c r="AE46" s="255"/>
      <c r="AF46" s="255"/>
      <c r="AG46" s="255"/>
      <c r="AH46" s="255"/>
      <c r="AI46" s="255"/>
      <c r="AJ46" s="255"/>
      <c r="AK46" s="255"/>
      <c r="AL46" s="255"/>
      <c r="AM46" s="255"/>
      <c r="AN46" s="255"/>
      <c r="AO46" s="255"/>
      <c r="AP46" s="255"/>
    </row>
    <row r="47" spans="2:42" s="256" customFormat="1" ht="14.65" customHeight="1">
      <c r="B47" s="249"/>
      <c r="C47" s="255"/>
      <c r="D47" s="255"/>
      <c r="E47" s="255"/>
      <c r="F47" s="255"/>
      <c r="G47" s="255"/>
      <c r="H47" s="255"/>
      <c r="I47" s="255"/>
      <c r="J47" s="255"/>
      <c r="K47" s="249"/>
      <c r="L47" s="255"/>
      <c r="M47" s="255"/>
      <c r="N47" s="255"/>
      <c r="O47" s="255"/>
      <c r="P47" s="255"/>
      <c r="Q47" s="255"/>
      <c r="R47" s="249"/>
      <c r="S47" s="249"/>
      <c r="T47" s="249"/>
      <c r="U47" s="249"/>
      <c r="V47" s="255"/>
      <c r="W47" s="255"/>
      <c r="X47" s="255"/>
      <c r="Y47" s="255"/>
      <c r="Z47" s="255"/>
      <c r="AA47" s="255"/>
      <c r="AB47" s="255"/>
      <c r="AC47" s="255"/>
      <c r="AD47" s="255"/>
      <c r="AE47" s="255"/>
      <c r="AF47" s="255"/>
      <c r="AG47" s="255"/>
      <c r="AH47" s="255"/>
      <c r="AI47" s="255"/>
      <c r="AJ47" s="255"/>
      <c r="AK47" s="255"/>
      <c r="AL47" s="255"/>
      <c r="AM47" s="255"/>
      <c r="AN47" s="255"/>
      <c r="AO47" s="255"/>
      <c r="AP47" s="255"/>
    </row>
    <row r="48" spans="2:42" s="256" customFormat="1" ht="14.65" customHeight="1">
      <c r="B48" s="249"/>
      <c r="C48" s="255"/>
      <c r="D48" s="255"/>
      <c r="E48" s="255"/>
      <c r="F48" s="255"/>
      <c r="G48" s="255"/>
      <c r="H48" s="255"/>
      <c r="I48" s="255"/>
      <c r="J48" s="255"/>
      <c r="K48" s="249"/>
      <c r="L48" s="255"/>
      <c r="M48" s="255"/>
      <c r="N48" s="255"/>
      <c r="O48" s="255"/>
      <c r="P48" s="255"/>
      <c r="Q48" s="255"/>
      <c r="R48" s="249"/>
      <c r="S48" s="249"/>
      <c r="T48" s="249"/>
      <c r="U48" s="249"/>
      <c r="V48" s="255"/>
      <c r="W48" s="255"/>
      <c r="X48" s="255"/>
      <c r="Y48" s="255"/>
      <c r="Z48" s="255"/>
      <c r="AA48" s="255"/>
      <c r="AB48" s="255"/>
      <c r="AC48" s="255"/>
      <c r="AD48" s="255"/>
      <c r="AE48" s="255"/>
      <c r="AF48" s="255"/>
      <c r="AG48" s="255"/>
      <c r="AH48" s="255"/>
      <c r="AI48" s="255"/>
      <c r="AJ48" s="255"/>
      <c r="AK48" s="255"/>
      <c r="AL48" s="255"/>
      <c r="AM48" s="255"/>
      <c r="AN48" s="255"/>
      <c r="AO48" s="255"/>
      <c r="AP48" s="255"/>
    </row>
    <row r="49" spans="2:42" s="256" customFormat="1" ht="14.65" customHeight="1">
      <c r="B49" s="249"/>
      <c r="C49" s="255"/>
      <c r="D49" s="255"/>
      <c r="E49" s="255"/>
      <c r="F49" s="255"/>
      <c r="G49" s="255"/>
      <c r="H49" s="255"/>
      <c r="I49" s="255"/>
      <c r="J49" s="255"/>
      <c r="K49" s="249"/>
      <c r="L49" s="255"/>
      <c r="M49" s="255"/>
      <c r="N49" s="255"/>
      <c r="O49" s="255"/>
      <c r="P49" s="255"/>
      <c r="Q49" s="255"/>
      <c r="R49" s="249"/>
      <c r="S49" s="249"/>
      <c r="T49" s="249"/>
      <c r="U49" s="249"/>
      <c r="V49" s="255"/>
      <c r="W49" s="255"/>
      <c r="X49" s="255"/>
      <c r="Y49" s="255"/>
      <c r="Z49" s="255"/>
      <c r="AA49" s="255"/>
      <c r="AB49" s="255"/>
      <c r="AC49" s="255"/>
      <c r="AD49" s="255"/>
      <c r="AE49" s="255"/>
      <c r="AF49" s="255"/>
      <c r="AG49" s="255"/>
      <c r="AH49" s="255"/>
      <c r="AI49" s="255"/>
      <c r="AJ49" s="255"/>
      <c r="AK49" s="255"/>
      <c r="AL49" s="255"/>
      <c r="AM49" s="255"/>
      <c r="AN49" s="255"/>
      <c r="AO49" s="255"/>
      <c r="AP49" s="255"/>
    </row>
    <row r="50" spans="2:42" s="256" customFormat="1" ht="14.65" customHeight="1">
      <c r="B50" s="249"/>
      <c r="C50" s="255"/>
      <c r="D50" s="255"/>
      <c r="E50" s="255"/>
      <c r="F50" s="255"/>
      <c r="G50" s="255"/>
      <c r="H50" s="255"/>
      <c r="I50" s="255"/>
      <c r="J50" s="255"/>
      <c r="K50" s="249"/>
      <c r="L50" s="255"/>
      <c r="M50" s="255"/>
      <c r="N50" s="255"/>
      <c r="O50" s="255"/>
      <c r="P50" s="255"/>
      <c r="Q50" s="255"/>
      <c r="R50" s="249"/>
      <c r="S50" s="249"/>
      <c r="T50" s="249"/>
      <c r="U50" s="249"/>
      <c r="V50" s="255"/>
      <c r="W50" s="255"/>
      <c r="X50" s="255"/>
      <c r="Y50" s="255"/>
      <c r="Z50" s="255"/>
      <c r="AA50" s="255"/>
      <c r="AB50" s="255"/>
      <c r="AC50" s="255"/>
      <c r="AD50" s="255"/>
      <c r="AE50" s="255"/>
      <c r="AF50" s="255"/>
      <c r="AG50" s="255"/>
      <c r="AH50" s="255"/>
      <c r="AI50" s="255"/>
      <c r="AJ50" s="255"/>
      <c r="AK50" s="255"/>
      <c r="AL50" s="255"/>
      <c r="AM50" s="255"/>
      <c r="AN50" s="255"/>
      <c r="AO50" s="255"/>
      <c r="AP50" s="255"/>
    </row>
    <row r="51" spans="2:42" s="256" customFormat="1" ht="14.65" customHeight="1">
      <c r="B51" s="249"/>
      <c r="C51" s="255"/>
      <c r="D51" s="255"/>
      <c r="E51" s="255"/>
      <c r="F51" s="255"/>
      <c r="G51" s="255"/>
      <c r="H51" s="255"/>
      <c r="I51" s="255"/>
      <c r="J51" s="255"/>
      <c r="K51" s="249"/>
      <c r="L51" s="255"/>
      <c r="M51" s="255"/>
      <c r="N51" s="255"/>
      <c r="O51" s="255"/>
      <c r="P51" s="255"/>
      <c r="Q51" s="255"/>
      <c r="R51" s="249"/>
      <c r="S51" s="249"/>
      <c r="T51" s="249"/>
      <c r="U51" s="249"/>
      <c r="V51" s="255"/>
      <c r="W51" s="255"/>
      <c r="X51" s="255"/>
      <c r="Y51" s="255"/>
      <c r="Z51" s="255"/>
      <c r="AA51" s="255"/>
      <c r="AB51" s="255"/>
      <c r="AC51" s="255"/>
      <c r="AD51" s="255"/>
      <c r="AE51" s="255"/>
      <c r="AF51" s="255"/>
      <c r="AG51" s="255"/>
      <c r="AH51" s="255"/>
      <c r="AI51" s="255"/>
      <c r="AJ51" s="255"/>
      <c r="AK51" s="255"/>
      <c r="AL51" s="255"/>
      <c r="AM51" s="255"/>
      <c r="AN51" s="255"/>
      <c r="AO51" s="255"/>
      <c r="AP51" s="255"/>
    </row>
    <row r="52" spans="2:42" s="256" customFormat="1" ht="14.65" customHeight="1">
      <c r="B52" s="249"/>
      <c r="C52" s="255"/>
      <c r="D52" s="255"/>
      <c r="E52" s="255"/>
      <c r="F52" s="255"/>
      <c r="G52" s="255"/>
      <c r="H52" s="255"/>
      <c r="I52" s="255"/>
      <c r="J52" s="255"/>
      <c r="K52" s="249"/>
      <c r="L52" s="255"/>
      <c r="M52" s="255"/>
      <c r="N52" s="255"/>
      <c r="O52" s="255"/>
      <c r="P52" s="255"/>
      <c r="Q52" s="255"/>
      <c r="R52" s="249"/>
      <c r="S52" s="249"/>
      <c r="T52" s="249"/>
      <c r="U52" s="249"/>
      <c r="V52" s="255"/>
      <c r="W52" s="255"/>
      <c r="X52" s="255"/>
      <c r="Y52" s="255"/>
      <c r="Z52" s="255"/>
      <c r="AA52" s="255"/>
      <c r="AB52" s="255"/>
      <c r="AC52" s="255"/>
      <c r="AD52" s="255"/>
      <c r="AE52" s="255"/>
      <c r="AF52" s="255"/>
      <c r="AG52" s="255"/>
      <c r="AH52" s="255"/>
      <c r="AI52" s="255"/>
      <c r="AJ52" s="255"/>
      <c r="AK52" s="255"/>
      <c r="AL52" s="255"/>
      <c r="AM52" s="255"/>
      <c r="AN52" s="255"/>
      <c r="AO52" s="255"/>
      <c r="AP52" s="255"/>
    </row>
    <row r="53" spans="2:42" s="256" customFormat="1" ht="14.65" customHeight="1">
      <c r="B53" s="249"/>
      <c r="C53" s="255"/>
      <c r="D53" s="255"/>
      <c r="E53" s="255"/>
      <c r="F53" s="255"/>
      <c r="G53" s="255"/>
      <c r="H53" s="255"/>
      <c r="I53" s="255"/>
      <c r="J53" s="255"/>
      <c r="K53" s="249"/>
      <c r="L53" s="255"/>
      <c r="M53" s="255"/>
      <c r="N53" s="255"/>
      <c r="O53" s="255"/>
      <c r="P53" s="255"/>
      <c r="Q53" s="255"/>
      <c r="R53" s="249"/>
      <c r="S53" s="249"/>
      <c r="T53" s="249"/>
      <c r="U53" s="249"/>
      <c r="V53" s="255"/>
      <c r="W53" s="255"/>
      <c r="X53" s="255"/>
      <c r="Y53" s="255"/>
      <c r="Z53" s="255"/>
      <c r="AA53" s="255"/>
      <c r="AB53" s="255"/>
      <c r="AC53" s="255"/>
      <c r="AD53" s="255"/>
      <c r="AE53" s="255"/>
      <c r="AF53" s="255"/>
      <c r="AG53" s="255"/>
      <c r="AH53" s="255"/>
      <c r="AI53" s="255"/>
      <c r="AJ53" s="255"/>
      <c r="AK53" s="255"/>
      <c r="AL53" s="255"/>
      <c r="AM53" s="255"/>
      <c r="AN53" s="255"/>
      <c r="AO53" s="255"/>
      <c r="AP53" s="255"/>
    </row>
    <row r="54" spans="2:42" s="256" customFormat="1" ht="14.65" customHeight="1">
      <c r="B54" s="249"/>
      <c r="C54" s="255"/>
      <c r="D54" s="255"/>
      <c r="E54" s="255"/>
      <c r="F54" s="255"/>
      <c r="G54" s="255"/>
      <c r="H54" s="255"/>
      <c r="I54" s="255"/>
      <c r="J54" s="255"/>
      <c r="K54" s="249"/>
      <c r="L54" s="255"/>
      <c r="M54" s="255"/>
      <c r="N54" s="255"/>
      <c r="O54" s="255"/>
      <c r="P54" s="255"/>
      <c r="Q54" s="255"/>
      <c r="R54" s="249"/>
      <c r="S54" s="249"/>
      <c r="T54" s="249"/>
      <c r="U54" s="249"/>
      <c r="V54" s="255"/>
      <c r="W54" s="255"/>
      <c r="X54" s="255"/>
      <c r="Y54" s="255"/>
      <c r="Z54" s="255"/>
      <c r="AA54" s="255"/>
      <c r="AB54" s="255"/>
      <c r="AC54" s="255"/>
      <c r="AD54" s="255"/>
      <c r="AE54" s="255"/>
      <c r="AF54" s="255"/>
      <c r="AG54" s="255"/>
      <c r="AH54" s="255"/>
      <c r="AI54" s="255"/>
      <c r="AJ54" s="255"/>
      <c r="AK54" s="255"/>
      <c r="AL54" s="255"/>
      <c r="AM54" s="255"/>
      <c r="AN54" s="255"/>
      <c r="AO54" s="255"/>
      <c r="AP54" s="255"/>
    </row>
    <row r="55" spans="2:42" s="256" customFormat="1" ht="14.65" customHeight="1">
      <c r="B55" s="249"/>
      <c r="C55" s="255"/>
      <c r="D55" s="255"/>
      <c r="E55" s="255"/>
      <c r="F55" s="255"/>
      <c r="G55" s="255"/>
      <c r="H55" s="255"/>
      <c r="I55" s="255"/>
      <c r="J55" s="255"/>
      <c r="K55" s="249"/>
      <c r="L55" s="255"/>
      <c r="M55" s="255"/>
      <c r="N55" s="255"/>
      <c r="O55" s="255"/>
      <c r="P55" s="255"/>
      <c r="Q55" s="255"/>
      <c r="R55" s="249"/>
      <c r="S55" s="249"/>
      <c r="T55" s="249"/>
      <c r="U55" s="249"/>
      <c r="V55" s="255"/>
      <c r="W55" s="255"/>
      <c r="X55" s="255"/>
      <c r="Y55" s="255"/>
      <c r="Z55" s="255"/>
      <c r="AA55" s="255"/>
      <c r="AB55" s="255"/>
      <c r="AC55" s="255"/>
      <c r="AD55" s="255"/>
      <c r="AE55" s="255"/>
      <c r="AF55" s="255"/>
      <c r="AG55" s="255"/>
      <c r="AH55" s="255"/>
      <c r="AI55" s="255"/>
      <c r="AJ55" s="255"/>
      <c r="AK55" s="255"/>
      <c r="AL55" s="255"/>
      <c r="AM55" s="255"/>
      <c r="AN55" s="255"/>
      <c r="AO55" s="255"/>
      <c r="AP55" s="255"/>
    </row>
    <row r="56" spans="2:42" s="256" customFormat="1" ht="14.65" customHeight="1">
      <c r="B56" s="249"/>
      <c r="C56" s="255"/>
      <c r="D56" s="255"/>
      <c r="E56" s="255"/>
      <c r="F56" s="255"/>
      <c r="G56" s="255"/>
      <c r="H56" s="255"/>
      <c r="I56" s="255"/>
      <c r="J56" s="255"/>
      <c r="K56" s="249"/>
      <c r="L56" s="255"/>
      <c r="M56" s="255"/>
      <c r="N56" s="255"/>
      <c r="O56" s="255"/>
      <c r="P56" s="255"/>
      <c r="Q56" s="255"/>
      <c r="R56" s="249"/>
      <c r="S56" s="249"/>
      <c r="T56" s="249"/>
      <c r="U56" s="249"/>
      <c r="V56" s="255"/>
      <c r="W56" s="255"/>
      <c r="X56" s="255"/>
      <c r="Y56" s="255"/>
      <c r="Z56" s="255"/>
      <c r="AA56" s="255"/>
      <c r="AB56" s="255"/>
      <c r="AC56" s="255"/>
      <c r="AD56" s="255"/>
      <c r="AE56" s="255"/>
      <c r="AF56" s="255"/>
      <c r="AG56" s="255"/>
      <c r="AH56" s="255"/>
      <c r="AI56" s="255"/>
      <c r="AJ56" s="255"/>
      <c r="AK56" s="255"/>
      <c r="AL56" s="255"/>
      <c r="AM56" s="255"/>
      <c r="AN56" s="255"/>
      <c r="AO56" s="255"/>
      <c r="AP56" s="255"/>
    </row>
    <row r="57" spans="2:42" s="256" customFormat="1" ht="14.65" customHeight="1">
      <c r="B57" s="249"/>
      <c r="C57" s="255"/>
      <c r="D57" s="255"/>
      <c r="E57" s="255"/>
      <c r="F57" s="255"/>
      <c r="G57" s="255"/>
      <c r="H57" s="255"/>
      <c r="I57" s="255"/>
      <c r="J57" s="255"/>
      <c r="K57" s="249"/>
      <c r="L57" s="255"/>
      <c r="M57" s="255"/>
      <c r="N57" s="255"/>
      <c r="O57" s="255"/>
      <c r="P57" s="255"/>
      <c r="Q57" s="255"/>
      <c r="R57" s="249"/>
      <c r="S57" s="249"/>
      <c r="T57" s="249"/>
      <c r="U57" s="249"/>
      <c r="V57" s="255"/>
      <c r="W57" s="255"/>
      <c r="X57" s="255"/>
      <c r="Y57" s="255"/>
      <c r="Z57" s="255"/>
      <c r="AA57" s="255"/>
      <c r="AB57" s="255"/>
      <c r="AC57" s="255"/>
      <c r="AD57" s="255"/>
      <c r="AE57" s="255"/>
      <c r="AF57" s="255"/>
      <c r="AG57" s="255"/>
      <c r="AH57" s="255"/>
      <c r="AI57" s="255"/>
      <c r="AJ57" s="255"/>
      <c r="AK57" s="255"/>
      <c r="AL57" s="255"/>
      <c r="AM57" s="255"/>
      <c r="AN57" s="255"/>
      <c r="AO57" s="255"/>
      <c r="AP57" s="255"/>
    </row>
    <row r="58" spans="2:42" s="256" customFormat="1" ht="14.65" customHeight="1">
      <c r="B58" s="255"/>
      <c r="C58" s="255"/>
      <c r="D58" s="255"/>
      <c r="E58" s="255"/>
      <c r="F58" s="255"/>
      <c r="G58" s="255"/>
      <c r="H58" s="255"/>
      <c r="I58" s="255"/>
      <c r="J58" s="255"/>
      <c r="K58" s="249"/>
      <c r="L58" s="255"/>
      <c r="M58" s="255"/>
      <c r="N58" s="255"/>
      <c r="O58" s="255"/>
      <c r="P58" s="255"/>
      <c r="Q58" s="255"/>
      <c r="R58" s="249"/>
      <c r="S58" s="249"/>
      <c r="T58" s="249"/>
      <c r="U58" s="249"/>
      <c r="V58" s="255"/>
      <c r="W58" s="255"/>
      <c r="X58" s="255"/>
      <c r="Y58" s="255"/>
      <c r="Z58" s="255"/>
      <c r="AA58" s="255"/>
      <c r="AB58" s="255"/>
      <c r="AC58" s="255"/>
      <c r="AD58" s="255"/>
      <c r="AE58" s="255"/>
      <c r="AF58" s="255"/>
      <c r="AG58" s="255"/>
      <c r="AH58" s="255"/>
      <c r="AI58" s="255"/>
      <c r="AJ58" s="255"/>
      <c r="AK58" s="255"/>
      <c r="AL58" s="255"/>
      <c r="AM58" s="255"/>
      <c r="AN58" s="255"/>
      <c r="AO58" s="255"/>
      <c r="AP58" s="255"/>
    </row>
    <row r="59" spans="2:42" s="256" customFormat="1" ht="14.65" customHeight="1">
      <c r="B59" s="255"/>
      <c r="C59" s="255"/>
      <c r="D59" s="255"/>
      <c r="E59" s="255"/>
      <c r="F59" s="255"/>
      <c r="G59" s="255"/>
      <c r="H59" s="255"/>
      <c r="I59" s="255"/>
      <c r="J59" s="255"/>
      <c r="K59" s="249"/>
      <c r="L59" s="255"/>
      <c r="M59" s="255"/>
      <c r="N59" s="255"/>
      <c r="O59" s="255"/>
      <c r="P59" s="255"/>
      <c r="Q59" s="255"/>
      <c r="R59" s="249"/>
      <c r="S59" s="249"/>
      <c r="T59" s="249"/>
      <c r="U59" s="249"/>
      <c r="V59" s="255"/>
      <c r="W59" s="255"/>
      <c r="X59" s="255"/>
      <c r="Y59" s="255"/>
      <c r="Z59" s="255"/>
      <c r="AA59" s="255"/>
      <c r="AB59" s="255"/>
      <c r="AC59" s="255"/>
      <c r="AD59" s="255"/>
      <c r="AE59" s="255"/>
      <c r="AF59" s="255"/>
      <c r="AG59" s="255"/>
      <c r="AH59" s="255"/>
      <c r="AI59" s="255"/>
      <c r="AJ59" s="255"/>
      <c r="AK59" s="255"/>
      <c r="AL59" s="255"/>
      <c r="AM59" s="255"/>
      <c r="AN59" s="255"/>
      <c r="AO59" s="255"/>
      <c r="AP59" s="255"/>
    </row>
    <row r="60" spans="2:42" s="256" customFormat="1" ht="14.65" customHeight="1">
      <c r="B60" s="255"/>
      <c r="C60" s="255"/>
      <c r="D60" s="255"/>
      <c r="E60" s="255"/>
      <c r="F60" s="255"/>
      <c r="G60" s="255"/>
      <c r="H60" s="255"/>
      <c r="I60" s="255"/>
      <c r="J60" s="255"/>
      <c r="K60" s="249"/>
      <c r="L60" s="255"/>
      <c r="M60" s="255"/>
      <c r="N60" s="255"/>
      <c r="O60" s="255"/>
      <c r="P60" s="255"/>
      <c r="Q60" s="255"/>
      <c r="R60" s="249"/>
      <c r="S60" s="249"/>
      <c r="T60" s="249"/>
      <c r="U60" s="249"/>
      <c r="V60" s="255"/>
      <c r="W60" s="255"/>
      <c r="X60" s="255"/>
      <c r="Y60" s="255"/>
      <c r="Z60" s="255"/>
      <c r="AA60" s="255"/>
      <c r="AB60" s="255"/>
      <c r="AC60" s="255"/>
      <c r="AD60" s="255"/>
      <c r="AE60" s="255"/>
      <c r="AF60" s="255"/>
      <c r="AG60" s="255"/>
      <c r="AH60" s="255"/>
      <c r="AI60" s="255"/>
      <c r="AJ60" s="255"/>
      <c r="AK60" s="255"/>
      <c r="AL60" s="255"/>
      <c r="AM60" s="255"/>
      <c r="AN60" s="255"/>
      <c r="AO60" s="255"/>
      <c r="AP60" s="255"/>
    </row>
    <row r="61" spans="2:42" s="256" customFormat="1" ht="14.65" customHeight="1">
      <c r="B61" s="255"/>
      <c r="C61" s="255"/>
      <c r="D61" s="255"/>
      <c r="E61" s="255"/>
      <c r="F61" s="255"/>
      <c r="G61" s="255"/>
      <c r="H61" s="255"/>
      <c r="I61" s="255"/>
      <c r="J61" s="255"/>
      <c r="K61" s="249"/>
      <c r="L61" s="255"/>
      <c r="M61" s="255"/>
      <c r="N61" s="255"/>
      <c r="O61" s="255"/>
      <c r="P61" s="255"/>
      <c r="Q61" s="255"/>
      <c r="R61" s="249"/>
      <c r="S61" s="249"/>
      <c r="T61" s="249"/>
      <c r="U61" s="249"/>
      <c r="V61" s="255"/>
      <c r="W61" s="255"/>
      <c r="X61" s="255"/>
      <c r="Y61" s="255"/>
      <c r="Z61" s="255"/>
      <c r="AA61" s="255"/>
      <c r="AB61" s="255"/>
      <c r="AC61" s="255"/>
      <c r="AD61" s="255"/>
      <c r="AE61" s="255"/>
      <c r="AF61" s="255"/>
      <c r="AG61" s="255"/>
      <c r="AH61" s="255"/>
      <c r="AI61" s="255"/>
      <c r="AJ61" s="255"/>
      <c r="AK61" s="255"/>
      <c r="AL61" s="255"/>
      <c r="AM61" s="255"/>
      <c r="AN61" s="255"/>
      <c r="AO61" s="255"/>
      <c r="AP61" s="255"/>
    </row>
    <row r="62" spans="2:42" s="256" customFormat="1" ht="14.65" customHeight="1">
      <c r="B62" s="255"/>
      <c r="C62" s="255"/>
      <c r="D62" s="255"/>
      <c r="E62" s="255"/>
      <c r="F62" s="255"/>
      <c r="G62" s="255"/>
      <c r="H62" s="255"/>
      <c r="I62" s="255"/>
      <c r="J62" s="255"/>
      <c r="K62" s="249"/>
      <c r="L62" s="255"/>
      <c r="M62" s="255"/>
      <c r="N62" s="255"/>
      <c r="O62" s="255"/>
      <c r="P62" s="255"/>
      <c r="Q62" s="255"/>
      <c r="R62" s="249"/>
      <c r="S62" s="249"/>
      <c r="T62" s="249"/>
      <c r="U62" s="249"/>
      <c r="V62" s="255"/>
      <c r="W62" s="255"/>
      <c r="X62" s="255"/>
      <c r="Y62" s="255"/>
      <c r="Z62" s="255"/>
      <c r="AA62" s="255"/>
      <c r="AB62" s="255"/>
      <c r="AC62" s="255"/>
      <c r="AD62" s="255"/>
      <c r="AE62" s="255"/>
      <c r="AF62" s="255"/>
      <c r="AG62" s="255"/>
      <c r="AH62" s="255"/>
      <c r="AI62" s="255"/>
      <c r="AJ62" s="255"/>
      <c r="AK62" s="255"/>
      <c r="AL62" s="255"/>
      <c r="AM62" s="255"/>
      <c r="AN62" s="255"/>
      <c r="AO62" s="255"/>
      <c r="AP62" s="255"/>
    </row>
    <row r="63" spans="2:42" s="256" customFormat="1" ht="14.65" customHeight="1">
      <c r="B63" s="255"/>
      <c r="C63" s="255"/>
      <c r="D63" s="255"/>
      <c r="E63" s="255"/>
      <c r="F63" s="255"/>
      <c r="G63" s="255"/>
      <c r="H63" s="255"/>
      <c r="I63" s="255"/>
      <c r="J63" s="255"/>
      <c r="K63" s="249"/>
      <c r="L63" s="255"/>
      <c r="M63" s="255"/>
      <c r="N63" s="255"/>
      <c r="O63" s="255"/>
      <c r="P63" s="255"/>
      <c r="Q63" s="255"/>
      <c r="R63" s="249"/>
      <c r="S63" s="249"/>
      <c r="T63" s="249"/>
      <c r="U63" s="249"/>
      <c r="V63" s="255"/>
      <c r="W63" s="255"/>
      <c r="X63" s="255"/>
      <c r="Y63" s="255"/>
      <c r="Z63" s="255"/>
      <c r="AA63" s="255"/>
      <c r="AB63" s="255"/>
      <c r="AC63" s="255"/>
      <c r="AD63" s="255"/>
      <c r="AE63" s="255"/>
      <c r="AF63" s="255"/>
      <c r="AG63" s="255"/>
      <c r="AH63" s="255"/>
      <c r="AI63" s="255"/>
      <c r="AJ63" s="255"/>
      <c r="AK63" s="255"/>
      <c r="AL63" s="255"/>
      <c r="AM63" s="255"/>
      <c r="AN63" s="255"/>
      <c r="AO63" s="255"/>
      <c r="AP63" s="255"/>
    </row>
    <row r="64" spans="2:42" s="256" customFormat="1" ht="14.65" customHeight="1">
      <c r="B64" s="255"/>
      <c r="C64" s="255"/>
      <c r="D64" s="255"/>
      <c r="E64" s="255"/>
      <c r="F64" s="255"/>
      <c r="G64" s="255"/>
      <c r="H64" s="255"/>
      <c r="I64" s="255"/>
      <c r="J64" s="255"/>
      <c r="K64" s="249"/>
      <c r="L64" s="255"/>
      <c r="M64" s="255"/>
      <c r="N64" s="255"/>
      <c r="O64" s="255"/>
      <c r="P64" s="255"/>
      <c r="Q64" s="255"/>
      <c r="R64" s="249"/>
      <c r="S64" s="249"/>
      <c r="T64" s="249"/>
      <c r="U64" s="249"/>
      <c r="V64" s="255"/>
      <c r="W64" s="255"/>
      <c r="X64" s="255"/>
      <c r="Y64" s="255"/>
      <c r="Z64" s="255"/>
      <c r="AA64" s="255"/>
      <c r="AB64" s="255"/>
      <c r="AC64" s="255"/>
      <c r="AD64" s="255"/>
      <c r="AE64" s="255"/>
      <c r="AF64" s="255"/>
      <c r="AG64" s="255"/>
      <c r="AH64" s="255"/>
      <c r="AI64" s="255"/>
      <c r="AJ64" s="255"/>
      <c r="AK64" s="255"/>
      <c r="AL64" s="255"/>
      <c r="AM64" s="255"/>
      <c r="AN64" s="255"/>
      <c r="AO64" s="255"/>
      <c r="AP64" s="255"/>
    </row>
    <row r="65" spans="2:42" s="256" customFormat="1" ht="14.65" customHeight="1">
      <c r="B65" s="255"/>
      <c r="C65" s="255"/>
      <c r="D65" s="255"/>
      <c r="E65" s="255"/>
      <c r="F65" s="255"/>
      <c r="G65" s="255"/>
      <c r="H65" s="255"/>
      <c r="I65" s="255"/>
      <c r="J65" s="255"/>
      <c r="K65" s="249"/>
      <c r="L65" s="255"/>
      <c r="M65" s="255"/>
      <c r="N65" s="255"/>
      <c r="O65" s="255"/>
      <c r="P65" s="255"/>
      <c r="Q65" s="255"/>
      <c r="R65" s="249"/>
      <c r="S65" s="249"/>
      <c r="T65" s="249"/>
      <c r="U65" s="249"/>
      <c r="V65" s="255"/>
      <c r="W65" s="255"/>
      <c r="X65" s="255"/>
      <c r="Y65" s="255"/>
      <c r="Z65" s="255"/>
      <c r="AA65" s="255"/>
      <c r="AB65" s="255"/>
      <c r="AC65" s="255"/>
      <c r="AD65" s="255"/>
      <c r="AE65" s="255"/>
      <c r="AF65" s="255"/>
      <c r="AG65" s="255"/>
      <c r="AH65" s="255"/>
      <c r="AI65" s="255"/>
      <c r="AJ65" s="255"/>
      <c r="AK65" s="255"/>
      <c r="AL65" s="255"/>
      <c r="AM65" s="255"/>
      <c r="AN65" s="255"/>
      <c r="AO65" s="255"/>
      <c r="AP65" s="255"/>
    </row>
  </sheetData>
  <mergeCells count="11">
    <mergeCell ref="D25:E25"/>
    <mergeCell ref="D26:E26"/>
    <mergeCell ref="B14:G14"/>
    <mergeCell ref="H14:K14"/>
    <mergeCell ref="B2:L2"/>
    <mergeCell ref="B12:L12"/>
    <mergeCell ref="B18:L18"/>
    <mergeCell ref="B23:L23"/>
    <mergeCell ref="C4:D4"/>
    <mergeCell ref="C5:D5"/>
    <mergeCell ref="C6:D6"/>
  </mergeCells>
  <dataValidations count="8">
    <dataValidation type="list" allowBlank="1" showInputMessage="1" showErrorMessage="1" sqref="K10:K11 K13:K17 K25:K65 K19:K21" xr:uid="{5FA6261B-FBFB-4BCA-BFAA-223AB027643A}">
      <formula1>"Non-Profit and Charity Company,Partnership and Proprietary Company,Private Limited Company,Public Listed Company"</formula1>
    </dataValidation>
    <dataValidation type="list" allowBlank="1" showInputMessage="1" showErrorMessage="1" sqref="B10:B11 B19 C20 B25:B65 B13:B17 B21" xr:uid="{DEA215D2-2621-4DE9-B956-AF6250549628}">
      <formula1>"Company,Individual"</formula1>
    </dataValidation>
    <dataValidation type="list" allowBlank="1" showInputMessage="1" showErrorMessage="1" sqref="AF10" xr:uid="{AB98FD1C-B772-42B1-87C8-D5CFB3E202B3}">
      <formula1>"Aborted,Approved,Blacklisted,New ,Inactive,Rejected,Terminated"</formula1>
    </dataValidation>
    <dataValidation type="list" allowBlank="1" showInputMessage="1" showErrorMessage="1" sqref="X10" xr:uid="{E40D95EC-CA57-4DDC-8542-DC06787F9956}">
      <formula1>"Business Partners,HR Germany,HR Australia,HR Canada,HR China,HR France,HR India,HR Italy,HR Japan,HR Romania,HR South Korea,HR Sweden,HR UK,HR USA"</formula1>
    </dataValidation>
    <dataValidation type="list" allowBlank="1" showInputMessage="1" showErrorMessage="1" sqref="J10 R16:R65" xr:uid="{943F305A-C5C8-403F-BAFA-03A899441AAE}">
      <formula1>"Afghanistan,Afircan Republic,Albania,Algeria,American Samoa,Andorra,Angola,Anguilla,Antarctica,Antigua and Barbuda,Argentina,Armenia,Aruba,Australia,Austria,Azerbaijan,Bahamas,Bahrain,Bangladesh,Barbados,Belarus,Belgium,Belize,Benin,Bermuda,BES Islands"</formula1>
    </dataValidation>
    <dataValidation type="list" allowBlank="1" showInputMessage="1" showErrorMessage="1" sqref="T16:T65" xr:uid="{4FF2C7D8-A66F-4ACD-B2B7-2485AE1FB0A6}">
      <formula1>"Accounting Services,Audits and Inspections,Advertising,Air Travel,Application Software,Assembly And Robotics Equipment,Audio Visual Equipment And Accessories,Building Components,Cafeteria And Catering Services,Cafeteria Supplies,Charitable Contributions"</formula1>
    </dataValidation>
    <dataValidation type="list" allowBlank="1" showInputMessage="1" showErrorMessage="1" sqref="U10:U65" xr:uid="{33282641-0946-44DD-8082-2E6D2CFF610A}">
      <formula1>"Customer,Supplier ,Employee / Candidate "</formula1>
    </dataValidation>
    <dataValidation type="list" allowBlank="1" showInputMessage="1" showErrorMessage="1" sqref="S11:S65" xr:uid="{95DC47C4-9C6B-423C-B040-BCB08A0F1386}">
      <formula1>"Alabama,Alaska,Arizona,Arkansas,California,Colorado,Connecticut,Delaware,District of Columbia,Florida,Georgia,Hawaii,Idaho,Illinois,Indiana,Iowa,Kansas,Kentucky,Louisiana,Maine,Maryland,Massachusetts,Michigan,Minnesota,Mississippi,Missouri,Montana"</formula1>
    </dataValidation>
  </dataValidations>
  <pageMargins left="0.7" right="0.7" top="0.75" bottom="0.75" header="0.3" footer="0.3"/>
  <pageSetup orientation="portrait" r:id="rId1"/>
  <headerFooter>
    <oddFooter>&amp;C&amp;"Helvetica Neue,Regular"&amp;12&amp;K000000&amp;P</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71F6CF0-18E4-407E-9E9D-F66CBA131140}">
          <x14:formula1>
            <xm:f>TPDD!$E$3:$E$100</xm:f>
          </x14:formula1>
          <xm:sqref>T11:T15</xm:sqref>
        </x14:dataValidation>
        <x14:dataValidation type="list" allowBlank="1" showInputMessage="1" showErrorMessage="1" xr:uid="{FCB35745-43C4-45C5-85FC-28AFF635B7CF}">
          <x14:formula1>
            <xm:f>TPDD!$C$3:$C$244</xm:f>
          </x14:formula1>
          <xm:sqref>O11:O15 R10:R15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8039F-742C-418B-8787-5EB13CC83857}">
  <dimension ref="A1:I244"/>
  <sheetViews>
    <sheetView showGridLines="0" topLeftCell="A3" workbookViewId="0">
      <selection activeCell="C25" sqref="C25"/>
    </sheetView>
  </sheetViews>
  <sheetFormatPr defaultColWidth="9" defaultRowHeight="14.65" customHeight="1"/>
  <cols>
    <col min="1" max="1" width="15.7109375" style="226" customWidth="1"/>
    <col min="2" max="2" width="35" style="226" customWidth="1"/>
    <col min="3" max="3" width="63" style="226" customWidth="1"/>
    <col min="4" max="4" width="18.7109375" style="226" customWidth="1"/>
    <col min="5" max="5" width="45.42578125" style="226" customWidth="1"/>
    <col min="6" max="6" width="21.42578125" style="226" customWidth="1"/>
    <col min="7" max="7" width="13.42578125" style="226" customWidth="1"/>
    <col min="8" max="8" width="13.28515625" style="226" customWidth="1"/>
    <col min="9" max="9" width="15.42578125" style="226" customWidth="1"/>
    <col min="10" max="10" width="9" style="226" customWidth="1"/>
    <col min="11" max="16384" width="9" style="226"/>
  </cols>
  <sheetData>
    <row r="1" spans="1:9" ht="14.65" customHeight="1">
      <c r="A1" s="227"/>
      <c r="B1" s="227"/>
      <c r="C1" s="227"/>
      <c r="D1" s="227"/>
      <c r="E1" s="227"/>
      <c r="F1" s="227"/>
      <c r="G1" s="227"/>
      <c r="H1" s="227"/>
      <c r="I1" s="227"/>
    </row>
    <row r="2" spans="1:9" ht="14.65" customHeight="1">
      <c r="A2" s="230" t="s">
        <v>2287</v>
      </c>
      <c r="B2" s="230" t="s">
        <v>2228</v>
      </c>
      <c r="C2" s="230" t="s">
        <v>2288</v>
      </c>
      <c r="D2" s="230" t="s">
        <v>2289</v>
      </c>
      <c r="E2" s="230" t="s">
        <v>2290</v>
      </c>
      <c r="F2" s="230" t="s">
        <v>2291</v>
      </c>
      <c r="G2" s="230" t="s">
        <v>2292</v>
      </c>
      <c r="H2" s="230" t="s">
        <v>2293</v>
      </c>
      <c r="I2" s="231" t="s">
        <v>2219</v>
      </c>
    </row>
    <row r="3" spans="1:9" ht="14.65" customHeight="1">
      <c r="A3" s="232" t="s">
        <v>2282</v>
      </c>
      <c r="B3" s="232" t="s">
        <v>2294</v>
      </c>
      <c r="C3" s="232" t="s">
        <v>229</v>
      </c>
      <c r="D3" s="232" t="s">
        <v>210</v>
      </c>
      <c r="E3" s="233" t="s">
        <v>2295</v>
      </c>
      <c r="F3" s="231" t="s">
        <v>2296</v>
      </c>
      <c r="G3" s="232" t="s">
        <v>2297</v>
      </c>
      <c r="H3" s="234" t="s">
        <v>2298</v>
      </c>
      <c r="I3" s="235" t="s">
        <v>2282</v>
      </c>
    </row>
    <row r="4" spans="1:9" ht="14.65" customHeight="1">
      <c r="A4" s="232" t="s">
        <v>2299</v>
      </c>
      <c r="B4" s="232" t="s">
        <v>2300</v>
      </c>
      <c r="C4" s="232" t="s">
        <v>2301</v>
      </c>
      <c r="D4" s="232" t="s">
        <v>247</v>
      </c>
      <c r="E4" s="234" t="s">
        <v>2302</v>
      </c>
      <c r="F4" s="236" t="s">
        <v>2285</v>
      </c>
      <c r="G4" s="237" t="s">
        <v>2303</v>
      </c>
      <c r="H4" s="232" t="s">
        <v>264</v>
      </c>
      <c r="I4" s="238" t="s">
        <v>328</v>
      </c>
    </row>
    <row r="5" spans="1:9" ht="14.65" customHeight="1">
      <c r="A5" s="227"/>
      <c r="B5" s="232" t="s">
        <v>2304</v>
      </c>
      <c r="C5" s="232" t="s">
        <v>266</v>
      </c>
      <c r="D5" s="232" t="s">
        <v>279</v>
      </c>
      <c r="E5" s="233" t="s">
        <v>2305</v>
      </c>
      <c r="F5" s="238" t="s">
        <v>2306</v>
      </c>
      <c r="G5" s="232" t="s">
        <v>2307</v>
      </c>
      <c r="H5" s="232" t="s">
        <v>2308</v>
      </c>
      <c r="I5" s="227"/>
    </row>
    <row r="6" spans="1:9" ht="14.65" customHeight="1">
      <c r="A6" s="227"/>
      <c r="B6" s="232" t="s">
        <v>2283</v>
      </c>
      <c r="C6" s="232" t="s">
        <v>296</v>
      </c>
      <c r="D6" s="232" t="s">
        <v>312</v>
      </c>
      <c r="E6" s="233" t="s">
        <v>2309</v>
      </c>
      <c r="F6" s="227"/>
      <c r="G6" s="232" t="s">
        <v>2310</v>
      </c>
      <c r="H6" s="232" t="s">
        <v>2311</v>
      </c>
      <c r="I6" s="227"/>
    </row>
    <row r="7" spans="1:9" ht="14.65" customHeight="1">
      <c r="A7" s="227"/>
      <c r="B7" s="227"/>
      <c r="C7" s="232" t="s">
        <v>2312</v>
      </c>
      <c r="D7" s="232" t="s">
        <v>338</v>
      </c>
      <c r="E7" s="233" t="s">
        <v>2313</v>
      </c>
      <c r="F7" s="227"/>
      <c r="G7" s="232" t="s">
        <v>2314</v>
      </c>
      <c r="H7" s="232" t="s">
        <v>2315</v>
      </c>
      <c r="I7" s="227"/>
    </row>
    <row r="8" spans="1:9" ht="14.65" customHeight="1">
      <c r="A8" s="227"/>
      <c r="B8" s="227"/>
      <c r="C8" s="232" t="s">
        <v>2316</v>
      </c>
      <c r="D8" s="232" t="s">
        <v>363</v>
      </c>
      <c r="E8" s="233" t="s">
        <v>2317</v>
      </c>
      <c r="F8" s="227"/>
      <c r="G8" s="232" t="s">
        <v>2318</v>
      </c>
      <c r="H8" s="232" t="s">
        <v>2319</v>
      </c>
      <c r="I8" s="227"/>
    </row>
    <row r="9" spans="1:9" ht="14.65" customHeight="1">
      <c r="A9" s="227"/>
      <c r="B9" s="227"/>
      <c r="C9" s="232" t="s">
        <v>327</v>
      </c>
      <c r="D9" s="232" t="s">
        <v>386</v>
      </c>
      <c r="E9" s="233" t="s">
        <v>2320</v>
      </c>
      <c r="F9" s="227"/>
      <c r="G9" s="232" t="s">
        <v>2286</v>
      </c>
      <c r="H9" s="232" t="s">
        <v>2321</v>
      </c>
      <c r="I9" s="227"/>
    </row>
    <row r="10" spans="1:9" ht="14.65" customHeight="1">
      <c r="A10" s="227"/>
      <c r="B10" s="227"/>
      <c r="C10" s="232" t="s">
        <v>2322</v>
      </c>
      <c r="D10" s="232" t="s">
        <v>411</v>
      </c>
      <c r="E10" s="233" t="s">
        <v>2323</v>
      </c>
      <c r="F10" s="227"/>
      <c r="G10" s="232" t="s">
        <v>2324</v>
      </c>
      <c r="H10" s="227"/>
      <c r="I10" s="227"/>
    </row>
    <row r="11" spans="1:9" ht="14.65" customHeight="1">
      <c r="A11" s="227"/>
      <c r="B11" s="227"/>
      <c r="C11" s="232" t="s">
        <v>2325</v>
      </c>
      <c r="D11" s="232" t="s">
        <v>2326</v>
      </c>
      <c r="E11" s="233" t="s">
        <v>2327</v>
      </c>
      <c r="F11" s="227"/>
      <c r="G11" s="232" t="s">
        <v>2328</v>
      </c>
      <c r="H11" s="227"/>
      <c r="I11" s="227"/>
    </row>
    <row r="12" spans="1:9" ht="14.65" customHeight="1">
      <c r="A12" s="227"/>
      <c r="B12" s="227"/>
      <c r="C12" s="232" t="s">
        <v>2329</v>
      </c>
      <c r="D12" s="232" t="s">
        <v>433</v>
      </c>
      <c r="E12" s="233" t="s">
        <v>2330</v>
      </c>
      <c r="F12" s="227"/>
      <c r="G12" s="232" t="s">
        <v>2331</v>
      </c>
      <c r="H12" s="227"/>
      <c r="I12" s="227"/>
    </row>
    <row r="13" spans="1:9" ht="14.65" customHeight="1">
      <c r="A13" s="227"/>
      <c r="B13" s="227"/>
      <c r="C13" s="232" t="s">
        <v>208</v>
      </c>
      <c r="D13" s="232" t="s">
        <v>457</v>
      </c>
      <c r="E13" s="233" t="s">
        <v>2332</v>
      </c>
      <c r="F13" s="227"/>
      <c r="G13" s="232" t="s">
        <v>2333</v>
      </c>
      <c r="H13" s="227"/>
      <c r="I13" s="227"/>
    </row>
    <row r="14" spans="1:9" ht="14.65" customHeight="1">
      <c r="A14" s="227"/>
      <c r="B14" s="227"/>
      <c r="C14" s="232" t="s">
        <v>376</v>
      </c>
      <c r="D14" s="232" t="s">
        <v>480</v>
      </c>
      <c r="E14" s="233" t="s">
        <v>2334</v>
      </c>
      <c r="F14" s="227"/>
      <c r="G14" s="232" t="s">
        <v>2335</v>
      </c>
      <c r="H14" s="227"/>
      <c r="I14" s="227"/>
    </row>
    <row r="15" spans="1:9" ht="14.65" customHeight="1">
      <c r="A15" s="227"/>
      <c r="B15" s="227"/>
      <c r="C15" s="232" t="s">
        <v>2336</v>
      </c>
      <c r="D15" s="232" t="s">
        <v>500</v>
      </c>
      <c r="E15" s="233" t="s">
        <v>2337</v>
      </c>
      <c r="F15" s="227"/>
      <c r="G15" s="232" t="s">
        <v>2338</v>
      </c>
      <c r="H15" s="227"/>
      <c r="I15" s="227"/>
    </row>
    <row r="16" spans="1:9" ht="14.65" customHeight="1">
      <c r="A16" s="227"/>
      <c r="B16" s="227"/>
      <c r="C16" s="232" t="s">
        <v>245</v>
      </c>
      <c r="D16" s="232" t="s">
        <v>518</v>
      </c>
      <c r="E16" s="233" t="s">
        <v>2339</v>
      </c>
      <c r="F16" s="227"/>
      <c r="G16" s="232" t="s">
        <v>2340</v>
      </c>
      <c r="H16" s="227"/>
      <c r="I16" s="227"/>
    </row>
    <row r="17" spans="1:9" ht="14.65" customHeight="1">
      <c r="A17" s="227"/>
      <c r="B17" s="227"/>
      <c r="C17" s="232" t="s">
        <v>215</v>
      </c>
      <c r="D17" s="232" t="s">
        <v>534</v>
      </c>
      <c r="E17" s="233" t="s">
        <v>2341</v>
      </c>
      <c r="F17" s="227"/>
      <c r="G17" s="227"/>
      <c r="H17" s="239"/>
      <c r="I17" s="227"/>
    </row>
    <row r="18" spans="1:9" ht="14.65" customHeight="1">
      <c r="A18" s="227"/>
      <c r="B18" s="227"/>
      <c r="C18" s="232" t="s">
        <v>445</v>
      </c>
      <c r="D18" s="232" t="s">
        <v>550</v>
      </c>
      <c r="E18" s="233" t="s">
        <v>2342</v>
      </c>
      <c r="F18" s="227"/>
      <c r="G18" s="227"/>
      <c r="H18" s="227"/>
      <c r="I18" s="227"/>
    </row>
    <row r="19" spans="1:9" ht="14.65" customHeight="1">
      <c r="A19" s="227"/>
      <c r="B19" s="227"/>
      <c r="C19" s="232" t="s">
        <v>2343</v>
      </c>
      <c r="D19" s="232" t="s">
        <v>565</v>
      </c>
      <c r="E19" s="233" t="s">
        <v>2344</v>
      </c>
      <c r="F19" s="227"/>
      <c r="G19" s="227"/>
      <c r="H19" s="227"/>
      <c r="I19" s="227"/>
    </row>
    <row r="20" spans="1:9" ht="14.65" customHeight="1">
      <c r="A20" s="227"/>
      <c r="B20" s="227"/>
      <c r="C20" s="232" t="s">
        <v>470</v>
      </c>
      <c r="D20" s="232" t="s">
        <v>584</v>
      </c>
      <c r="E20" s="233" t="s">
        <v>2345</v>
      </c>
      <c r="F20" s="227"/>
      <c r="G20" s="227"/>
      <c r="H20" s="227"/>
      <c r="I20" s="227"/>
    </row>
    <row r="21" spans="1:9" ht="14.65" customHeight="1">
      <c r="A21" s="227"/>
      <c r="B21" s="227"/>
      <c r="C21" s="232" t="s">
        <v>490</v>
      </c>
      <c r="D21" s="232" t="s">
        <v>600</v>
      </c>
      <c r="E21" s="233" t="s">
        <v>2346</v>
      </c>
      <c r="F21" s="227"/>
      <c r="G21" s="227"/>
      <c r="H21" s="227"/>
      <c r="I21" s="227"/>
    </row>
    <row r="22" spans="1:9" ht="14.65" customHeight="1">
      <c r="A22" s="227"/>
      <c r="B22" s="227"/>
      <c r="C22" s="232" t="s">
        <v>509</v>
      </c>
      <c r="D22" s="232" t="s">
        <v>614</v>
      </c>
      <c r="E22" s="233" t="s">
        <v>2347</v>
      </c>
      <c r="F22" s="227"/>
      <c r="G22" s="227"/>
      <c r="H22" s="227"/>
      <c r="I22" s="227"/>
    </row>
    <row r="23" spans="1:9" ht="14.65" customHeight="1">
      <c r="A23" s="227"/>
      <c r="B23" s="227"/>
      <c r="C23" s="232" t="s">
        <v>526</v>
      </c>
      <c r="D23" s="232" t="s">
        <v>628</v>
      </c>
      <c r="E23" s="233" t="s">
        <v>2348</v>
      </c>
      <c r="F23" s="227"/>
      <c r="G23" s="227"/>
      <c r="H23" s="227"/>
      <c r="I23" s="227"/>
    </row>
    <row r="24" spans="1:9" ht="14.65" customHeight="1">
      <c r="A24" s="227"/>
      <c r="B24" s="227"/>
      <c r="C24" s="232" t="s">
        <v>251</v>
      </c>
      <c r="D24" s="232" t="s">
        <v>644</v>
      </c>
      <c r="E24" s="233" t="s">
        <v>2349</v>
      </c>
      <c r="F24" s="227"/>
      <c r="G24" s="227"/>
      <c r="H24" s="227"/>
      <c r="I24" s="227"/>
    </row>
    <row r="25" spans="1:9" ht="14.65" customHeight="1">
      <c r="A25" s="227"/>
      <c r="B25" s="227"/>
      <c r="C25" s="232" t="s">
        <v>557</v>
      </c>
      <c r="D25" s="232" t="s">
        <v>659</v>
      </c>
      <c r="E25" s="233" t="s">
        <v>2350</v>
      </c>
      <c r="F25" s="227"/>
      <c r="G25" s="227"/>
      <c r="H25" s="227"/>
      <c r="I25" s="227"/>
    </row>
    <row r="26" spans="1:9" ht="14.65" customHeight="1">
      <c r="A26" s="227"/>
      <c r="B26" s="227"/>
      <c r="C26" s="232" t="s">
        <v>576</v>
      </c>
      <c r="D26" s="232" t="s">
        <v>673</v>
      </c>
      <c r="E26" s="233" t="s">
        <v>2284</v>
      </c>
      <c r="F26" s="227"/>
      <c r="G26" s="227"/>
      <c r="H26" s="227"/>
      <c r="I26" s="227"/>
    </row>
    <row r="27" spans="1:9" ht="14.65" customHeight="1">
      <c r="A27" s="227"/>
      <c r="B27" s="227"/>
      <c r="C27" s="232" t="s">
        <v>2351</v>
      </c>
      <c r="D27" s="232" t="s">
        <v>686</v>
      </c>
      <c r="E27" s="233" t="s">
        <v>2352</v>
      </c>
      <c r="F27" s="227"/>
      <c r="G27" s="227"/>
      <c r="H27" s="227"/>
      <c r="I27" s="227"/>
    </row>
    <row r="28" spans="1:9" ht="14.65" customHeight="1">
      <c r="A28" s="227"/>
      <c r="B28" s="227"/>
      <c r="C28" s="232" t="s">
        <v>2353</v>
      </c>
      <c r="D28" s="232" t="s">
        <v>701</v>
      </c>
      <c r="E28" s="233" t="s">
        <v>2354</v>
      </c>
      <c r="F28" s="227"/>
      <c r="G28" s="227"/>
      <c r="H28" s="227"/>
      <c r="I28" s="227"/>
    </row>
    <row r="29" spans="1:9" ht="14.65" customHeight="1">
      <c r="A29" s="227"/>
      <c r="B29" s="227"/>
      <c r="C29" s="232" t="s">
        <v>594</v>
      </c>
      <c r="D29" s="232" t="s">
        <v>713</v>
      </c>
      <c r="E29" s="233" t="s">
        <v>2355</v>
      </c>
      <c r="F29" s="227"/>
      <c r="G29" s="227"/>
      <c r="H29" s="227"/>
      <c r="I29" s="227"/>
    </row>
    <row r="30" spans="1:9" ht="14.65" customHeight="1">
      <c r="A30" s="227"/>
      <c r="B30" s="227"/>
      <c r="C30" s="232" t="s">
        <v>607</v>
      </c>
      <c r="D30" s="232" t="s">
        <v>730</v>
      </c>
      <c r="E30" s="233" t="s">
        <v>2356</v>
      </c>
      <c r="F30" s="227"/>
      <c r="G30" s="227"/>
      <c r="H30" s="227"/>
      <c r="I30" s="227"/>
    </row>
    <row r="31" spans="1:9" ht="14.65" customHeight="1">
      <c r="A31" s="227"/>
      <c r="B31" s="227"/>
      <c r="C31" s="232" t="s">
        <v>2357</v>
      </c>
      <c r="D31" s="232" t="s">
        <v>744</v>
      </c>
      <c r="E31" s="233" t="s">
        <v>2358</v>
      </c>
      <c r="F31" s="227"/>
      <c r="G31" s="227"/>
      <c r="H31" s="227"/>
      <c r="I31" s="227"/>
    </row>
    <row r="32" spans="1:9" ht="14.65" customHeight="1">
      <c r="A32" s="227"/>
      <c r="B32" s="227"/>
      <c r="C32" s="232" t="s">
        <v>2359</v>
      </c>
      <c r="D32" s="232" t="s">
        <v>760</v>
      </c>
      <c r="E32" s="233" t="s">
        <v>2360</v>
      </c>
      <c r="F32" s="227"/>
      <c r="G32" s="227"/>
      <c r="H32" s="227"/>
      <c r="I32" s="227"/>
    </row>
    <row r="33" spans="1:9" ht="14.65" customHeight="1">
      <c r="A33" s="227"/>
      <c r="B33" s="227"/>
      <c r="C33" s="232" t="s">
        <v>621</v>
      </c>
      <c r="D33" s="232" t="s">
        <v>776</v>
      </c>
      <c r="E33" s="233" t="s">
        <v>2361</v>
      </c>
      <c r="F33" s="227"/>
      <c r="G33" s="227"/>
      <c r="H33" s="227"/>
      <c r="I33" s="227"/>
    </row>
    <row r="34" spans="1:9" ht="14.65" customHeight="1">
      <c r="A34" s="227"/>
      <c r="B34" s="227"/>
      <c r="C34" s="232" t="s">
        <v>2362</v>
      </c>
      <c r="D34" s="232" t="s">
        <v>789</v>
      </c>
      <c r="E34" s="233" t="s">
        <v>2363</v>
      </c>
      <c r="F34" s="227"/>
      <c r="G34" s="227"/>
      <c r="H34" s="227"/>
      <c r="I34" s="227"/>
    </row>
    <row r="35" spans="1:9" ht="14.65" customHeight="1">
      <c r="A35" s="227"/>
      <c r="B35" s="227"/>
      <c r="C35" s="232" t="s">
        <v>336</v>
      </c>
      <c r="D35" s="232" t="s">
        <v>800</v>
      </c>
      <c r="E35" s="233" t="s">
        <v>2364</v>
      </c>
      <c r="F35" s="227"/>
      <c r="G35" s="227"/>
      <c r="H35" s="227"/>
      <c r="I35" s="227"/>
    </row>
    <row r="36" spans="1:9" ht="14.65" customHeight="1">
      <c r="A36" s="227"/>
      <c r="B36" s="227"/>
      <c r="C36" s="232" t="s">
        <v>2365</v>
      </c>
      <c r="D36" s="232" t="s">
        <v>811</v>
      </c>
      <c r="E36" s="233" t="s">
        <v>2366</v>
      </c>
      <c r="F36" s="227"/>
      <c r="G36" s="227"/>
      <c r="H36" s="227"/>
      <c r="I36" s="227"/>
    </row>
    <row r="37" spans="1:9" ht="14.65" customHeight="1">
      <c r="A37" s="227"/>
      <c r="B37" s="227"/>
      <c r="C37" s="232" t="s">
        <v>2367</v>
      </c>
      <c r="D37" s="232" t="s">
        <v>824</v>
      </c>
      <c r="E37" s="233" t="s">
        <v>2368</v>
      </c>
      <c r="F37" s="227"/>
      <c r="G37" s="227"/>
      <c r="H37" s="227"/>
      <c r="I37" s="227"/>
    </row>
    <row r="38" spans="1:9" ht="14.65" customHeight="1">
      <c r="A38" s="227"/>
      <c r="B38" s="227"/>
      <c r="C38" s="232" t="s">
        <v>2369</v>
      </c>
      <c r="D38" s="232" t="s">
        <v>838</v>
      </c>
      <c r="E38" s="233" t="s">
        <v>2370</v>
      </c>
      <c r="F38" s="227"/>
      <c r="G38" s="227"/>
      <c r="H38" s="227"/>
      <c r="I38" s="227"/>
    </row>
    <row r="39" spans="1:9" ht="14.65" customHeight="1">
      <c r="A39" s="227"/>
      <c r="B39" s="227"/>
      <c r="C39" s="232" t="s">
        <v>283</v>
      </c>
      <c r="D39" s="232" t="s">
        <v>849</v>
      </c>
      <c r="E39" s="233" t="s">
        <v>2371</v>
      </c>
      <c r="F39" s="227"/>
      <c r="G39" s="227"/>
      <c r="H39" s="227"/>
      <c r="I39" s="227"/>
    </row>
    <row r="40" spans="1:9" ht="14.65" customHeight="1">
      <c r="A40" s="227"/>
      <c r="B40" s="227"/>
      <c r="C40" s="232" t="s">
        <v>2372</v>
      </c>
      <c r="D40" s="232" t="s">
        <v>862</v>
      </c>
      <c r="E40" s="233" t="s">
        <v>2373</v>
      </c>
      <c r="F40" s="227"/>
      <c r="G40" s="227"/>
      <c r="H40" s="227"/>
      <c r="I40" s="227"/>
    </row>
    <row r="41" spans="1:9" ht="14.65" customHeight="1">
      <c r="A41" s="227"/>
      <c r="B41" s="227"/>
      <c r="C41" s="232" t="s">
        <v>2374</v>
      </c>
      <c r="D41" s="232" t="s">
        <v>872</v>
      </c>
      <c r="E41" s="233" t="s">
        <v>2375</v>
      </c>
      <c r="F41" s="227"/>
      <c r="G41" s="227"/>
      <c r="H41" s="227"/>
      <c r="I41" s="227"/>
    </row>
    <row r="42" spans="1:9" ht="14.65" customHeight="1">
      <c r="A42" s="227"/>
      <c r="B42" s="227"/>
      <c r="C42" s="232" t="s">
        <v>2376</v>
      </c>
      <c r="D42" s="232" t="s">
        <v>884</v>
      </c>
      <c r="E42" s="233" t="s">
        <v>2377</v>
      </c>
      <c r="F42" s="227"/>
      <c r="G42" s="227"/>
      <c r="H42" s="227"/>
      <c r="I42" s="227"/>
    </row>
    <row r="43" spans="1:9" ht="14.65" customHeight="1">
      <c r="A43" s="227"/>
      <c r="B43" s="227"/>
      <c r="C43" s="232" t="s">
        <v>2378</v>
      </c>
      <c r="D43" s="232" t="s">
        <v>895</v>
      </c>
      <c r="E43" s="233" t="s">
        <v>2379</v>
      </c>
      <c r="F43" s="227"/>
      <c r="G43" s="227"/>
      <c r="H43" s="227"/>
      <c r="I43" s="227"/>
    </row>
    <row r="44" spans="1:9" ht="14.65" customHeight="1">
      <c r="A44" s="227"/>
      <c r="B44" s="227"/>
      <c r="C44" s="232" t="s">
        <v>692</v>
      </c>
      <c r="D44" s="232" t="s">
        <v>905</v>
      </c>
      <c r="E44" s="233" t="s">
        <v>2380</v>
      </c>
      <c r="F44" s="227"/>
      <c r="G44" s="227"/>
      <c r="H44" s="227"/>
      <c r="I44" s="227"/>
    </row>
    <row r="45" spans="1:9" ht="14.65" customHeight="1">
      <c r="A45" s="227"/>
      <c r="B45" s="227"/>
      <c r="C45" s="232" t="s">
        <v>705</v>
      </c>
      <c r="D45" s="232" t="s">
        <v>916</v>
      </c>
      <c r="E45" s="233" t="s">
        <v>2381</v>
      </c>
      <c r="F45" s="227"/>
      <c r="G45" s="227"/>
      <c r="H45" s="227"/>
      <c r="I45" s="227"/>
    </row>
    <row r="46" spans="1:9" ht="14.65" customHeight="1">
      <c r="A46" s="227"/>
      <c r="B46" s="227"/>
      <c r="C46" s="232" t="s">
        <v>385</v>
      </c>
      <c r="D46" s="232" t="s">
        <v>929</v>
      </c>
      <c r="E46" s="232" t="s">
        <v>2299</v>
      </c>
      <c r="F46" s="227"/>
      <c r="G46" s="227"/>
      <c r="H46" s="227"/>
      <c r="I46" s="227"/>
    </row>
    <row r="47" spans="1:9" ht="14.65" customHeight="1">
      <c r="A47" s="227"/>
      <c r="B47" s="227"/>
      <c r="C47" s="232" t="s">
        <v>2382</v>
      </c>
      <c r="D47" s="232" t="s">
        <v>941</v>
      </c>
      <c r="E47" s="233" t="s">
        <v>2383</v>
      </c>
      <c r="F47" s="227"/>
      <c r="G47" s="227"/>
      <c r="H47" s="227"/>
      <c r="I47" s="227"/>
    </row>
    <row r="48" spans="1:9" ht="14.65" customHeight="1">
      <c r="A48" s="227"/>
      <c r="B48" s="227"/>
      <c r="C48" s="232" t="s">
        <v>737</v>
      </c>
      <c r="D48" s="232" t="s">
        <v>953</v>
      </c>
      <c r="E48" s="233" t="s">
        <v>2384</v>
      </c>
      <c r="F48" s="227"/>
      <c r="G48" s="227"/>
      <c r="H48" s="227"/>
      <c r="I48" s="227"/>
    </row>
    <row r="49" spans="1:9" ht="14.65" customHeight="1">
      <c r="A49" s="227"/>
      <c r="B49" s="227"/>
      <c r="C49" s="232" t="s">
        <v>2385</v>
      </c>
      <c r="D49" s="232" t="s">
        <v>967</v>
      </c>
      <c r="E49" s="233" t="s">
        <v>2386</v>
      </c>
      <c r="F49" s="227"/>
      <c r="G49" s="227"/>
      <c r="H49" s="227"/>
      <c r="I49" s="227"/>
    </row>
    <row r="50" spans="1:9" ht="14.65" customHeight="1">
      <c r="A50" s="227"/>
      <c r="B50" s="227"/>
      <c r="C50" s="232" t="s">
        <v>2387</v>
      </c>
      <c r="D50" s="232" t="s">
        <v>980</v>
      </c>
      <c r="E50" s="233" t="s">
        <v>2388</v>
      </c>
      <c r="F50" s="227"/>
      <c r="G50" s="227"/>
      <c r="H50" s="227"/>
      <c r="I50" s="227"/>
    </row>
    <row r="51" spans="1:9" ht="14.65" customHeight="1">
      <c r="A51" s="227"/>
      <c r="B51" s="227"/>
      <c r="C51" s="232" t="s">
        <v>2389</v>
      </c>
      <c r="D51" s="232" t="s">
        <v>991</v>
      </c>
      <c r="E51" s="233" t="s">
        <v>2390</v>
      </c>
      <c r="F51" s="227"/>
      <c r="G51" s="227"/>
      <c r="H51" s="227"/>
      <c r="I51" s="227"/>
    </row>
    <row r="52" spans="1:9" ht="14.65" customHeight="1">
      <c r="A52" s="227"/>
      <c r="B52" s="227"/>
      <c r="C52" s="232" t="s">
        <v>751</v>
      </c>
      <c r="D52" s="232" t="s">
        <v>1003</v>
      </c>
      <c r="E52" s="233" t="s">
        <v>2391</v>
      </c>
      <c r="F52" s="227"/>
      <c r="G52" s="227"/>
      <c r="H52" s="227"/>
      <c r="I52" s="227"/>
    </row>
    <row r="53" spans="1:9" ht="14.65" customHeight="1">
      <c r="A53" s="227"/>
      <c r="B53" s="227"/>
      <c r="C53" s="232" t="s">
        <v>766</v>
      </c>
      <c r="D53" s="232" t="s">
        <v>2392</v>
      </c>
      <c r="E53" s="233" t="s">
        <v>2393</v>
      </c>
      <c r="F53" s="227"/>
      <c r="G53" s="227"/>
      <c r="H53" s="227"/>
      <c r="I53" s="227"/>
    </row>
    <row r="54" spans="1:9" ht="14.65" customHeight="1">
      <c r="A54" s="227"/>
      <c r="B54" s="227"/>
      <c r="C54" s="232" t="s">
        <v>409</v>
      </c>
      <c r="D54" s="227"/>
      <c r="E54" s="233" t="s">
        <v>2394</v>
      </c>
      <c r="F54" s="227"/>
      <c r="G54" s="227"/>
      <c r="H54" s="227"/>
      <c r="I54" s="227"/>
    </row>
    <row r="55" spans="1:9" ht="14.65" customHeight="1">
      <c r="A55" s="227"/>
      <c r="B55" s="227"/>
      <c r="C55" s="232" t="s">
        <v>2395</v>
      </c>
      <c r="D55" s="227"/>
      <c r="E55" s="233" t="s">
        <v>2396</v>
      </c>
      <c r="F55" s="227"/>
      <c r="G55" s="227"/>
      <c r="H55" s="227"/>
      <c r="I55" s="227"/>
    </row>
    <row r="56" spans="1:9" ht="14.65" customHeight="1">
      <c r="A56" s="227"/>
      <c r="B56" s="227"/>
      <c r="C56" s="232" t="s">
        <v>432</v>
      </c>
      <c r="D56" s="227"/>
      <c r="E56" s="233" t="s">
        <v>2397</v>
      </c>
      <c r="F56" s="227"/>
      <c r="G56" s="227"/>
      <c r="H56" s="227"/>
      <c r="I56" s="227"/>
    </row>
    <row r="57" spans="1:9" ht="14.65" customHeight="1">
      <c r="A57" s="227"/>
      <c r="B57" s="227"/>
      <c r="C57" s="232" t="s">
        <v>793</v>
      </c>
      <c r="D57" s="227"/>
      <c r="E57" s="233" t="s">
        <v>2398</v>
      </c>
      <c r="F57" s="227"/>
      <c r="G57" s="227"/>
      <c r="H57" s="227"/>
      <c r="I57" s="227"/>
    </row>
    <row r="58" spans="1:9" ht="14.65" customHeight="1">
      <c r="A58" s="227"/>
      <c r="B58" s="227"/>
      <c r="C58" s="232" t="s">
        <v>2399</v>
      </c>
      <c r="D58" s="227"/>
      <c r="E58" s="233" t="s">
        <v>2400</v>
      </c>
      <c r="F58" s="227"/>
      <c r="G58" s="227"/>
      <c r="H58" s="227"/>
      <c r="I58" s="227"/>
    </row>
    <row r="59" spans="1:9" ht="14.65" customHeight="1">
      <c r="A59" s="227"/>
      <c r="B59" s="227"/>
      <c r="C59" s="232" t="s">
        <v>2401</v>
      </c>
      <c r="D59" s="227"/>
      <c r="E59" s="233" t="s">
        <v>2402</v>
      </c>
      <c r="F59" s="227"/>
      <c r="G59" s="227"/>
      <c r="H59" s="227"/>
      <c r="I59" s="227"/>
    </row>
    <row r="60" spans="1:9" ht="14.65" customHeight="1">
      <c r="A60" s="227"/>
      <c r="B60" s="227"/>
      <c r="C60" s="232" t="s">
        <v>804</v>
      </c>
      <c r="D60" s="227"/>
      <c r="E60" s="233" t="s">
        <v>2403</v>
      </c>
      <c r="F60" s="227"/>
      <c r="G60" s="227"/>
      <c r="H60" s="227"/>
      <c r="I60" s="227"/>
    </row>
    <row r="61" spans="1:9" ht="14.65" customHeight="1">
      <c r="A61" s="227"/>
      <c r="B61" s="227"/>
      <c r="C61" s="232" t="s">
        <v>2404</v>
      </c>
      <c r="D61" s="227"/>
      <c r="E61" s="233" t="s">
        <v>2405</v>
      </c>
      <c r="F61" s="227"/>
      <c r="G61" s="227"/>
      <c r="H61" s="227"/>
      <c r="I61" s="227"/>
    </row>
    <row r="62" spans="1:9" ht="14.65" customHeight="1">
      <c r="A62" s="227"/>
      <c r="B62" s="227"/>
      <c r="C62" s="232" t="s">
        <v>2406</v>
      </c>
      <c r="D62" s="227"/>
      <c r="E62" s="233" t="s">
        <v>2407</v>
      </c>
      <c r="F62" s="227"/>
      <c r="G62" s="227"/>
      <c r="H62" s="227"/>
      <c r="I62" s="227"/>
    </row>
    <row r="63" spans="1:9" ht="14.65" customHeight="1">
      <c r="A63" s="227"/>
      <c r="B63" s="227"/>
      <c r="C63" s="232" t="s">
        <v>455</v>
      </c>
      <c r="D63" s="227"/>
      <c r="E63" s="233" t="s">
        <v>2408</v>
      </c>
      <c r="F63" s="227"/>
      <c r="G63" s="227"/>
      <c r="H63" s="227"/>
      <c r="I63" s="227"/>
    </row>
    <row r="64" spans="1:9" ht="14.65" customHeight="1">
      <c r="A64" s="227"/>
      <c r="B64" s="227"/>
      <c r="C64" s="232" t="s">
        <v>829</v>
      </c>
      <c r="D64" s="227"/>
      <c r="E64" s="233" t="s">
        <v>2409</v>
      </c>
      <c r="F64" s="227"/>
      <c r="G64" s="227"/>
      <c r="H64" s="227"/>
      <c r="I64" s="227"/>
    </row>
    <row r="65" spans="1:9" ht="14.65" customHeight="1">
      <c r="A65" s="227"/>
      <c r="B65" s="227"/>
      <c r="C65" s="232" t="s">
        <v>2410</v>
      </c>
      <c r="D65" s="227"/>
      <c r="E65" s="233" t="s">
        <v>2411</v>
      </c>
      <c r="F65" s="227"/>
      <c r="G65" s="227"/>
      <c r="H65" s="227"/>
      <c r="I65" s="227"/>
    </row>
    <row r="66" spans="1:9" ht="14.65" customHeight="1">
      <c r="A66" s="227"/>
      <c r="B66" s="227"/>
      <c r="C66" s="232" t="s">
        <v>315</v>
      </c>
      <c r="D66" s="227"/>
      <c r="E66" s="233" t="s">
        <v>2412</v>
      </c>
      <c r="F66" s="227"/>
      <c r="G66" s="227"/>
      <c r="H66" s="227"/>
      <c r="I66" s="227"/>
    </row>
    <row r="67" spans="1:9" ht="14.65" customHeight="1">
      <c r="A67" s="227"/>
      <c r="B67" s="227"/>
      <c r="C67" s="232" t="s">
        <v>342</v>
      </c>
      <c r="D67" s="227"/>
      <c r="E67" s="233" t="s">
        <v>2413</v>
      </c>
      <c r="F67" s="227"/>
      <c r="G67" s="227"/>
      <c r="H67" s="227"/>
      <c r="I67" s="227"/>
    </row>
    <row r="68" spans="1:9" ht="14.65" customHeight="1">
      <c r="A68" s="227"/>
      <c r="B68" s="227"/>
      <c r="C68" s="232" t="s">
        <v>2414</v>
      </c>
      <c r="D68" s="227"/>
      <c r="E68" s="233" t="s">
        <v>2415</v>
      </c>
      <c r="F68" s="227"/>
      <c r="G68" s="227"/>
      <c r="H68" s="227"/>
      <c r="I68" s="227"/>
    </row>
    <row r="69" spans="1:9" ht="14.65" customHeight="1">
      <c r="A69" s="227"/>
      <c r="B69" s="227"/>
      <c r="C69" s="232" t="s">
        <v>390</v>
      </c>
      <c r="D69" s="227"/>
      <c r="E69" s="233" t="s">
        <v>2416</v>
      </c>
      <c r="F69" s="227"/>
      <c r="G69" s="227"/>
      <c r="H69" s="227"/>
      <c r="I69" s="227"/>
    </row>
    <row r="70" spans="1:9" ht="14.65" customHeight="1">
      <c r="A70" s="227"/>
      <c r="B70" s="227"/>
      <c r="C70" s="232" t="s">
        <v>876</v>
      </c>
      <c r="D70" s="227"/>
      <c r="E70" s="233" t="s">
        <v>2417</v>
      </c>
      <c r="F70" s="227"/>
      <c r="G70" s="227"/>
      <c r="H70" s="227"/>
      <c r="I70" s="227"/>
    </row>
    <row r="71" spans="1:9" ht="14.65" customHeight="1">
      <c r="A71" s="227"/>
      <c r="B71" s="227"/>
      <c r="C71" s="232" t="s">
        <v>888</v>
      </c>
      <c r="D71" s="227"/>
      <c r="E71" s="233" t="s">
        <v>2418</v>
      </c>
      <c r="F71" s="227"/>
      <c r="G71" s="227"/>
      <c r="H71" s="227"/>
      <c r="I71" s="227"/>
    </row>
    <row r="72" spans="1:9" ht="14.65" customHeight="1">
      <c r="A72" s="227"/>
      <c r="B72" s="227"/>
      <c r="C72" s="232" t="s">
        <v>2419</v>
      </c>
      <c r="D72" s="227"/>
      <c r="E72" s="233" t="s">
        <v>2420</v>
      </c>
      <c r="F72" s="227"/>
      <c r="G72" s="227"/>
      <c r="H72" s="227"/>
      <c r="I72" s="227"/>
    </row>
    <row r="73" spans="1:9" ht="14.65" customHeight="1">
      <c r="A73" s="227"/>
      <c r="B73" s="227"/>
      <c r="C73" s="232" t="s">
        <v>898</v>
      </c>
      <c r="D73" s="227"/>
      <c r="E73" s="233" t="s">
        <v>2421</v>
      </c>
      <c r="F73" s="227"/>
      <c r="G73" s="227"/>
      <c r="H73" s="227"/>
      <c r="I73" s="227"/>
    </row>
    <row r="74" spans="1:9" ht="14.65" customHeight="1">
      <c r="A74" s="227"/>
      <c r="B74" s="227"/>
      <c r="C74" s="232" t="s">
        <v>908</v>
      </c>
      <c r="D74" s="227"/>
      <c r="E74" s="233" t="s">
        <v>2422</v>
      </c>
      <c r="F74" s="227"/>
      <c r="G74" s="227"/>
      <c r="H74" s="227"/>
      <c r="I74" s="227"/>
    </row>
    <row r="75" spans="1:9" ht="14.65" customHeight="1">
      <c r="A75" s="227"/>
      <c r="B75" s="227"/>
      <c r="C75" s="232" t="s">
        <v>2423</v>
      </c>
      <c r="D75" s="227"/>
      <c r="E75" s="233" t="s">
        <v>2424</v>
      </c>
      <c r="F75" s="227"/>
      <c r="G75" s="227"/>
      <c r="H75" s="227"/>
      <c r="I75" s="227"/>
    </row>
    <row r="76" spans="1:9" ht="14.65" customHeight="1">
      <c r="A76" s="227"/>
      <c r="B76" s="227"/>
      <c r="C76" s="232" t="s">
        <v>2425</v>
      </c>
      <c r="D76" s="227"/>
      <c r="E76" s="233" t="s">
        <v>2426</v>
      </c>
      <c r="F76" s="227"/>
      <c r="G76" s="227"/>
      <c r="H76" s="227"/>
      <c r="I76" s="227"/>
    </row>
    <row r="77" spans="1:9" ht="14.65" customHeight="1">
      <c r="A77" s="227"/>
      <c r="B77" s="227"/>
      <c r="C77" s="232" t="s">
        <v>933</v>
      </c>
      <c r="D77" s="227"/>
      <c r="E77" s="233" t="s">
        <v>2427</v>
      </c>
      <c r="F77" s="227"/>
      <c r="G77" s="227"/>
      <c r="H77" s="227"/>
      <c r="I77" s="227"/>
    </row>
    <row r="78" spans="1:9" ht="14.65" customHeight="1">
      <c r="A78" s="227"/>
      <c r="B78" s="227"/>
      <c r="C78" s="232" t="s">
        <v>415</v>
      </c>
      <c r="D78" s="227"/>
      <c r="E78" s="233" t="s">
        <v>2428</v>
      </c>
      <c r="F78" s="227"/>
      <c r="G78" s="227"/>
      <c r="H78" s="227"/>
      <c r="I78" s="227"/>
    </row>
    <row r="79" spans="1:9" ht="14.65" customHeight="1">
      <c r="A79" s="227"/>
      <c r="B79" s="227"/>
      <c r="C79" s="232" t="s">
        <v>959</v>
      </c>
      <c r="D79" s="227"/>
      <c r="E79" s="233" t="s">
        <v>2429</v>
      </c>
      <c r="F79" s="227"/>
      <c r="G79" s="227"/>
      <c r="H79" s="227"/>
      <c r="I79" s="227"/>
    </row>
    <row r="80" spans="1:9" ht="14.65" customHeight="1">
      <c r="A80" s="227"/>
      <c r="B80" s="227"/>
      <c r="C80" s="232" t="s">
        <v>2430</v>
      </c>
      <c r="D80" s="227"/>
      <c r="E80" s="233" t="s">
        <v>2431</v>
      </c>
      <c r="F80" s="227"/>
      <c r="G80" s="227"/>
      <c r="H80" s="227"/>
      <c r="I80" s="227"/>
    </row>
    <row r="81" spans="1:9" ht="14.65" customHeight="1">
      <c r="A81" s="227"/>
      <c r="B81" s="227"/>
      <c r="C81" s="232" t="s">
        <v>2432</v>
      </c>
      <c r="D81" s="227"/>
      <c r="E81" s="233" t="s">
        <v>2433</v>
      </c>
      <c r="F81" s="227"/>
      <c r="G81" s="227"/>
      <c r="H81" s="227"/>
      <c r="I81" s="227"/>
    </row>
    <row r="82" spans="1:9" ht="14.65" customHeight="1">
      <c r="A82" s="227"/>
      <c r="B82" s="227"/>
      <c r="C82" s="232" t="s">
        <v>972</v>
      </c>
      <c r="D82" s="227"/>
      <c r="E82" s="240" t="s">
        <v>2434</v>
      </c>
      <c r="F82" s="227"/>
      <c r="G82" s="227"/>
      <c r="H82" s="227"/>
      <c r="I82" s="227"/>
    </row>
    <row r="83" spans="1:9" ht="14.65" customHeight="1">
      <c r="A83" s="227"/>
      <c r="B83" s="227"/>
      <c r="C83" s="232" t="s">
        <v>484</v>
      </c>
      <c r="D83" s="241"/>
      <c r="E83" s="242" t="s">
        <v>2435</v>
      </c>
      <c r="F83" s="243"/>
      <c r="G83" s="227"/>
      <c r="H83" s="227"/>
      <c r="I83" s="227"/>
    </row>
    <row r="84" spans="1:9" ht="14.65" customHeight="1">
      <c r="A84" s="227"/>
      <c r="B84" s="227"/>
      <c r="C84" s="232" t="s">
        <v>59</v>
      </c>
      <c r="D84" s="227"/>
      <c r="E84" s="244" t="s">
        <v>2436</v>
      </c>
      <c r="F84" s="227"/>
      <c r="G84" s="227"/>
      <c r="H84" s="227"/>
      <c r="I84" s="227"/>
    </row>
    <row r="85" spans="1:9" ht="14.65" customHeight="1">
      <c r="A85" s="227"/>
      <c r="B85" s="227"/>
      <c r="C85" s="232" t="s">
        <v>2437</v>
      </c>
      <c r="D85" s="227"/>
      <c r="E85" s="233" t="s">
        <v>2438</v>
      </c>
      <c r="F85" s="227"/>
      <c r="G85" s="227"/>
      <c r="H85" s="227"/>
      <c r="I85" s="227"/>
    </row>
    <row r="86" spans="1:9" ht="14.65" customHeight="1">
      <c r="A86" s="227"/>
      <c r="B86" s="227"/>
      <c r="C86" s="232" t="s">
        <v>1007</v>
      </c>
      <c r="D86" s="227"/>
      <c r="E86" s="233" t="s">
        <v>2439</v>
      </c>
      <c r="F86" s="227"/>
      <c r="G86" s="227"/>
      <c r="H86" s="227"/>
      <c r="I86" s="227"/>
    </row>
    <row r="87" spans="1:9" ht="14.65" customHeight="1">
      <c r="A87" s="227"/>
      <c r="B87" s="227"/>
      <c r="C87" s="232" t="s">
        <v>2440</v>
      </c>
      <c r="D87" s="227"/>
      <c r="E87" s="233" t="s">
        <v>2441</v>
      </c>
      <c r="F87" s="227"/>
      <c r="G87" s="227"/>
      <c r="H87" s="227"/>
      <c r="I87" s="227"/>
    </row>
    <row r="88" spans="1:9" ht="14.65" customHeight="1">
      <c r="A88" s="227"/>
      <c r="B88" s="227"/>
      <c r="C88" s="232" t="s">
        <v>457</v>
      </c>
      <c r="D88" s="227"/>
      <c r="E88" s="233" t="s">
        <v>2442</v>
      </c>
      <c r="F88" s="227"/>
      <c r="G88" s="227"/>
      <c r="H88" s="227"/>
      <c r="I88" s="227"/>
    </row>
    <row r="89" spans="1:9" ht="14.65" customHeight="1">
      <c r="A89" s="227"/>
      <c r="B89" s="227"/>
      <c r="C89" s="232" t="s">
        <v>17</v>
      </c>
      <c r="D89" s="227"/>
      <c r="E89" s="233" t="s">
        <v>2443</v>
      </c>
      <c r="F89" s="227"/>
      <c r="G89" s="227"/>
      <c r="H89" s="227"/>
      <c r="I89" s="227"/>
    </row>
    <row r="90" spans="1:9" ht="14.65" customHeight="1">
      <c r="A90" s="227"/>
      <c r="B90" s="227"/>
      <c r="C90" s="232" t="s">
        <v>1031</v>
      </c>
      <c r="D90" s="227"/>
      <c r="E90" s="233" t="s">
        <v>2444</v>
      </c>
      <c r="F90" s="227"/>
      <c r="G90" s="227"/>
      <c r="H90" s="227"/>
      <c r="I90" s="227"/>
    </row>
    <row r="91" spans="1:9" ht="14.65" customHeight="1">
      <c r="A91" s="227"/>
      <c r="B91" s="227"/>
      <c r="C91" s="232" t="s">
        <v>437</v>
      </c>
      <c r="D91" s="227"/>
      <c r="E91" s="233" t="s">
        <v>2445</v>
      </c>
      <c r="F91" s="227"/>
      <c r="G91" s="227"/>
      <c r="H91" s="227"/>
      <c r="I91" s="227"/>
    </row>
    <row r="92" spans="1:9" ht="14.65" customHeight="1">
      <c r="A92" s="227"/>
      <c r="B92" s="227"/>
      <c r="C92" s="232" t="s">
        <v>1055</v>
      </c>
      <c r="D92" s="227"/>
      <c r="E92" s="233" t="s">
        <v>2446</v>
      </c>
      <c r="F92" s="227"/>
      <c r="G92" s="227"/>
      <c r="H92" s="227"/>
      <c r="I92" s="227"/>
    </row>
    <row r="93" spans="1:9" ht="14.65" customHeight="1">
      <c r="A93" s="227"/>
      <c r="B93" s="227"/>
      <c r="C93" s="232" t="s">
        <v>2447</v>
      </c>
      <c r="D93" s="227"/>
      <c r="E93" s="233" t="s">
        <v>2448</v>
      </c>
      <c r="F93" s="227"/>
      <c r="G93" s="227"/>
      <c r="H93" s="227"/>
      <c r="I93" s="227"/>
    </row>
    <row r="94" spans="1:9" ht="14.65" customHeight="1">
      <c r="A94" s="227"/>
      <c r="B94" s="227"/>
      <c r="C94" s="232" t="s">
        <v>2449</v>
      </c>
      <c r="D94" s="227"/>
      <c r="E94" s="233" t="s">
        <v>2450</v>
      </c>
      <c r="F94" s="227"/>
      <c r="G94" s="227"/>
      <c r="H94" s="227"/>
      <c r="I94" s="227"/>
    </row>
    <row r="95" spans="1:9" ht="14.65" customHeight="1">
      <c r="A95" s="227"/>
      <c r="B95" s="227"/>
      <c r="C95" s="232" t="s">
        <v>1064</v>
      </c>
      <c r="D95" s="227"/>
      <c r="E95" s="233" t="s">
        <v>2451</v>
      </c>
      <c r="F95" s="227"/>
      <c r="G95" s="227"/>
      <c r="H95" s="227"/>
      <c r="I95" s="227"/>
    </row>
    <row r="96" spans="1:9" ht="14.65" customHeight="1">
      <c r="A96" s="227"/>
      <c r="B96" s="227"/>
      <c r="C96" s="232" t="s">
        <v>2452</v>
      </c>
      <c r="D96" s="227"/>
      <c r="E96" s="233" t="s">
        <v>2453</v>
      </c>
      <c r="F96" s="227"/>
      <c r="G96" s="227"/>
      <c r="H96" s="227"/>
      <c r="I96" s="227"/>
    </row>
    <row r="97" spans="1:9" ht="14.65" customHeight="1">
      <c r="A97" s="227"/>
      <c r="B97" s="227"/>
      <c r="C97" s="232" t="s">
        <v>1071</v>
      </c>
      <c r="D97" s="227"/>
      <c r="E97" s="233" t="s">
        <v>2454</v>
      </c>
      <c r="F97" s="227"/>
      <c r="G97" s="227"/>
      <c r="H97" s="227"/>
      <c r="I97" s="227"/>
    </row>
    <row r="98" spans="1:9" ht="14.65" customHeight="1">
      <c r="A98" s="227"/>
      <c r="B98" s="227"/>
      <c r="C98" s="232" t="s">
        <v>2455</v>
      </c>
      <c r="D98" s="227"/>
      <c r="E98" s="233" t="s">
        <v>2456</v>
      </c>
      <c r="F98" s="227"/>
      <c r="G98" s="227"/>
      <c r="H98" s="227"/>
      <c r="I98" s="227"/>
    </row>
    <row r="99" spans="1:9" ht="14.65" customHeight="1">
      <c r="A99" s="227"/>
      <c r="B99" s="227"/>
      <c r="C99" s="232" t="s">
        <v>1079</v>
      </c>
      <c r="D99" s="227"/>
      <c r="E99" s="233" t="s">
        <v>2457</v>
      </c>
      <c r="F99" s="227"/>
      <c r="G99" s="227"/>
      <c r="H99" s="227"/>
      <c r="I99" s="227"/>
    </row>
    <row r="100" spans="1:9" ht="14.65" customHeight="1">
      <c r="A100" s="227"/>
      <c r="B100" s="227"/>
      <c r="C100" s="232" t="s">
        <v>2458</v>
      </c>
      <c r="D100" s="227"/>
      <c r="E100" s="233" t="s">
        <v>2459</v>
      </c>
      <c r="F100" s="227"/>
      <c r="G100" s="227"/>
      <c r="H100" s="227"/>
      <c r="I100" s="227"/>
    </row>
    <row r="101" spans="1:9" ht="14.65" customHeight="1">
      <c r="A101" s="227"/>
      <c r="B101" s="227"/>
      <c r="C101" s="232" t="s">
        <v>1086</v>
      </c>
      <c r="D101" s="227"/>
      <c r="E101" s="227"/>
      <c r="F101" s="227"/>
      <c r="G101" s="227"/>
      <c r="H101" s="227"/>
      <c r="I101" s="227"/>
    </row>
    <row r="102" spans="1:9" ht="14.65" customHeight="1">
      <c r="A102" s="227"/>
      <c r="B102" s="227"/>
      <c r="C102" s="232" t="s">
        <v>2460</v>
      </c>
      <c r="D102" s="227"/>
      <c r="E102" s="227"/>
      <c r="F102" s="227"/>
      <c r="G102" s="227"/>
      <c r="H102" s="227"/>
      <c r="I102" s="227"/>
    </row>
    <row r="103" spans="1:9" ht="14.65" customHeight="1">
      <c r="A103" s="227"/>
      <c r="B103" s="227"/>
      <c r="C103" s="232" t="s">
        <v>1095</v>
      </c>
      <c r="D103" s="227"/>
      <c r="E103" s="227"/>
      <c r="F103" s="227"/>
      <c r="G103" s="227"/>
      <c r="H103" s="227"/>
      <c r="I103" s="227"/>
    </row>
    <row r="104" spans="1:9" ht="14.65" customHeight="1">
      <c r="A104" s="227"/>
      <c r="B104" s="227"/>
      <c r="C104" s="232" t="s">
        <v>582</v>
      </c>
      <c r="D104" s="227"/>
      <c r="E104" s="227"/>
      <c r="F104" s="227"/>
      <c r="G104" s="227"/>
      <c r="H104" s="227"/>
      <c r="I104" s="227"/>
    </row>
    <row r="105" spans="1:9" ht="14.65" customHeight="1">
      <c r="A105" s="227"/>
      <c r="B105" s="227"/>
      <c r="C105" s="232" t="s">
        <v>60</v>
      </c>
      <c r="D105" s="227"/>
      <c r="E105" s="227"/>
      <c r="F105" s="227"/>
      <c r="G105" s="227"/>
      <c r="H105" s="227"/>
      <c r="I105" s="227"/>
    </row>
    <row r="106" spans="1:9" ht="14.65" customHeight="1">
      <c r="A106" s="227"/>
      <c r="B106" s="227"/>
      <c r="C106" s="232" t="s">
        <v>1117</v>
      </c>
      <c r="D106" s="227"/>
      <c r="E106" s="227"/>
      <c r="F106" s="227"/>
      <c r="G106" s="227"/>
      <c r="H106" s="227"/>
      <c r="I106" s="227"/>
    </row>
    <row r="107" spans="1:9" ht="14.65" customHeight="1">
      <c r="A107" s="227"/>
      <c r="B107" s="227"/>
      <c r="C107" s="232" t="s">
        <v>613</v>
      </c>
      <c r="D107" s="227"/>
      <c r="E107" s="227"/>
      <c r="F107" s="227"/>
      <c r="G107" s="227"/>
      <c r="H107" s="227"/>
      <c r="I107" s="227"/>
    </row>
    <row r="108" spans="1:9" ht="14.65" customHeight="1">
      <c r="A108" s="227"/>
      <c r="B108" s="227"/>
      <c r="C108" s="232" t="s">
        <v>627</v>
      </c>
      <c r="D108" s="227"/>
      <c r="E108" s="227"/>
      <c r="F108" s="227"/>
      <c r="G108" s="227"/>
      <c r="H108" s="227"/>
      <c r="I108" s="227"/>
    </row>
    <row r="109" spans="1:9" ht="14.65" customHeight="1">
      <c r="A109" s="227"/>
      <c r="B109" s="227"/>
      <c r="C109" s="232" t="s">
        <v>1293</v>
      </c>
      <c r="D109" s="227"/>
      <c r="E109" s="227"/>
      <c r="F109" s="227"/>
      <c r="G109" s="227"/>
      <c r="H109" s="227"/>
      <c r="I109" s="227"/>
    </row>
    <row r="110" spans="1:9" ht="14.65" customHeight="1">
      <c r="A110" s="227"/>
      <c r="B110" s="227"/>
      <c r="C110" s="232" t="s">
        <v>1140</v>
      </c>
      <c r="D110" s="227"/>
      <c r="E110" s="227"/>
      <c r="F110" s="227"/>
      <c r="G110" s="227"/>
      <c r="H110" s="227"/>
      <c r="I110" s="227"/>
    </row>
    <row r="111" spans="1:9" ht="14.65" customHeight="1">
      <c r="A111" s="227"/>
      <c r="B111" s="227"/>
      <c r="C111" s="232" t="s">
        <v>568</v>
      </c>
      <c r="D111" s="227"/>
      <c r="E111" s="227"/>
      <c r="F111" s="227"/>
      <c r="G111" s="227"/>
      <c r="H111" s="227"/>
      <c r="I111" s="227"/>
    </row>
    <row r="112" spans="1:9" ht="14.65" customHeight="1">
      <c r="A112" s="227"/>
      <c r="B112" s="227"/>
      <c r="C112" s="232" t="s">
        <v>2461</v>
      </c>
      <c r="D112" s="227"/>
      <c r="E112" s="227"/>
      <c r="F112" s="227"/>
      <c r="G112" s="227"/>
      <c r="H112" s="227"/>
      <c r="I112" s="227"/>
    </row>
    <row r="113" spans="1:9" ht="14.65" customHeight="1">
      <c r="A113" s="227"/>
      <c r="B113" s="227"/>
      <c r="C113" s="232" t="s">
        <v>658</v>
      </c>
      <c r="D113" s="227"/>
      <c r="E113" s="227"/>
      <c r="F113" s="227"/>
      <c r="G113" s="227"/>
      <c r="H113" s="227"/>
      <c r="I113" s="227"/>
    </row>
    <row r="114" spans="1:9" ht="14.65" customHeight="1">
      <c r="A114" s="227"/>
      <c r="B114" s="227"/>
      <c r="C114" s="232" t="s">
        <v>587</v>
      </c>
      <c r="D114" s="227"/>
      <c r="E114" s="227"/>
      <c r="F114" s="227"/>
      <c r="G114" s="227"/>
      <c r="H114" s="227"/>
      <c r="I114" s="227"/>
    </row>
    <row r="115" spans="1:9" ht="14.65" customHeight="1">
      <c r="A115" s="227"/>
      <c r="B115" s="227"/>
      <c r="C115" s="232" t="s">
        <v>2462</v>
      </c>
      <c r="D115" s="227"/>
      <c r="E115" s="227"/>
      <c r="F115" s="227"/>
      <c r="G115" s="227"/>
      <c r="H115" s="227"/>
      <c r="I115" s="227"/>
    </row>
    <row r="116" spans="1:9" ht="14.65" customHeight="1">
      <c r="A116" s="227"/>
      <c r="B116" s="227"/>
      <c r="C116" s="232" t="s">
        <v>1154</v>
      </c>
      <c r="D116" s="227"/>
      <c r="E116" s="227"/>
      <c r="F116" s="227"/>
      <c r="G116" s="227"/>
      <c r="H116" s="227"/>
      <c r="I116" s="227"/>
    </row>
    <row r="117" spans="1:9" ht="14.65" customHeight="1">
      <c r="A117" s="227"/>
      <c r="B117" s="227"/>
      <c r="C117" s="232" t="s">
        <v>684</v>
      </c>
      <c r="D117" s="227"/>
      <c r="E117" s="227"/>
      <c r="F117" s="227"/>
      <c r="G117" s="227"/>
      <c r="H117" s="227"/>
      <c r="I117" s="227"/>
    </row>
    <row r="118" spans="1:9" ht="14.65" customHeight="1">
      <c r="A118" s="227"/>
      <c r="B118" s="227"/>
      <c r="C118" s="232" t="s">
        <v>2463</v>
      </c>
      <c r="D118" s="227"/>
      <c r="E118" s="227"/>
      <c r="F118" s="227"/>
      <c r="G118" s="227"/>
      <c r="H118" s="227"/>
      <c r="I118" s="227"/>
    </row>
    <row r="119" spans="1:9" ht="14.65" customHeight="1">
      <c r="A119" s="227"/>
      <c r="B119" s="227"/>
      <c r="C119" s="232" t="s">
        <v>1163</v>
      </c>
      <c r="D119" s="227"/>
      <c r="E119" s="227"/>
      <c r="F119" s="227"/>
      <c r="G119" s="227"/>
      <c r="H119" s="227"/>
      <c r="I119" s="227"/>
    </row>
    <row r="120" spans="1:9" ht="14.65" customHeight="1">
      <c r="A120" s="227"/>
      <c r="B120" s="227"/>
      <c r="C120" s="232" t="s">
        <v>1167</v>
      </c>
      <c r="D120" s="227"/>
      <c r="E120" s="227"/>
      <c r="F120" s="227"/>
      <c r="G120" s="227"/>
      <c r="H120" s="227"/>
      <c r="I120" s="227"/>
    </row>
    <row r="121" spans="1:9" ht="14.65" customHeight="1">
      <c r="A121" s="227"/>
      <c r="B121" s="227"/>
      <c r="C121" s="232" t="s">
        <v>1171</v>
      </c>
      <c r="D121" s="227"/>
      <c r="E121" s="227"/>
      <c r="F121" s="227"/>
      <c r="G121" s="227"/>
      <c r="H121" s="227"/>
      <c r="I121" s="227"/>
    </row>
    <row r="122" spans="1:9" ht="14.65" customHeight="1">
      <c r="A122" s="227"/>
      <c r="B122" s="227"/>
      <c r="C122" s="232" t="s">
        <v>1175</v>
      </c>
      <c r="D122" s="227"/>
      <c r="E122" s="227"/>
      <c r="F122" s="227"/>
      <c r="G122" s="227"/>
      <c r="H122" s="227"/>
      <c r="I122" s="227"/>
    </row>
    <row r="123" spans="1:9" ht="14.65" customHeight="1">
      <c r="A123" s="227"/>
      <c r="B123" s="227"/>
      <c r="C123" s="232" t="s">
        <v>2464</v>
      </c>
      <c r="D123" s="227"/>
      <c r="E123" s="227"/>
      <c r="F123" s="227"/>
      <c r="G123" s="227"/>
      <c r="H123" s="227"/>
      <c r="I123" s="227"/>
    </row>
    <row r="124" spans="1:9" ht="14.65" customHeight="1">
      <c r="A124" s="227"/>
      <c r="B124" s="227"/>
      <c r="C124" s="232" t="s">
        <v>1179</v>
      </c>
      <c r="D124" s="227"/>
      <c r="E124" s="227"/>
      <c r="F124" s="227"/>
      <c r="G124" s="227"/>
      <c r="H124" s="227"/>
      <c r="I124" s="227"/>
    </row>
    <row r="125" spans="1:9" ht="14.65" customHeight="1">
      <c r="A125" s="227"/>
      <c r="B125" s="227"/>
      <c r="C125" s="232" t="s">
        <v>1183</v>
      </c>
      <c r="D125" s="227"/>
      <c r="E125" s="227"/>
      <c r="F125" s="227"/>
      <c r="G125" s="227"/>
      <c r="H125" s="227"/>
      <c r="I125" s="227"/>
    </row>
    <row r="126" spans="1:9" ht="14.65" customHeight="1">
      <c r="A126" s="227"/>
      <c r="B126" s="227"/>
      <c r="C126" s="232" t="s">
        <v>2465</v>
      </c>
      <c r="D126" s="227"/>
      <c r="E126" s="227"/>
      <c r="F126" s="227"/>
      <c r="G126" s="227"/>
      <c r="H126" s="227"/>
      <c r="I126" s="227"/>
    </row>
    <row r="127" spans="1:9" ht="14.65" customHeight="1">
      <c r="A127" s="227"/>
      <c r="B127" s="227"/>
      <c r="C127" s="232" t="s">
        <v>630</v>
      </c>
      <c r="D127" s="227"/>
      <c r="E127" s="227"/>
      <c r="F127" s="227"/>
      <c r="G127" s="227"/>
      <c r="H127" s="227"/>
      <c r="I127" s="227"/>
    </row>
    <row r="128" spans="1:9" ht="14.65" customHeight="1">
      <c r="A128" s="227"/>
      <c r="B128" s="227"/>
      <c r="C128" s="232" t="s">
        <v>1190</v>
      </c>
      <c r="D128" s="227"/>
      <c r="E128" s="227"/>
      <c r="F128" s="227"/>
      <c r="G128" s="227"/>
      <c r="H128" s="227"/>
      <c r="I128" s="227"/>
    </row>
    <row r="129" spans="1:9" ht="14.65" customHeight="1">
      <c r="A129" s="227"/>
      <c r="B129" s="227"/>
      <c r="C129" s="232" t="s">
        <v>1194</v>
      </c>
      <c r="D129" s="227"/>
      <c r="E129" s="227"/>
      <c r="F129" s="227"/>
      <c r="G129" s="227"/>
      <c r="H129" s="227"/>
      <c r="I129" s="227"/>
    </row>
    <row r="130" spans="1:9" ht="14.65" customHeight="1">
      <c r="A130" s="227"/>
      <c r="B130" s="227"/>
      <c r="C130" s="232" t="s">
        <v>1198</v>
      </c>
      <c r="D130" s="227"/>
      <c r="E130" s="227"/>
      <c r="F130" s="227"/>
      <c r="G130" s="227"/>
      <c r="H130" s="227"/>
      <c r="I130" s="227"/>
    </row>
    <row r="131" spans="1:9" ht="14.65" customHeight="1">
      <c r="A131" s="227"/>
      <c r="B131" s="227"/>
      <c r="C131" s="232" t="s">
        <v>2466</v>
      </c>
      <c r="D131" s="227"/>
      <c r="E131" s="227"/>
      <c r="F131" s="227"/>
      <c r="G131" s="227"/>
      <c r="H131" s="227"/>
      <c r="I131" s="227"/>
    </row>
    <row r="132" spans="1:9" ht="14.65" customHeight="1">
      <c r="A132" s="227"/>
      <c r="B132" s="227"/>
      <c r="C132" s="232" t="s">
        <v>1202</v>
      </c>
      <c r="D132" s="227"/>
      <c r="E132" s="227"/>
      <c r="F132" s="227"/>
      <c r="G132" s="227"/>
      <c r="H132" s="227"/>
      <c r="I132" s="227"/>
    </row>
    <row r="133" spans="1:9" ht="14.65" customHeight="1">
      <c r="A133" s="227"/>
      <c r="B133" s="227"/>
      <c r="C133" s="232" t="s">
        <v>603</v>
      </c>
      <c r="D133" s="227"/>
      <c r="E133" s="227"/>
      <c r="F133" s="227"/>
      <c r="G133" s="227"/>
      <c r="H133" s="227"/>
      <c r="I133" s="227"/>
    </row>
    <row r="134" spans="1:9" ht="14.65" customHeight="1">
      <c r="A134" s="227"/>
      <c r="B134" s="227"/>
      <c r="C134" s="232" t="s">
        <v>617</v>
      </c>
      <c r="D134" s="227"/>
      <c r="E134" s="227"/>
      <c r="F134" s="227"/>
      <c r="G134" s="227"/>
      <c r="H134" s="227"/>
      <c r="I134" s="227"/>
    </row>
    <row r="135" spans="1:9" ht="14.65" customHeight="1">
      <c r="A135" s="227"/>
      <c r="B135" s="227"/>
      <c r="C135" s="232" t="s">
        <v>2467</v>
      </c>
      <c r="D135" s="227"/>
      <c r="E135" s="227"/>
      <c r="F135" s="227"/>
      <c r="G135" s="227"/>
      <c r="H135" s="227"/>
      <c r="I135" s="227"/>
    </row>
    <row r="136" spans="1:9" ht="14.65" customHeight="1">
      <c r="A136" s="227"/>
      <c r="B136" s="227"/>
      <c r="C136" s="232" t="s">
        <v>1212</v>
      </c>
      <c r="D136" s="227"/>
      <c r="E136" s="227"/>
      <c r="F136" s="227"/>
      <c r="G136" s="227"/>
      <c r="H136" s="227"/>
      <c r="I136" s="227"/>
    </row>
    <row r="137" spans="1:9" ht="14.65" customHeight="1">
      <c r="A137" s="227"/>
      <c r="B137" s="227"/>
      <c r="C137" s="232" t="s">
        <v>2468</v>
      </c>
      <c r="D137" s="227"/>
      <c r="E137" s="227"/>
      <c r="F137" s="227"/>
      <c r="G137" s="227"/>
      <c r="H137" s="227"/>
      <c r="I137" s="227"/>
    </row>
    <row r="138" spans="1:9" ht="14.65" customHeight="1">
      <c r="A138" s="227"/>
      <c r="B138" s="227"/>
      <c r="C138" s="232" t="s">
        <v>1217</v>
      </c>
      <c r="D138" s="227"/>
      <c r="E138" s="227"/>
      <c r="F138" s="227"/>
      <c r="G138" s="227"/>
      <c r="H138" s="227"/>
      <c r="I138" s="227"/>
    </row>
    <row r="139" spans="1:9" ht="14.65" customHeight="1">
      <c r="A139" s="227"/>
      <c r="B139" s="227"/>
      <c r="C139" s="232" t="s">
        <v>711</v>
      </c>
      <c r="D139" s="227"/>
      <c r="E139" s="227"/>
      <c r="F139" s="227"/>
      <c r="G139" s="227"/>
      <c r="H139" s="227"/>
      <c r="I139" s="227"/>
    </row>
    <row r="140" spans="1:9" ht="14.65" customHeight="1">
      <c r="A140" s="227"/>
      <c r="B140" s="227"/>
      <c r="C140" s="232" t="s">
        <v>1224</v>
      </c>
      <c r="D140" s="227"/>
      <c r="E140" s="227"/>
      <c r="F140" s="227"/>
      <c r="G140" s="227"/>
      <c r="H140" s="227"/>
      <c r="I140" s="227"/>
    </row>
    <row r="141" spans="1:9" ht="14.65" customHeight="1">
      <c r="A141" s="227"/>
      <c r="B141" s="227"/>
      <c r="C141" s="232" t="s">
        <v>1228</v>
      </c>
      <c r="D141" s="227"/>
      <c r="E141" s="227"/>
      <c r="F141" s="227"/>
      <c r="G141" s="227"/>
      <c r="H141" s="227"/>
      <c r="I141" s="227"/>
    </row>
    <row r="142" spans="1:9" ht="14.65" customHeight="1">
      <c r="A142" s="227"/>
      <c r="B142" s="227"/>
      <c r="C142" s="232" t="s">
        <v>646</v>
      </c>
      <c r="D142" s="227"/>
      <c r="E142" s="227"/>
      <c r="F142" s="227"/>
      <c r="G142" s="227"/>
      <c r="H142" s="227"/>
      <c r="I142" s="227"/>
    </row>
    <row r="143" spans="1:9" ht="14.65" customHeight="1">
      <c r="A143" s="227"/>
      <c r="B143" s="227"/>
      <c r="C143" s="232" t="s">
        <v>2469</v>
      </c>
      <c r="D143" s="227"/>
      <c r="E143" s="227"/>
      <c r="F143" s="227"/>
      <c r="G143" s="227"/>
      <c r="H143" s="227"/>
      <c r="I143" s="227"/>
    </row>
    <row r="144" spans="1:9" ht="14.65" customHeight="1">
      <c r="A144" s="227"/>
      <c r="B144" s="227"/>
      <c r="C144" s="232" t="s">
        <v>2470</v>
      </c>
      <c r="D144" s="227"/>
      <c r="E144" s="227"/>
      <c r="F144" s="227"/>
      <c r="G144" s="227"/>
      <c r="H144" s="227"/>
      <c r="I144" s="227"/>
    </row>
    <row r="145" spans="1:9" ht="14.65" customHeight="1">
      <c r="A145" s="227"/>
      <c r="B145" s="227"/>
      <c r="C145" s="232" t="s">
        <v>2471</v>
      </c>
      <c r="D145" s="227"/>
      <c r="E145" s="227"/>
      <c r="F145" s="227"/>
      <c r="G145" s="227"/>
      <c r="H145" s="227"/>
      <c r="I145" s="227"/>
    </row>
    <row r="146" spans="1:9" ht="14.65" customHeight="1">
      <c r="A146" s="227"/>
      <c r="B146" s="227"/>
      <c r="C146" s="232" t="s">
        <v>1235</v>
      </c>
      <c r="D146" s="227"/>
      <c r="E146" s="227"/>
      <c r="F146" s="227"/>
      <c r="G146" s="227"/>
      <c r="H146" s="227"/>
      <c r="I146" s="227"/>
    </row>
    <row r="147" spans="1:9" ht="14.65" customHeight="1">
      <c r="A147" s="227"/>
      <c r="B147" s="227"/>
      <c r="C147" s="232" t="s">
        <v>2472</v>
      </c>
      <c r="D147" s="227"/>
      <c r="E147" s="227"/>
      <c r="F147" s="227"/>
      <c r="G147" s="227"/>
      <c r="H147" s="227"/>
      <c r="I147" s="227"/>
    </row>
    <row r="148" spans="1:9" ht="14.65" customHeight="1">
      <c r="A148" s="227"/>
      <c r="B148" s="227"/>
      <c r="C148" s="232" t="s">
        <v>2473</v>
      </c>
      <c r="D148" s="227"/>
      <c r="E148" s="227"/>
      <c r="F148" s="227"/>
      <c r="G148" s="227"/>
      <c r="H148" s="227"/>
      <c r="I148" s="227"/>
    </row>
    <row r="149" spans="1:9" ht="14.65" customHeight="1">
      <c r="A149" s="227"/>
      <c r="B149" s="227"/>
      <c r="C149" s="232" t="s">
        <v>728</v>
      </c>
      <c r="D149" s="227"/>
      <c r="E149" s="227"/>
      <c r="F149" s="227"/>
      <c r="G149" s="227"/>
      <c r="H149" s="227"/>
      <c r="I149" s="227"/>
    </row>
    <row r="150" spans="1:9" ht="14.65" customHeight="1">
      <c r="A150" s="227"/>
      <c r="B150" s="227"/>
      <c r="C150" s="232" t="s">
        <v>2474</v>
      </c>
      <c r="D150" s="227"/>
      <c r="E150" s="227"/>
      <c r="F150" s="227"/>
      <c r="G150" s="227"/>
      <c r="H150" s="227"/>
      <c r="I150" s="227"/>
    </row>
    <row r="151" spans="1:9" ht="14.65" customHeight="1">
      <c r="A151" s="227"/>
      <c r="B151" s="227"/>
      <c r="C151" s="232" t="s">
        <v>1242</v>
      </c>
      <c r="D151" s="227"/>
      <c r="E151" s="227"/>
      <c r="F151" s="227"/>
      <c r="G151" s="227"/>
      <c r="H151" s="227"/>
      <c r="I151" s="227"/>
    </row>
    <row r="152" spans="1:9" ht="14.65" customHeight="1">
      <c r="A152" s="227"/>
      <c r="B152" s="227"/>
      <c r="C152" s="232" t="s">
        <v>1246</v>
      </c>
      <c r="D152" s="227"/>
      <c r="E152" s="227"/>
      <c r="F152" s="227"/>
      <c r="G152" s="227"/>
      <c r="H152" s="227"/>
      <c r="I152" s="227"/>
    </row>
    <row r="153" spans="1:9" ht="14.65" customHeight="1">
      <c r="A153" s="227"/>
      <c r="B153" s="227"/>
      <c r="C153" s="232" t="s">
        <v>2475</v>
      </c>
      <c r="D153" s="227"/>
      <c r="E153" s="227"/>
      <c r="F153" s="227"/>
      <c r="G153" s="227"/>
      <c r="H153" s="227"/>
      <c r="I153" s="227"/>
    </row>
    <row r="154" spans="1:9" ht="14.65" customHeight="1">
      <c r="A154" s="227"/>
      <c r="B154" s="227"/>
      <c r="C154" s="232" t="s">
        <v>1250</v>
      </c>
      <c r="D154" s="227"/>
      <c r="E154" s="227"/>
      <c r="F154" s="227"/>
      <c r="G154" s="227"/>
      <c r="H154" s="227"/>
      <c r="I154" s="227"/>
    </row>
    <row r="155" spans="1:9" ht="14.65" customHeight="1">
      <c r="A155" s="227"/>
      <c r="B155" s="227"/>
      <c r="C155" s="232" t="s">
        <v>1254</v>
      </c>
      <c r="D155" s="227"/>
      <c r="E155" s="227"/>
      <c r="F155" s="227"/>
      <c r="G155" s="227"/>
      <c r="H155" s="227"/>
      <c r="I155" s="227"/>
    </row>
    <row r="156" spans="1:9" ht="14.65" customHeight="1">
      <c r="A156" s="227"/>
      <c r="B156" s="227"/>
      <c r="C156" s="232" t="s">
        <v>2476</v>
      </c>
      <c r="D156" s="227"/>
      <c r="E156" s="227"/>
      <c r="F156" s="227"/>
      <c r="G156" s="227"/>
      <c r="H156" s="227"/>
      <c r="I156" s="227"/>
    </row>
    <row r="157" spans="1:9" ht="14.65" customHeight="1">
      <c r="A157" s="227"/>
      <c r="B157" s="227"/>
      <c r="C157" s="232" t="s">
        <v>1258</v>
      </c>
      <c r="D157" s="227"/>
      <c r="E157" s="227"/>
      <c r="F157" s="227"/>
      <c r="G157" s="227"/>
      <c r="H157" s="227"/>
      <c r="I157" s="227"/>
    </row>
    <row r="158" spans="1:9" ht="14.65" customHeight="1">
      <c r="A158" s="227"/>
      <c r="B158" s="227"/>
      <c r="C158" s="232" t="s">
        <v>1262</v>
      </c>
      <c r="D158" s="227"/>
      <c r="E158" s="227"/>
      <c r="F158" s="227"/>
      <c r="G158" s="227"/>
      <c r="H158" s="227"/>
      <c r="I158" s="227"/>
    </row>
    <row r="159" spans="1:9" ht="14.65" customHeight="1">
      <c r="A159" s="227"/>
      <c r="B159" s="227"/>
      <c r="C159" s="232" t="s">
        <v>1266</v>
      </c>
      <c r="D159" s="227"/>
      <c r="E159" s="227"/>
      <c r="F159" s="227"/>
      <c r="G159" s="227"/>
      <c r="H159" s="227"/>
      <c r="I159" s="227"/>
    </row>
    <row r="160" spans="1:9" ht="14.65" customHeight="1">
      <c r="A160" s="227"/>
      <c r="B160" s="227"/>
      <c r="C160" s="232" t="s">
        <v>661</v>
      </c>
      <c r="D160" s="227"/>
      <c r="E160" s="227"/>
      <c r="F160" s="227"/>
      <c r="G160" s="227"/>
      <c r="H160" s="227"/>
      <c r="I160" s="227"/>
    </row>
    <row r="161" spans="1:9" ht="14.65" customHeight="1">
      <c r="A161" s="227"/>
      <c r="B161" s="227"/>
      <c r="C161" s="232" t="s">
        <v>2477</v>
      </c>
      <c r="D161" s="227"/>
      <c r="E161" s="227"/>
      <c r="F161" s="227"/>
      <c r="G161" s="227"/>
      <c r="H161" s="227"/>
      <c r="I161" s="227"/>
    </row>
    <row r="162" spans="1:9" ht="14.65" customHeight="1">
      <c r="A162" s="227"/>
      <c r="B162" s="227"/>
      <c r="C162" s="232" t="s">
        <v>758</v>
      </c>
      <c r="D162" s="227"/>
      <c r="E162" s="227"/>
      <c r="F162" s="227"/>
      <c r="G162" s="227"/>
      <c r="H162" s="227"/>
      <c r="I162" s="227"/>
    </row>
    <row r="163" spans="1:9" ht="14.65" customHeight="1">
      <c r="A163" s="227"/>
      <c r="B163" s="227"/>
      <c r="C163" s="232" t="s">
        <v>1278</v>
      </c>
      <c r="D163" s="227"/>
      <c r="E163" s="227"/>
      <c r="F163" s="227"/>
      <c r="G163" s="227"/>
      <c r="H163" s="227"/>
      <c r="I163" s="227"/>
    </row>
    <row r="164" spans="1:9" ht="14.65" customHeight="1">
      <c r="A164" s="227"/>
      <c r="B164" s="227"/>
      <c r="C164" s="232" t="s">
        <v>1282</v>
      </c>
      <c r="D164" s="227"/>
      <c r="E164" s="227"/>
      <c r="F164" s="227"/>
      <c r="G164" s="227"/>
      <c r="H164" s="227"/>
      <c r="I164" s="227"/>
    </row>
    <row r="165" spans="1:9" ht="14.65" customHeight="1">
      <c r="A165" s="227"/>
      <c r="B165" s="227"/>
      <c r="C165" s="232" t="s">
        <v>1286</v>
      </c>
      <c r="D165" s="227"/>
      <c r="E165" s="227"/>
      <c r="F165" s="227"/>
      <c r="G165" s="227"/>
      <c r="H165" s="227"/>
      <c r="I165" s="227"/>
    </row>
    <row r="166" spans="1:9" ht="14.65" customHeight="1">
      <c r="A166" s="227"/>
      <c r="B166" s="227"/>
      <c r="C166" s="232" t="s">
        <v>2478</v>
      </c>
      <c r="D166" s="227"/>
      <c r="E166" s="227"/>
      <c r="F166" s="227"/>
      <c r="G166" s="227"/>
      <c r="H166" s="227"/>
      <c r="I166" s="227"/>
    </row>
    <row r="167" spans="1:9" ht="14.65" customHeight="1">
      <c r="A167" s="227"/>
      <c r="B167" s="227"/>
      <c r="C167" s="232" t="s">
        <v>774</v>
      </c>
      <c r="D167" s="227"/>
      <c r="E167" s="227"/>
      <c r="F167" s="227"/>
      <c r="G167" s="227"/>
      <c r="H167" s="227"/>
      <c r="I167" s="227"/>
    </row>
    <row r="168" spans="1:9" ht="14.65" customHeight="1">
      <c r="A168" s="227"/>
      <c r="B168" s="227"/>
      <c r="C168" s="232" t="s">
        <v>1294</v>
      </c>
      <c r="D168" s="227"/>
      <c r="E168" s="227"/>
      <c r="F168" s="227"/>
      <c r="G168" s="227"/>
      <c r="H168" s="227"/>
      <c r="I168" s="227"/>
    </row>
    <row r="169" spans="1:9" ht="14.65" customHeight="1">
      <c r="A169" s="227"/>
      <c r="B169" s="227"/>
      <c r="C169" s="232" t="s">
        <v>2479</v>
      </c>
      <c r="D169" s="227"/>
      <c r="E169" s="227"/>
      <c r="F169" s="227"/>
      <c r="G169" s="227"/>
      <c r="H169" s="227"/>
      <c r="I169" s="227"/>
    </row>
    <row r="170" spans="1:9" ht="14.65" customHeight="1">
      <c r="A170" s="227"/>
      <c r="B170" s="227"/>
      <c r="C170" s="232" t="s">
        <v>1302</v>
      </c>
      <c r="D170" s="227"/>
      <c r="E170" s="227"/>
      <c r="F170" s="227"/>
      <c r="G170" s="227"/>
      <c r="H170" s="227"/>
      <c r="I170" s="227"/>
    </row>
    <row r="171" spans="1:9" ht="14.65" customHeight="1">
      <c r="A171" s="227"/>
      <c r="B171" s="227"/>
      <c r="C171" s="232" t="s">
        <v>2480</v>
      </c>
      <c r="D171" s="227"/>
      <c r="E171" s="227"/>
      <c r="F171" s="227"/>
      <c r="G171" s="227"/>
      <c r="H171" s="227"/>
      <c r="I171" s="227"/>
    </row>
    <row r="172" spans="1:9" ht="14.65" customHeight="1">
      <c r="A172" s="227"/>
      <c r="B172" s="227"/>
      <c r="C172" s="232" t="s">
        <v>1306</v>
      </c>
      <c r="D172" s="227"/>
      <c r="E172" s="227"/>
      <c r="F172" s="227"/>
      <c r="G172" s="227"/>
      <c r="H172" s="227"/>
      <c r="I172" s="227"/>
    </row>
    <row r="173" spans="1:9" ht="14.65" customHeight="1">
      <c r="A173" s="227"/>
      <c r="B173" s="227"/>
      <c r="C173" s="232" t="s">
        <v>2481</v>
      </c>
      <c r="D173" s="227"/>
      <c r="E173" s="227"/>
      <c r="F173" s="227"/>
      <c r="G173" s="227"/>
      <c r="H173" s="227"/>
      <c r="I173" s="227"/>
    </row>
    <row r="174" spans="1:9" ht="14.65" customHeight="1">
      <c r="A174" s="227"/>
      <c r="B174" s="227"/>
      <c r="C174" s="232" t="s">
        <v>1309</v>
      </c>
      <c r="D174" s="227"/>
      <c r="E174" s="227"/>
      <c r="F174" s="227"/>
      <c r="G174" s="227"/>
      <c r="H174" s="227"/>
      <c r="I174" s="227"/>
    </row>
    <row r="175" spans="1:9" ht="14.65" customHeight="1">
      <c r="A175" s="227"/>
      <c r="B175" s="227"/>
      <c r="C175" s="232" t="s">
        <v>1313</v>
      </c>
      <c r="D175" s="227"/>
      <c r="E175" s="227"/>
      <c r="F175" s="227"/>
      <c r="G175" s="227"/>
      <c r="H175" s="227"/>
      <c r="I175" s="227"/>
    </row>
    <row r="176" spans="1:9" ht="14.65" customHeight="1">
      <c r="A176" s="227"/>
      <c r="B176" s="227"/>
      <c r="C176" s="232" t="s">
        <v>787</v>
      </c>
      <c r="D176" s="227"/>
      <c r="E176" s="227"/>
      <c r="F176" s="227"/>
      <c r="G176" s="227"/>
      <c r="H176" s="227"/>
      <c r="I176" s="227"/>
    </row>
    <row r="177" spans="1:9" ht="14.65" customHeight="1">
      <c r="A177" s="227"/>
      <c r="B177" s="227"/>
      <c r="C177" s="232" t="s">
        <v>675</v>
      </c>
      <c r="D177" s="227"/>
      <c r="E177" s="227"/>
      <c r="F177" s="227"/>
      <c r="G177" s="227"/>
      <c r="H177" s="227"/>
      <c r="I177" s="227"/>
    </row>
    <row r="178" spans="1:9" ht="14.65" customHeight="1">
      <c r="A178" s="227"/>
      <c r="B178" s="227"/>
      <c r="C178" s="232" t="s">
        <v>688</v>
      </c>
      <c r="D178" s="227"/>
      <c r="E178" s="227"/>
      <c r="F178" s="227"/>
      <c r="G178" s="227"/>
      <c r="H178" s="227"/>
      <c r="I178" s="227"/>
    </row>
    <row r="179" spans="1:9" ht="14.65" customHeight="1">
      <c r="A179" s="227"/>
      <c r="B179" s="227"/>
      <c r="C179" s="232" t="s">
        <v>1328</v>
      </c>
      <c r="D179" s="227"/>
      <c r="E179" s="227"/>
      <c r="F179" s="227"/>
      <c r="G179" s="227"/>
      <c r="H179" s="227"/>
      <c r="I179" s="227"/>
    </row>
    <row r="180" spans="1:9" ht="14.65" customHeight="1">
      <c r="A180" s="227"/>
      <c r="B180" s="227"/>
      <c r="C180" s="232" t="s">
        <v>1332</v>
      </c>
      <c r="D180" s="227"/>
      <c r="E180" s="227"/>
      <c r="F180" s="227"/>
      <c r="G180" s="227"/>
      <c r="H180" s="227"/>
      <c r="I180" s="227"/>
    </row>
    <row r="181" spans="1:9" ht="14.65" customHeight="1">
      <c r="A181" s="227"/>
      <c r="B181" s="227"/>
      <c r="C181" s="232" t="s">
        <v>2482</v>
      </c>
      <c r="D181" s="227"/>
      <c r="E181" s="227"/>
      <c r="F181" s="227"/>
      <c r="G181" s="227"/>
      <c r="H181" s="227"/>
      <c r="I181" s="227"/>
    </row>
    <row r="182" spans="1:9" ht="14.65" customHeight="1">
      <c r="A182" s="227"/>
      <c r="B182" s="227"/>
      <c r="C182" s="232" t="s">
        <v>61</v>
      </c>
      <c r="D182" s="227"/>
      <c r="E182" s="227"/>
      <c r="F182" s="227"/>
      <c r="G182" s="227"/>
      <c r="H182" s="227"/>
      <c r="I182" s="227"/>
    </row>
    <row r="183" spans="1:9" ht="14.65" customHeight="1">
      <c r="A183" s="227"/>
      <c r="B183" s="227"/>
      <c r="C183" s="232" t="s">
        <v>836</v>
      </c>
      <c r="D183" s="227"/>
      <c r="E183" s="227"/>
      <c r="F183" s="227"/>
      <c r="G183" s="227"/>
      <c r="H183" s="227"/>
      <c r="I183" s="227"/>
    </row>
    <row r="184" spans="1:9" ht="14.65" customHeight="1">
      <c r="A184" s="227"/>
      <c r="B184" s="227"/>
      <c r="C184" s="232" t="s">
        <v>1339</v>
      </c>
      <c r="D184" s="227"/>
      <c r="E184" s="227"/>
      <c r="F184" s="227"/>
      <c r="G184" s="227"/>
      <c r="H184" s="227"/>
      <c r="I184" s="227"/>
    </row>
    <row r="185" spans="1:9" ht="14.65" customHeight="1">
      <c r="A185" s="227"/>
      <c r="B185" s="227"/>
      <c r="C185" s="232" t="s">
        <v>2483</v>
      </c>
      <c r="D185" s="227"/>
      <c r="E185" s="227"/>
      <c r="F185" s="227"/>
      <c r="G185" s="227"/>
      <c r="H185" s="227"/>
      <c r="I185" s="227"/>
    </row>
    <row r="186" spans="1:9" ht="14.65" customHeight="1">
      <c r="A186" s="227"/>
      <c r="B186" s="227"/>
      <c r="C186" s="232" t="s">
        <v>2484</v>
      </c>
      <c r="D186" s="227"/>
      <c r="E186" s="227"/>
      <c r="F186" s="227"/>
      <c r="G186" s="227"/>
      <c r="H186" s="227"/>
      <c r="I186" s="227"/>
    </row>
    <row r="187" spans="1:9" ht="14.65" customHeight="1">
      <c r="A187" s="227"/>
      <c r="B187" s="227"/>
      <c r="C187" s="232" t="s">
        <v>2485</v>
      </c>
      <c r="D187" s="227"/>
      <c r="E187" s="227"/>
      <c r="F187" s="227"/>
      <c r="G187" s="227"/>
      <c r="H187" s="227"/>
      <c r="I187" s="227"/>
    </row>
    <row r="188" spans="1:9" ht="14.65" customHeight="1">
      <c r="A188" s="227"/>
      <c r="B188" s="227"/>
      <c r="C188" s="232" t="s">
        <v>2486</v>
      </c>
      <c r="D188" s="227"/>
      <c r="E188" s="227"/>
      <c r="F188" s="227"/>
      <c r="G188" s="227"/>
      <c r="H188" s="227"/>
      <c r="I188" s="227"/>
    </row>
    <row r="189" spans="1:9" ht="14.65" customHeight="1">
      <c r="A189" s="227"/>
      <c r="B189" s="227"/>
      <c r="C189" s="232" t="s">
        <v>2487</v>
      </c>
      <c r="D189" s="227"/>
      <c r="E189" s="227"/>
      <c r="F189" s="227"/>
      <c r="G189" s="227"/>
      <c r="H189" s="227"/>
      <c r="I189" s="227"/>
    </row>
    <row r="190" spans="1:9" ht="14.65" customHeight="1">
      <c r="A190" s="227"/>
      <c r="B190" s="227"/>
      <c r="C190" s="232" t="s">
        <v>1344</v>
      </c>
      <c r="D190" s="227"/>
      <c r="E190" s="227"/>
      <c r="F190" s="227"/>
      <c r="G190" s="227"/>
      <c r="H190" s="227"/>
      <c r="I190" s="227"/>
    </row>
    <row r="191" spans="1:9" ht="14.65" customHeight="1">
      <c r="A191" s="227"/>
      <c r="B191" s="227"/>
      <c r="C191" s="232" t="s">
        <v>1349</v>
      </c>
      <c r="D191" s="227"/>
      <c r="E191" s="227"/>
      <c r="F191" s="227"/>
      <c r="G191" s="227"/>
      <c r="H191" s="227"/>
      <c r="I191" s="227"/>
    </row>
    <row r="192" spans="1:9" ht="14.65" customHeight="1">
      <c r="A192" s="227"/>
      <c r="B192" s="227"/>
      <c r="C192" s="232" t="s">
        <v>2488</v>
      </c>
      <c r="D192" s="227"/>
      <c r="E192" s="227"/>
      <c r="F192" s="227"/>
      <c r="G192" s="227"/>
      <c r="H192" s="227"/>
      <c r="I192" s="227"/>
    </row>
    <row r="193" spans="1:9" ht="14.65" customHeight="1">
      <c r="A193" s="227"/>
      <c r="B193" s="227"/>
      <c r="C193" s="232" t="s">
        <v>1353</v>
      </c>
      <c r="D193" s="227"/>
      <c r="E193" s="227"/>
      <c r="F193" s="227"/>
      <c r="G193" s="227"/>
      <c r="H193" s="227"/>
      <c r="I193" s="227"/>
    </row>
    <row r="194" spans="1:9" ht="14.65" customHeight="1">
      <c r="A194" s="227"/>
      <c r="B194" s="227"/>
      <c r="C194" s="232" t="s">
        <v>1357</v>
      </c>
      <c r="D194" s="227"/>
      <c r="E194" s="227"/>
      <c r="F194" s="227"/>
      <c r="G194" s="227"/>
      <c r="H194" s="227"/>
      <c r="I194" s="227"/>
    </row>
    <row r="195" spans="1:9" ht="14.65" customHeight="1">
      <c r="A195" s="227"/>
      <c r="B195" s="227"/>
      <c r="C195" s="232" t="s">
        <v>2489</v>
      </c>
      <c r="D195" s="227"/>
      <c r="E195" s="227"/>
      <c r="F195" s="227"/>
      <c r="G195" s="227"/>
      <c r="H195" s="227"/>
      <c r="I195" s="227"/>
    </row>
    <row r="196" spans="1:9" ht="14.65" customHeight="1">
      <c r="A196" s="227"/>
      <c r="B196" s="227"/>
      <c r="C196" s="232" t="s">
        <v>1361</v>
      </c>
      <c r="D196" s="227"/>
      <c r="E196" s="227"/>
      <c r="F196" s="227"/>
      <c r="G196" s="227"/>
      <c r="H196" s="227"/>
      <c r="I196" s="227"/>
    </row>
    <row r="197" spans="1:9" ht="14.65" customHeight="1">
      <c r="A197" s="227"/>
      <c r="B197" s="227"/>
      <c r="C197" s="232" t="s">
        <v>1365</v>
      </c>
      <c r="D197" s="227"/>
      <c r="E197" s="227"/>
      <c r="F197" s="227"/>
      <c r="G197" s="227"/>
      <c r="H197" s="227"/>
      <c r="I197" s="227"/>
    </row>
    <row r="198" spans="1:9" ht="14.65" customHeight="1">
      <c r="A198" s="227"/>
      <c r="B198" s="227"/>
      <c r="C198" s="232" t="s">
        <v>847</v>
      </c>
      <c r="D198" s="227"/>
      <c r="E198" s="227"/>
      <c r="F198" s="227"/>
      <c r="G198" s="227"/>
      <c r="H198" s="227"/>
      <c r="I198" s="227"/>
    </row>
    <row r="199" spans="1:9" ht="14.65" customHeight="1">
      <c r="A199" s="227"/>
      <c r="B199" s="227"/>
      <c r="C199" s="232" t="s">
        <v>2490</v>
      </c>
      <c r="D199" s="227"/>
      <c r="E199" s="227"/>
      <c r="F199" s="227"/>
      <c r="G199" s="227"/>
      <c r="H199" s="227"/>
      <c r="I199" s="227"/>
    </row>
    <row r="200" spans="1:9" ht="14.65" customHeight="1">
      <c r="A200" s="227"/>
      <c r="B200" s="227"/>
      <c r="C200" s="232" t="s">
        <v>746</v>
      </c>
      <c r="D200" s="227"/>
      <c r="E200" s="227"/>
      <c r="F200" s="227"/>
      <c r="G200" s="227"/>
      <c r="H200" s="227"/>
      <c r="I200" s="227"/>
    </row>
    <row r="201" spans="1:9" ht="14.65" customHeight="1">
      <c r="A201" s="227"/>
      <c r="B201" s="227"/>
      <c r="C201" s="232" t="s">
        <v>732</v>
      </c>
      <c r="D201" s="227"/>
      <c r="E201" s="227"/>
      <c r="F201" s="227"/>
      <c r="G201" s="227"/>
      <c r="H201" s="227"/>
      <c r="I201" s="227"/>
    </row>
    <row r="202" spans="1:9" ht="14.65" customHeight="1">
      <c r="A202" s="227"/>
      <c r="B202" s="227"/>
      <c r="C202" s="232" t="s">
        <v>1378</v>
      </c>
      <c r="D202" s="227"/>
      <c r="E202" s="227"/>
      <c r="F202" s="227"/>
      <c r="G202" s="227"/>
      <c r="H202" s="227"/>
      <c r="I202" s="227"/>
    </row>
    <row r="203" spans="1:9" ht="14.65" customHeight="1">
      <c r="A203" s="227"/>
      <c r="B203" s="227"/>
      <c r="C203" s="232" t="s">
        <v>1382</v>
      </c>
      <c r="D203" s="227"/>
      <c r="E203" s="227"/>
      <c r="F203" s="227"/>
      <c r="G203" s="227"/>
      <c r="H203" s="227"/>
      <c r="I203" s="227"/>
    </row>
    <row r="204" spans="1:9" ht="14.65" customHeight="1">
      <c r="A204" s="227"/>
      <c r="B204" s="227"/>
      <c r="C204" s="232" t="s">
        <v>882</v>
      </c>
      <c r="D204" s="227"/>
      <c r="E204" s="227"/>
      <c r="F204" s="227"/>
      <c r="G204" s="227"/>
      <c r="H204" s="227"/>
      <c r="I204" s="227"/>
    </row>
    <row r="205" spans="1:9" ht="14.65" customHeight="1">
      <c r="A205" s="227"/>
      <c r="B205" s="227"/>
      <c r="C205" s="232" t="s">
        <v>2491</v>
      </c>
      <c r="D205" s="227"/>
      <c r="E205" s="227"/>
      <c r="F205" s="227"/>
      <c r="G205" s="227"/>
      <c r="H205" s="227"/>
      <c r="I205" s="227"/>
    </row>
    <row r="206" spans="1:9" ht="14.65" customHeight="1">
      <c r="A206" s="227"/>
      <c r="B206" s="227"/>
      <c r="C206" s="232" t="s">
        <v>2492</v>
      </c>
      <c r="D206" s="227"/>
      <c r="E206" s="227"/>
      <c r="F206" s="227"/>
      <c r="G206" s="227"/>
      <c r="H206" s="227"/>
      <c r="I206" s="227"/>
    </row>
    <row r="207" spans="1:9" ht="14.65" customHeight="1">
      <c r="A207" s="227"/>
      <c r="B207" s="227"/>
      <c r="C207" s="232" t="s">
        <v>2493</v>
      </c>
      <c r="D207" s="227"/>
      <c r="E207" s="227"/>
      <c r="F207" s="227"/>
      <c r="G207" s="227"/>
      <c r="H207" s="227"/>
      <c r="I207" s="227"/>
    </row>
    <row r="208" spans="1:9" ht="14.65" customHeight="1">
      <c r="A208" s="227"/>
      <c r="B208" s="227"/>
      <c r="C208" s="232" t="s">
        <v>461</v>
      </c>
      <c r="D208" s="227"/>
      <c r="E208" s="227"/>
      <c r="F208" s="227"/>
      <c r="G208" s="227"/>
      <c r="H208" s="227"/>
      <c r="I208" s="227"/>
    </row>
    <row r="209" spans="1:9" ht="14.65" customHeight="1">
      <c r="A209" s="227"/>
      <c r="B209" s="227"/>
      <c r="C209" s="232" t="s">
        <v>2494</v>
      </c>
      <c r="D209" s="227"/>
      <c r="E209" s="227"/>
      <c r="F209" s="227"/>
      <c r="G209" s="227"/>
      <c r="H209" s="227"/>
      <c r="I209" s="227"/>
    </row>
    <row r="210" spans="1:9" ht="14.65" customHeight="1">
      <c r="A210" s="227"/>
      <c r="B210" s="227"/>
      <c r="C210" s="232" t="s">
        <v>2495</v>
      </c>
      <c r="D210" s="227"/>
      <c r="E210" s="227"/>
      <c r="F210" s="227"/>
      <c r="G210" s="227"/>
      <c r="H210" s="227"/>
      <c r="I210" s="227"/>
    </row>
    <row r="211" spans="1:9" ht="14.65" customHeight="1">
      <c r="A211" s="227"/>
      <c r="B211" s="227"/>
      <c r="C211" s="232" t="s">
        <v>1392</v>
      </c>
      <c r="D211" s="227"/>
      <c r="E211" s="227"/>
      <c r="F211" s="227"/>
      <c r="G211" s="227"/>
      <c r="H211" s="227"/>
      <c r="I211" s="227"/>
    </row>
    <row r="212" spans="1:9" ht="14.65" customHeight="1">
      <c r="A212" s="227"/>
      <c r="B212" s="227"/>
      <c r="C212" s="232" t="s">
        <v>1396</v>
      </c>
      <c r="D212" s="227"/>
      <c r="E212" s="227"/>
      <c r="F212" s="227"/>
      <c r="G212" s="227"/>
      <c r="H212" s="227"/>
      <c r="I212" s="227"/>
    </row>
    <row r="213" spans="1:9" ht="14.65" customHeight="1">
      <c r="A213" s="227"/>
      <c r="B213" s="227"/>
      <c r="C213" s="232" t="s">
        <v>2496</v>
      </c>
      <c r="D213" s="227"/>
      <c r="E213" s="227"/>
      <c r="F213" s="227"/>
      <c r="G213" s="227"/>
      <c r="H213" s="227"/>
      <c r="I213" s="227"/>
    </row>
    <row r="214" spans="1:9" ht="14.65" customHeight="1">
      <c r="A214" s="227"/>
      <c r="B214" s="227"/>
      <c r="C214" s="232" t="s">
        <v>1401</v>
      </c>
      <c r="D214" s="227"/>
      <c r="E214" s="227"/>
      <c r="F214" s="227"/>
      <c r="G214" s="227"/>
      <c r="H214" s="227"/>
      <c r="I214" s="227"/>
    </row>
    <row r="215" spans="1:9" ht="14.65" customHeight="1">
      <c r="A215" s="227"/>
      <c r="B215" s="227"/>
      <c r="C215" s="232" t="s">
        <v>715</v>
      </c>
      <c r="D215" s="227"/>
      <c r="E215" s="227"/>
      <c r="F215" s="227"/>
      <c r="G215" s="227"/>
      <c r="H215" s="227"/>
      <c r="I215" s="227"/>
    </row>
    <row r="216" spans="1:9" ht="14.65" customHeight="1">
      <c r="A216" s="227"/>
      <c r="B216" s="227"/>
      <c r="C216" s="232" t="s">
        <v>914</v>
      </c>
      <c r="D216" s="227"/>
      <c r="E216" s="227"/>
      <c r="F216" s="227"/>
      <c r="G216" s="227"/>
      <c r="H216" s="227"/>
      <c r="I216" s="227"/>
    </row>
    <row r="217" spans="1:9" ht="14.65" customHeight="1">
      <c r="A217" s="227"/>
      <c r="B217" s="227"/>
      <c r="C217" s="232" t="s">
        <v>2497</v>
      </c>
      <c r="D217" s="227"/>
      <c r="E217" s="227"/>
      <c r="F217" s="227"/>
      <c r="G217" s="227"/>
      <c r="H217" s="227"/>
      <c r="I217" s="227"/>
    </row>
    <row r="218" spans="1:9" ht="14.65" customHeight="1">
      <c r="A218" s="227"/>
      <c r="B218" s="227"/>
      <c r="C218" s="232" t="s">
        <v>927</v>
      </c>
      <c r="D218" s="227"/>
      <c r="E218" s="227"/>
      <c r="F218" s="227"/>
      <c r="G218" s="227"/>
      <c r="H218" s="227"/>
      <c r="I218" s="227"/>
    </row>
    <row r="219" spans="1:9" ht="14.65" customHeight="1">
      <c r="A219" s="227"/>
      <c r="B219" s="227"/>
      <c r="C219" s="232" t="s">
        <v>1414</v>
      </c>
      <c r="D219" s="227"/>
      <c r="E219" s="227"/>
      <c r="F219" s="227"/>
      <c r="G219" s="227"/>
      <c r="H219" s="227"/>
      <c r="I219" s="227"/>
    </row>
    <row r="220" spans="1:9" ht="14.65" customHeight="1">
      <c r="A220" s="227"/>
      <c r="B220" s="227"/>
      <c r="C220" s="232" t="s">
        <v>2498</v>
      </c>
      <c r="D220" s="227"/>
      <c r="E220" s="227"/>
      <c r="F220" s="227"/>
      <c r="G220" s="227"/>
      <c r="H220" s="227"/>
      <c r="I220" s="227"/>
    </row>
    <row r="221" spans="1:9" ht="14.65" customHeight="1">
      <c r="A221" s="227"/>
      <c r="B221" s="227"/>
      <c r="C221" s="232" t="s">
        <v>939</v>
      </c>
      <c r="D221" s="227"/>
      <c r="E221" s="227"/>
      <c r="F221" s="227"/>
      <c r="G221" s="227"/>
      <c r="H221" s="227"/>
      <c r="I221" s="227"/>
    </row>
    <row r="222" spans="1:9" ht="14.65" customHeight="1">
      <c r="A222" s="227"/>
      <c r="B222" s="227"/>
      <c r="C222" s="232" t="s">
        <v>2499</v>
      </c>
      <c r="D222" s="227"/>
      <c r="E222" s="227"/>
      <c r="F222" s="227"/>
      <c r="G222" s="227"/>
      <c r="H222" s="227"/>
      <c r="I222" s="227"/>
    </row>
    <row r="223" spans="1:9" ht="14.65" customHeight="1">
      <c r="A223" s="227"/>
      <c r="B223" s="227"/>
      <c r="C223" s="232" t="s">
        <v>2500</v>
      </c>
      <c r="D223" s="227"/>
      <c r="E223" s="227"/>
      <c r="F223" s="227"/>
      <c r="G223" s="227"/>
      <c r="H223" s="227"/>
      <c r="I223" s="227"/>
    </row>
    <row r="224" spans="1:9" ht="14.65" customHeight="1">
      <c r="A224" s="227"/>
      <c r="B224" s="227"/>
      <c r="C224" s="232" t="s">
        <v>1421</v>
      </c>
      <c r="D224" s="227"/>
      <c r="E224" s="227"/>
      <c r="F224" s="227"/>
      <c r="G224" s="227"/>
      <c r="H224" s="227"/>
      <c r="I224" s="227"/>
    </row>
    <row r="225" spans="1:9" ht="14.65" customHeight="1">
      <c r="A225" s="227"/>
      <c r="B225" s="227"/>
      <c r="C225" s="232" t="s">
        <v>1426</v>
      </c>
      <c r="D225" s="227"/>
      <c r="E225" s="227"/>
      <c r="F225" s="227"/>
      <c r="G225" s="227"/>
      <c r="H225" s="227"/>
      <c r="I225" s="227"/>
    </row>
    <row r="226" spans="1:9" ht="14.65" customHeight="1">
      <c r="A226" s="227"/>
      <c r="B226" s="227"/>
      <c r="C226" s="232" t="s">
        <v>2501</v>
      </c>
      <c r="D226" s="227"/>
      <c r="E226" s="227"/>
      <c r="F226" s="227"/>
      <c r="G226" s="227"/>
      <c r="H226" s="227"/>
      <c r="I226" s="227"/>
    </row>
    <row r="227" spans="1:9" ht="14.65" customHeight="1">
      <c r="A227" s="227"/>
      <c r="B227" s="227"/>
      <c r="C227" s="232" t="s">
        <v>1430</v>
      </c>
      <c r="D227" s="227"/>
      <c r="E227" s="227"/>
      <c r="F227" s="227"/>
      <c r="G227" s="227"/>
      <c r="H227" s="227"/>
      <c r="I227" s="227"/>
    </row>
    <row r="228" spans="1:9" ht="14.65" customHeight="1">
      <c r="A228" s="227"/>
      <c r="B228" s="227"/>
      <c r="C228" s="232" t="s">
        <v>951</v>
      </c>
      <c r="D228" s="227"/>
      <c r="E228" s="227"/>
      <c r="F228" s="227"/>
      <c r="G228" s="227"/>
      <c r="H228" s="227"/>
      <c r="I228" s="227"/>
    </row>
    <row r="229" spans="1:9" ht="14.65" customHeight="1">
      <c r="A229" s="227"/>
      <c r="B229" s="227"/>
      <c r="C229" s="232" t="s">
        <v>1437</v>
      </c>
      <c r="D229" s="227"/>
      <c r="E229" s="227"/>
      <c r="F229" s="227"/>
      <c r="G229" s="227"/>
      <c r="H229" s="227"/>
      <c r="I229" s="227"/>
    </row>
    <row r="230" spans="1:9" ht="14.65" customHeight="1">
      <c r="A230" s="227"/>
      <c r="B230" s="227"/>
      <c r="C230" s="232" t="s">
        <v>1441</v>
      </c>
      <c r="D230" s="227"/>
      <c r="E230" s="227"/>
      <c r="F230" s="227"/>
      <c r="G230" s="227"/>
      <c r="H230" s="227"/>
      <c r="I230" s="227"/>
    </row>
    <row r="231" spans="1:9" ht="14.65" customHeight="1">
      <c r="A231" s="227"/>
      <c r="B231" s="227"/>
      <c r="C231" s="232" t="s">
        <v>1445</v>
      </c>
      <c r="D231" s="227"/>
      <c r="E231" s="227"/>
      <c r="F231" s="227"/>
      <c r="G231" s="227"/>
      <c r="H231" s="227"/>
      <c r="I231" s="227"/>
    </row>
    <row r="232" spans="1:9" ht="14.65" customHeight="1">
      <c r="A232" s="227"/>
      <c r="B232" s="227"/>
      <c r="C232" s="232" t="s">
        <v>965</v>
      </c>
      <c r="D232" s="227"/>
      <c r="E232" s="227"/>
      <c r="F232" s="227"/>
      <c r="G232" s="227"/>
      <c r="H232" s="227"/>
      <c r="I232" s="227"/>
    </row>
    <row r="233" spans="1:9" ht="14.65" customHeight="1">
      <c r="A233" s="227"/>
      <c r="B233" s="227"/>
      <c r="C233" s="232" t="s">
        <v>2502</v>
      </c>
      <c r="D233" s="227"/>
      <c r="E233" s="227"/>
      <c r="F233" s="227"/>
      <c r="G233" s="227"/>
      <c r="H233" s="227"/>
      <c r="I233" s="227"/>
    </row>
    <row r="234" spans="1:9" ht="14.65" customHeight="1">
      <c r="A234" s="227"/>
      <c r="B234" s="227"/>
      <c r="C234" s="232" t="s">
        <v>978</v>
      </c>
      <c r="D234" s="227"/>
      <c r="E234" s="227"/>
      <c r="F234" s="227"/>
      <c r="G234" s="227"/>
      <c r="H234" s="227"/>
      <c r="I234" s="227"/>
    </row>
    <row r="235" spans="1:9" ht="14.65" customHeight="1">
      <c r="A235" s="227"/>
      <c r="B235" s="227"/>
      <c r="C235" s="232" t="s">
        <v>21</v>
      </c>
      <c r="D235" s="227"/>
      <c r="E235" s="227"/>
      <c r="F235" s="227"/>
      <c r="G235" s="227"/>
      <c r="H235" s="227"/>
      <c r="I235" s="227"/>
    </row>
    <row r="236" spans="1:9" ht="14.65" customHeight="1">
      <c r="A236" s="227"/>
      <c r="B236" s="227"/>
      <c r="C236" s="232" t="s">
        <v>2503</v>
      </c>
      <c r="D236" s="227"/>
      <c r="E236" s="227"/>
      <c r="F236" s="227"/>
      <c r="G236" s="227"/>
      <c r="H236" s="227"/>
      <c r="I236" s="227"/>
    </row>
    <row r="237" spans="1:9" ht="14.65" customHeight="1">
      <c r="A237" s="227"/>
      <c r="B237" s="227"/>
      <c r="C237" s="232" t="s">
        <v>2504</v>
      </c>
      <c r="D237" s="227"/>
      <c r="E237" s="227"/>
      <c r="F237" s="227"/>
      <c r="G237" s="227"/>
      <c r="H237" s="227"/>
      <c r="I237" s="227"/>
    </row>
    <row r="238" spans="1:9" ht="14.65" customHeight="1">
      <c r="A238" s="227"/>
      <c r="B238" s="227"/>
      <c r="C238" s="232" t="s">
        <v>1452</v>
      </c>
      <c r="D238" s="227"/>
      <c r="E238" s="227"/>
      <c r="F238" s="227"/>
      <c r="G238" s="227"/>
      <c r="H238" s="227"/>
      <c r="I238" s="227"/>
    </row>
    <row r="239" spans="1:9" ht="14.65" customHeight="1">
      <c r="A239" s="227"/>
      <c r="B239" s="227"/>
      <c r="C239" s="232" t="s">
        <v>1457</v>
      </c>
      <c r="D239" s="227"/>
      <c r="E239" s="227"/>
      <c r="F239" s="227"/>
      <c r="G239" s="227"/>
      <c r="H239" s="227"/>
      <c r="I239" s="227"/>
    </row>
    <row r="240" spans="1:9" ht="14.65" customHeight="1">
      <c r="A240" s="227"/>
      <c r="B240" s="227"/>
      <c r="C240" s="232" t="s">
        <v>1001</v>
      </c>
      <c r="D240" s="227"/>
      <c r="E240" s="227"/>
      <c r="F240" s="227"/>
      <c r="G240" s="227"/>
      <c r="H240" s="227"/>
      <c r="I240" s="227"/>
    </row>
    <row r="241" spans="1:9" ht="14.65" customHeight="1">
      <c r="A241" s="227"/>
      <c r="B241" s="227"/>
      <c r="C241" s="232" t="s">
        <v>1464</v>
      </c>
      <c r="D241" s="227"/>
      <c r="E241" s="227"/>
      <c r="F241" s="227"/>
      <c r="G241" s="227"/>
      <c r="H241" s="227"/>
      <c r="I241" s="227"/>
    </row>
    <row r="242" spans="1:9" ht="14.65" customHeight="1">
      <c r="A242" s="227"/>
      <c r="B242" s="227"/>
      <c r="C242" s="232" t="s">
        <v>1468</v>
      </c>
      <c r="D242" s="227"/>
      <c r="E242" s="227"/>
      <c r="F242" s="227"/>
      <c r="G242" s="227"/>
      <c r="H242" s="227"/>
      <c r="I242" s="227"/>
    </row>
    <row r="243" spans="1:9" ht="14.65" customHeight="1">
      <c r="A243" s="227"/>
      <c r="B243" s="227"/>
      <c r="C243" s="232" t="s">
        <v>1472</v>
      </c>
      <c r="D243" s="227"/>
      <c r="E243" s="227"/>
      <c r="F243" s="227"/>
      <c r="G243" s="227"/>
      <c r="H243" s="227"/>
      <c r="I243" s="227"/>
    </row>
    <row r="244" spans="1:9" ht="14.65" customHeight="1">
      <c r="A244" s="227"/>
      <c r="B244" s="227"/>
      <c r="C244" s="232" t="s">
        <v>1476</v>
      </c>
      <c r="D244" s="227"/>
      <c r="E244" s="227"/>
      <c r="F244" s="227"/>
      <c r="G244" s="227"/>
      <c r="H244" s="227"/>
      <c r="I244" s="227"/>
    </row>
  </sheetData>
  <pageMargins left="0.7" right="0.7" top="0.75" bottom="0.75" header="0.3" footer="0.3"/>
  <pageSetup orientation="portrait" r:id="rId1"/>
  <headerFooter>
    <oddFooter>&amp;C&amp;"Helvetica Neue,Regular"&amp;12&amp;K000000&amp;P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C794-CD5D-491F-BD57-CAD81206F7AF}">
  <sheetPr codeName="Sheet7"/>
  <dimension ref="A1:CO286"/>
  <sheetViews>
    <sheetView topLeftCell="AB1" zoomScale="85" zoomScaleNormal="85" workbookViewId="0">
      <selection activeCell="AJ31" sqref="AJ31"/>
    </sheetView>
  </sheetViews>
  <sheetFormatPr defaultRowHeight="15" outlineLevelCol="1"/>
  <cols>
    <col min="2" max="2" width="1.85546875" customWidth="1"/>
    <col min="3" max="3" width="22.42578125" customWidth="1"/>
    <col min="4" max="4" width="14.85546875" customWidth="1"/>
    <col min="5" max="5" width="2.140625" customWidth="1"/>
    <col min="6" max="6" width="23.5703125" bestFit="1" customWidth="1"/>
    <col min="7" max="7" width="23.5703125" customWidth="1"/>
    <col min="8" max="8" width="2.140625" customWidth="1"/>
    <col min="9" max="9" width="18.140625" bestFit="1" customWidth="1"/>
    <col min="10" max="10" width="17" customWidth="1"/>
    <col min="11" max="11" width="2.140625" customWidth="1"/>
    <col min="12" max="12" width="19.42578125" customWidth="1"/>
    <col min="13" max="13" width="1.5703125" customWidth="1"/>
    <col min="14" max="14" width="19.5703125" customWidth="1"/>
    <col min="15" max="15" width="1.5703125" customWidth="1"/>
    <col min="16" max="16" width="51.5703125" bestFit="1" customWidth="1"/>
    <col min="17" max="17" width="19.42578125" customWidth="1"/>
    <col min="18" max="18" width="40.42578125" bestFit="1" customWidth="1"/>
    <col min="19" max="19" width="6.140625" customWidth="1"/>
    <col min="20" max="20" width="31.140625" bestFit="1" customWidth="1"/>
    <col min="22" max="22" width="17.5703125" customWidth="1"/>
    <col min="23" max="23" width="9" customWidth="1"/>
    <col min="24" max="25" width="17.140625" customWidth="1"/>
    <col min="26" max="26" width="43" bestFit="1" customWidth="1"/>
    <col min="27" max="27" width="8.5703125" customWidth="1"/>
    <col min="28" max="28" width="19" customWidth="1"/>
    <col min="29" max="29" width="17" customWidth="1"/>
    <col min="30" max="31" width="9.140625" customWidth="1"/>
    <col min="32" max="32" width="1.42578125" style="52" customWidth="1"/>
    <col min="33" max="33" width="12.5703125" customWidth="1" outlineLevel="1"/>
    <col min="34" max="34" width="9.5703125" customWidth="1" outlineLevel="1"/>
    <col min="35" max="35" width="1.85546875" customWidth="1" outlineLevel="1"/>
    <col min="36" max="36" width="36.42578125" customWidth="1" outlineLevel="1"/>
    <col min="37" max="37" width="18.42578125" customWidth="1" outlineLevel="1"/>
    <col min="38" max="38" width="2.5703125" customWidth="1" outlineLevel="1"/>
    <col min="39" max="39" width="43.140625" bestFit="1" customWidth="1" outlineLevel="1"/>
    <col min="40" max="40" width="19.28515625" customWidth="1" outlineLevel="1"/>
    <col min="41" max="41" width="2.5703125" customWidth="1" outlineLevel="1"/>
    <col min="42" max="42" width="34.42578125" customWidth="1" outlineLevel="1"/>
    <col min="43" max="43" width="2.42578125" customWidth="1" outlineLevel="1"/>
    <col min="44" max="44" width="35.42578125" customWidth="1" outlineLevel="1"/>
    <col min="45" max="45" width="1.5703125" customWidth="1" outlineLevel="1"/>
    <col min="46" max="46" width="28.5703125" customWidth="1" outlineLevel="1"/>
    <col min="47" max="47" width="41.7109375" customWidth="1" outlineLevel="1"/>
    <col min="48" max="48" width="1.5703125" customWidth="1" outlineLevel="1"/>
    <col min="49" max="49" width="44.85546875" customWidth="1" outlineLevel="1"/>
    <col min="50" max="50" width="2.85546875" customWidth="1" outlineLevel="1"/>
    <col min="51" max="51" width="30.42578125" customWidth="1" outlineLevel="1"/>
    <col min="52" max="56" width="9.140625" customWidth="1" outlineLevel="1"/>
    <col min="57" max="57" width="38.42578125" customWidth="1" outlineLevel="1"/>
    <col min="58" max="62" width="9.140625" customWidth="1" outlineLevel="1"/>
    <col min="63" max="63" width="14.42578125" customWidth="1" outlineLevel="1"/>
    <col min="64" max="66" width="9.140625" customWidth="1" outlineLevel="1"/>
    <col min="67" max="67" width="42.140625" customWidth="1" outlineLevel="1"/>
    <col min="68" max="68" width="22.85546875" customWidth="1" outlineLevel="1"/>
    <col min="69" max="69" width="17.42578125" customWidth="1" outlineLevel="1"/>
    <col min="70" max="70" width="9.140625" customWidth="1" outlineLevel="1"/>
    <col min="71" max="71" width="35.42578125" customWidth="1" outlineLevel="1"/>
    <col min="72" max="72" width="35.42578125" style="109" customWidth="1" outlineLevel="1"/>
    <col min="73" max="73" width="6.42578125" customWidth="1" outlineLevel="1"/>
    <col min="74" max="74" width="33.28515625" bestFit="1" customWidth="1" outlineLevel="1"/>
    <col min="75" max="77" width="6.42578125" customWidth="1" outlineLevel="1"/>
    <col min="78" max="78" width="16.42578125" customWidth="1" outlineLevel="1"/>
    <col min="79" max="79" width="9.140625" customWidth="1" outlineLevel="1"/>
    <col min="80" max="80" width="29" customWidth="1" outlineLevel="1"/>
    <col min="81" max="81" width="9.140625" customWidth="1" outlineLevel="1"/>
    <col min="82" max="82" width="37.140625" customWidth="1" outlineLevel="1"/>
    <col min="83" max="84" width="9.140625" customWidth="1" outlineLevel="1"/>
    <col min="85" max="85" width="25.140625" customWidth="1" outlineLevel="1"/>
    <col min="86" max="86" width="12.140625" customWidth="1" outlineLevel="1"/>
    <col min="87" max="87" width="0.85546875" style="126" customWidth="1" outlineLevel="1"/>
    <col min="88" max="88" width="15.140625" bestFit="1" customWidth="1"/>
    <col min="89" max="89" width="18" bestFit="1" customWidth="1"/>
    <col min="90" max="90" width="26.85546875" bestFit="1" customWidth="1"/>
    <col min="91" max="91" width="19.85546875" bestFit="1" customWidth="1"/>
    <col min="93" max="93" width="23" bestFit="1" customWidth="1"/>
  </cols>
  <sheetData>
    <row r="1" spans="1:93">
      <c r="Y1" t="s">
        <v>124</v>
      </c>
      <c r="AG1" s="23" t="s">
        <v>125</v>
      </c>
      <c r="AH1" s="23"/>
      <c r="BO1" s="72"/>
      <c r="BP1" s="72"/>
      <c r="BQ1" s="72"/>
    </row>
    <row r="2" spans="1:93">
      <c r="C2" t="s">
        <v>126</v>
      </c>
      <c r="D2" s="224" t="s">
        <v>2215</v>
      </c>
      <c r="Y2" t="s">
        <v>127</v>
      </c>
      <c r="AG2" s="23"/>
      <c r="AH2" s="23"/>
      <c r="BO2" s="72"/>
      <c r="BP2" s="72"/>
      <c r="BQ2" s="72"/>
    </row>
    <row r="3" spans="1:93">
      <c r="Y3" t="s">
        <v>128</v>
      </c>
      <c r="AG3" s="23"/>
      <c r="AH3" s="23"/>
      <c r="BO3" s="72"/>
      <c r="BP3" s="72"/>
      <c r="BQ3" s="72"/>
    </row>
    <row r="4" spans="1:93">
      <c r="AG4" s="23"/>
      <c r="AH4" s="23"/>
      <c r="BO4" s="72"/>
      <c r="BP4" s="72"/>
      <c r="BQ4" s="72"/>
    </row>
    <row r="5" spans="1:93">
      <c r="D5" t="s">
        <v>129</v>
      </c>
      <c r="G5" t="s">
        <v>130</v>
      </c>
      <c r="I5" t="s">
        <v>131</v>
      </c>
      <c r="J5" t="s">
        <v>132</v>
      </c>
      <c r="L5" t="s">
        <v>133</v>
      </c>
      <c r="N5" t="s">
        <v>134</v>
      </c>
      <c r="P5" t="s">
        <v>135</v>
      </c>
      <c r="T5" t="s">
        <v>135</v>
      </c>
      <c r="V5" t="s">
        <v>136</v>
      </c>
      <c r="W5" t="s">
        <v>136</v>
      </c>
      <c r="X5" t="s">
        <v>136</v>
      </c>
      <c r="Y5" s="22" t="s">
        <v>135</v>
      </c>
      <c r="Z5" s="22" t="s">
        <v>135</v>
      </c>
      <c r="AA5" s="22" t="s">
        <v>135</v>
      </c>
      <c r="AB5" t="s">
        <v>137</v>
      </c>
      <c r="AC5" t="s">
        <v>133</v>
      </c>
      <c r="AD5" t="s">
        <v>133</v>
      </c>
      <c r="AG5" s="22" t="s">
        <v>135</v>
      </c>
      <c r="AH5" s="22" t="s">
        <v>135</v>
      </c>
      <c r="AP5" t="s">
        <v>133</v>
      </c>
      <c r="AR5" t="s">
        <v>138</v>
      </c>
      <c r="AW5" t="s">
        <v>139</v>
      </c>
      <c r="AY5" t="s">
        <v>140</v>
      </c>
      <c r="BA5" t="s">
        <v>140</v>
      </c>
      <c r="BC5" t="s">
        <v>141</v>
      </c>
      <c r="BO5" s="72" t="s">
        <v>142</v>
      </c>
      <c r="BP5" s="72"/>
      <c r="BQ5" s="72"/>
      <c r="BS5" s="42" t="s">
        <v>143</v>
      </c>
      <c r="BT5" s="110"/>
      <c r="BU5" s="42" t="s">
        <v>144</v>
      </c>
      <c r="BV5" s="42"/>
      <c r="BW5" s="42"/>
      <c r="BX5" s="42"/>
      <c r="CD5" t="s">
        <v>145</v>
      </c>
      <c r="CF5" s="42" t="s">
        <v>146</v>
      </c>
      <c r="CJ5" s="138" t="s">
        <v>133</v>
      </c>
      <c r="CK5" s="20" t="s">
        <v>147</v>
      </c>
      <c r="CL5" s="138" t="s">
        <v>133</v>
      </c>
      <c r="CM5" s="138" t="s">
        <v>133</v>
      </c>
    </row>
    <row r="6" spans="1:93" s="21" customFormat="1" ht="40.35" customHeight="1">
      <c r="A6" s="128" t="s">
        <v>148</v>
      </c>
      <c r="C6" s="129" t="s">
        <v>149</v>
      </c>
      <c r="D6" s="129" t="s">
        <v>150</v>
      </c>
      <c r="F6" s="129" t="s">
        <v>50</v>
      </c>
      <c r="G6" s="129" t="s">
        <v>151</v>
      </c>
      <c r="J6" s="21" t="s">
        <v>132</v>
      </c>
      <c r="L6" s="129" t="s">
        <v>50</v>
      </c>
      <c r="N6" s="21" t="s">
        <v>152</v>
      </c>
      <c r="P6" s="129" t="s">
        <v>153</v>
      </c>
      <c r="Q6" s="129" t="s">
        <v>154</v>
      </c>
      <c r="R6" s="129" t="s">
        <v>155</v>
      </c>
      <c r="T6" s="129" t="s">
        <v>156</v>
      </c>
      <c r="V6" s="21" t="s">
        <v>157</v>
      </c>
      <c r="W6" s="21" t="s">
        <v>158</v>
      </c>
      <c r="X6" s="21" t="s">
        <v>159</v>
      </c>
      <c r="Y6" s="130" t="s">
        <v>160</v>
      </c>
      <c r="Z6" s="130" t="s">
        <v>18</v>
      </c>
      <c r="AA6" s="130" t="s">
        <v>160</v>
      </c>
      <c r="AB6" s="131" t="s">
        <v>134</v>
      </c>
      <c r="AC6" s="131" t="s">
        <v>161</v>
      </c>
      <c r="AD6" s="131" t="s">
        <v>162</v>
      </c>
      <c r="AE6" s="131" t="s">
        <v>163</v>
      </c>
      <c r="AF6" s="29"/>
      <c r="AG6" s="130" t="s">
        <v>164</v>
      </c>
      <c r="AH6" s="130" t="s">
        <v>18</v>
      </c>
      <c r="AJ6" s="132" t="s">
        <v>105</v>
      </c>
      <c r="AK6" s="132" t="s">
        <v>107</v>
      </c>
      <c r="AM6" s="186" t="s">
        <v>165</v>
      </c>
      <c r="AN6" s="187" t="s">
        <v>108</v>
      </c>
      <c r="AP6" s="127" t="s">
        <v>166</v>
      </c>
      <c r="AR6" s="21" t="s">
        <v>167</v>
      </c>
      <c r="AT6" s="21" t="s">
        <v>168</v>
      </c>
      <c r="AU6" s="21" t="s">
        <v>169</v>
      </c>
      <c r="AW6" s="21" t="s">
        <v>55</v>
      </c>
      <c r="AY6" s="133" t="s">
        <v>170</v>
      </c>
      <c r="BA6" s="21" t="s">
        <v>171</v>
      </c>
      <c r="BC6" s="21" t="s">
        <v>172</v>
      </c>
      <c r="BD6" s="21" t="s">
        <v>173</v>
      </c>
      <c r="BE6" s="21" t="s">
        <v>174</v>
      </c>
      <c r="BF6" s="21" t="s">
        <v>175</v>
      </c>
      <c r="BG6" s="21" t="s">
        <v>176</v>
      </c>
      <c r="BH6" s="21" t="s">
        <v>177</v>
      </c>
      <c r="BI6" s="21" t="s">
        <v>178</v>
      </c>
      <c r="BJ6" s="21" t="s">
        <v>179</v>
      </c>
      <c r="BK6" s="21" t="s">
        <v>180</v>
      </c>
      <c r="BL6" s="21" t="s">
        <v>181</v>
      </c>
      <c r="BM6" s="21" t="s">
        <v>182</v>
      </c>
      <c r="BO6" s="21" t="s">
        <v>183</v>
      </c>
      <c r="BP6" s="21" t="s">
        <v>184</v>
      </c>
      <c r="BQ6" s="21" t="s">
        <v>185</v>
      </c>
      <c r="BS6" s="21" t="s">
        <v>186</v>
      </c>
      <c r="BT6" s="134" t="s">
        <v>187</v>
      </c>
      <c r="BU6" s="21" t="s">
        <v>2</v>
      </c>
      <c r="BV6" s="21" t="s">
        <v>188</v>
      </c>
      <c r="BZ6" s="21" t="s">
        <v>189</v>
      </c>
      <c r="CB6" s="41" t="s">
        <v>104</v>
      </c>
      <c r="CD6" s="129" t="s">
        <v>190</v>
      </c>
      <c r="CF6" s="135" t="s">
        <v>191</v>
      </c>
      <c r="CG6" s="135" t="s">
        <v>192</v>
      </c>
      <c r="CH6" s="135" t="s">
        <v>193</v>
      </c>
      <c r="CI6" s="136"/>
      <c r="CJ6" s="137" t="s">
        <v>18</v>
      </c>
      <c r="CK6" s="131" t="s">
        <v>194</v>
      </c>
      <c r="CL6" s="137" t="s">
        <v>195</v>
      </c>
      <c r="CM6" s="137" t="s">
        <v>196</v>
      </c>
      <c r="CO6" s="128" t="s">
        <v>197</v>
      </c>
    </row>
    <row r="7" spans="1:93" ht="15.75">
      <c r="A7" t="s">
        <v>3</v>
      </c>
      <c r="C7" t="s">
        <v>198</v>
      </c>
      <c r="F7" t="s">
        <v>199</v>
      </c>
      <c r="G7" t="s">
        <v>200</v>
      </c>
      <c r="I7" t="s">
        <v>201</v>
      </c>
      <c r="J7" t="s">
        <v>30</v>
      </c>
      <c r="L7" t="s">
        <v>51</v>
      </c>
      <c r="N7" t="s">
        <v>44</v>
      </c>
      <c r="P7" t="str">
        <f>+Table13[[#This Row],[ICP Codes3]]&amp;" "&amp;Table13[[#This Row],[ICP Codes2]]</f>
        <v>ACE_AE Veoneer (China) Active Engineering-obsolete</v>
      </c>
      <c r="Q7" t="s">
        <v>202</v>
      </c>
      <c r="R7" t="s">
        <v>203</v>
      </c>
      <c r="T7" t="s">
        <v>204</v>
      </c>
      <c r="V7" t="s">
        <v>205</v>
      </c>
      <c r="W7" t="s">
        <v>62</v>
      </c>
      <c r="X7" t="s">
        <v>206</v>
      </c>
      <c r="Y7" t="s">
        <v>207</v>
      </c>
      <c r="Z7" t="s">
        <v>205</v>
      </c>
      <c r="AA7" t="str">
        <f>TRIM(Y7)</f>
        <v>AF</v>
      </c>
      <c r="AB7" t="str">
        <f t="shared" ref="AB7:AB15" si="0">+VLOOKUP(AC7,$Z$6:$Z$259,1,0)</f>
        <v>Argentina</v>
      </c>
      <c r="AC7" t="s">
        <v>208</v>
      </c>
      <c r="AD7" t="s">
        <v>209</v>
      </c>
      <c r="AE7">
        <v>54</v>
      </c>
      <c r="AG7" t="s">
        <v>210</v>
      </c>
      <c r="AH7" t="s">
        <v>211</v>
      </c>
      <c r="AJ7" t="s">
        <v>212</v>
      </c>
      <c r="AK7" t="s">
        <v>214</v>
      </c>
      <c r="AM7" s="184" t="s">
        <v>213</v>
      </c>
      <c r="AN7" s="184" t="s">
        <v>214</v>
      </c>
      <c r="AP7" t="s">
        <v>40</v>
      </c>
      <c r="AR7" t="s">
        <v>215</v>
      </c>
      <c r="AT7" s="175" t="s">
        <v>216</v>
      </c>
      <c r="AU7" s="63" t="s">
        <v>217</v>
      </c>
      <c r="AW7" t="s">
        <v>42</v>
      </c>
      <c r="AY7" s="68" t="s">
        <v>218</v>
      </c>
      <c r="BC7">
        <v>1</v>
      </c>
      <c r="BE7" t="s">
        <v>219</v>
      </c>
      <c r="BF7">
        <v>1</v>
      </c>
      <c r="BG7">
        <v>0</v>
      </c>
      <c r="BH7">
        <v>0</v>
      </c>
      <c r="BI7">
        <v>0</v>
      </c>
      <c r="BJ7">
        <v>0</v>
      </c>
      <c r="BK7">
        <v>0</v>
      </c>
      <c r="BL7">
        <v>0</v>
      </c>
      <c r="BM7" t="s">
        <v>182</v>
      </c>
      <c r="BO7" s="4" t="s">
        <v>220</v>
      </c>
      <c r="BP7" s="4" t="s">
        <v>221</v>
      </c>
      <c r="BQ7" t="s">
        <v>222</v>
      </c>
      <c r="BS7" s="21" t="s">
        <v>223</v>
      </c>
      <c r="BT7" s="134">
        <v>120</v>
      </c>
      <c r="BU7" t="s">
        <v>224</v>
      </c>
      <c r="BV7" t="s">
        <v>223</v>
      </c>
      <c r="BZ7" t="s">
        <v>57</v>
      </c>
      <c r="CB7" t="s">
        <v>225</v>
      </c>
      <c r="CD7" t="s">
        <v>226</v>
      </c>
      <c r="CF7" s="4" t="s">
        <v>227</v>
      </c>
      <c r="CG7" s="4" t="s">
        <v>228</v>
      </c>
      <c r="CH7" s="4" t="s">
        <v>227</v>
      </c>
      <c r="CJ7" t="s">
        <v>229</v>
      </c>
      <c r="CK7" t="e">
        <f t="shared" ref="CK7:CK38" si="1">+INDEX($AB$7:$AB$55,MATCH($CJ7,$AC$7:$AC$55,0))</f>
        <v>#N/A</v>
      </c>
      <c r="CL7" t="s">
        <v>230</v>
      </c>
      <c r="CM7" t="s">
        <v>231</v>
      </c>
      <c r="CO7" s="148">
        <v>0.13</v>
      </c>
    </row>
    <row r="8" spans="1:93" ht="15.75">
      <c r="A8" t="s">
        <v>9</v>
      </c>
      <c r="C8" t="s">
        <v>232</v>
      </c>
      <c r="F8" t="s">
        <v>233</v>
      </c>
      <c r="G8" t="s">
        <v>234</v>
      </c>
      <c r="I8" t="s">
        <v>235</v>
      </c>
      <c r="J8" t="s">
        <v>236</v>
      </c>
      <c r="L8" t="s">
        <v>52</v>
      </c>
      <c r="N8" t="s">
        <v>237</v>
      </c>
      <c r="P8" t="str">
        <f>+Table13[[#This Row],[ICP Codes3]]&amp;" "&amp;Table13[[#This Row],[ICP Codes2]]</f>
        <v>ACE_T Veoneer (China) Total</v>
      </c>
      <c r="Q8" t="s">
        <v>238</v>
      </c>
      <c r="R8" t="s">
        <v>239</v>
      </c>
      <c r="T8" t="s">
        <v>240</v>
      </c>
      <c r="V8" t="s">
        <v>241</v>
      </c>
      <c r="W8" t="s">
        <v>62</v>
      </c>
      <c r="X8" t="s">
        <v>242</v>
      </c>
      <c r="Y8" t="s">
        <v>243</v>
      </c>
      <c r="Z8" t="s">
        <v>244</v>
      </c>
      <c r="AA8" t="str">
        <f t="shared" ref="AA8:AA71" si="2">TRIM(Y8)</f>
        <v>AX</v>
      </c>
      <c r="AB8" t="str">
        <f t="shared" si="0"/>
        <v>Australia</v>
      </c>
      <c r="AC8" t="s">
        <v>245</v>
      </c>
      <c r="AD8" t="s">
        <v>246</v>
      </c>
      <c r="AE8">
        <v>61</v>
      </c>
      <c r="AG8" t="s">
        <v>247</v>
      </c>
      <c r="AH8" t="s">
        <v>248</v>
      </c>
      <c r="AJ8" t="s">
        <v>249</v>
      </c>
      <c r="AK8" t="s">
        <v>214</v>
      </c>
      <c r="AM8" s="185" t="s">
        <v>250</v>
      </c>
      <c r="AN8" s="185" t="s">
        <v>214</v>
      </c>
      <c r="AP8" t="s">
        <v>41</v>
      </c>
      <c r="AR8" t="s">
        <v>251</v>
      </c>
      <c r="AT8" s="175" t="s">
        <v>252</v>
      </c>
      <c r="AU8" s="63" t="s">
        <v>253</v>
      </c>
      <c r="AW8" t="s">
        <v>56</v>
      </c>
      <c r="AY8" s="69" t="s">
        <v>254</v>
      </c>
      <c r="BC8">
        <v>2</v>
      </c>
      <c r="BE8" t="s">
        <v>255</v>
      </c>
      <c r="BF8">
        <v>1</v>
      </c>
      <c r="BG8">
        <v>0</v>
      </c>
      <c r="BH8">
        <v>0</v>
      </c>
      <c r="BI8">
        <v>0</v>
      </c>
      <c r="BJ8">
        <v>0</v>
      </c>
      <c r="BK8">
        <v>0</v>
      </c>
      <c r="BL8">
        <v>0</v>
      </c>
      <c r="BO8" s="4" t="s">
        <v>256</v>
      </c>
      <c r="BP8" s="4" t="s">
        <v>257</v>
      </c>
      <c r="BQ8" t="s">
        <v>258</v>
      </c>
      <c r="BS8" s="150" t="s">
        <v>259</v>
      </c>
      <c r="BT8" s="160" t="s">
        <v>260</v>
      </c>
      <c r="BU8" t="s">
        <v>261</v>
      </c>
      <c r="BV8" t="s">
        <v>262</v>
      </c>
      <c r="BZ8" t="s">
        <v>263</v>
      </c>
      <c r="CB8" t="s">
        <v>264</v>
      </c>
      <c r="CD8" t="s">
        <v>265</v>
      </c>
      <c r="CJ8" t="s">
        <v>266</v>
      </c>
      <c r="CK8" t="e">
        <f t="shared" si="1"/>
        <v>#N/A</v>
      </c>
      <c r="CL8" t="s">
        <v>230</v>
      </c>
      <c r="CM8" t="s">
        <v>231</v>
      </c>
      <c r="CO8" s="148">
        <v>0.09</v>
      </c>
    </row>
    <row r="9" spans="1:93" ht="15.75">
      <c r="C9" t="s">
        <v>267</v>
      </c>
      <c r="D9" t="s">
        <v>2210</v>
      </c>
      <c r="F9" t="s">
        <v>268</v>
      </c>
      <c r="G9" t="s">
        <v>269</v>
      </c>
      <c r="I9" t="s">
        <v>270</v>
      </c>
      <c r="J9" t="s">
        <v>271</v>
      </c>
      <c r="N9" t="s">
        <v>272</v>
      </c>
      <c r="P9" t="str">
        <f>+Table13[[#This Row],[ICP Codes3]]&amp;" "&amp;Table13[[#This Row],[ICP Codes2]]</f>
        <v>AEF_AE Veoneer France Active Engineering-obsolete</v>
      </c>
      <c r="Q9" t="s">
        <v>273</v>
      </c>
      <c r="R9" t="s">
        <v>274</v>
      </c>
      <c r="T9" t="s">
        <v>31</v>
      </c>
      <c r="V9" t="s">
        <v>275</v>
      </c>
      <c r="W9" t="s">
        <v>62</v>
      </c>
      <c r="X9" t="s">
        <v>276</v>
      </c>
      <c r="Y9" t="s">
        <v>277</v>
      </c>
      <c r="Z9" t="s">
        <v>241</v>
      </c>
      <c r="AA9" t="str">
        <f t="shared" si="2"/>
        <v>AL</v>
      </c>
      <c r="AB9" t="str">
        <f t="shared" si="0"/>
        <v>Austria</v>
      </c>
      <c r="AC9" t="s">
        <v>215</v>
      </c>
      <c r="AD9" t="s">
        <v>278</v>
      </c>
      <c r="AE9">
        <v>43</v>
      </c>
      <c r="AG9" t="s">
        <v>279</v>
      </c>
      <c r="AH9" t="s">
        <v>280</v>
      </c>
      <c r="AJ9" t="s">
        <v>281</v>
      </c>
      <c r="AK9" t="s">
        <v>214</v>
      </c>
      <c r="AM9" s="184" t="s">
        <v>282</v>
      </c>
      <c r="AN9" s="184" t="s">
        <v>214</v>
      </c>
      <c r="AP9" t="s">
        <v>42</v>
      </c>
      <c r="AR9" t="s">
        <v>283</v>
      </c>
      <c r="AT9" s="175" t="s">
        <v>284</v>
      </c>
      <c r="AU9" s="63" t="s">
        <v>37</v>
      </c>
      <c r="AY9" s="68" t="s">
        <v>285</v>
      </c>
      <c r="BC9">
        <v>3</v>
      </c>
      <c r="BE9" t="s">
        <v>286</v>
      </c>
      <c r="BF9">
        <v>1</v>
      </c>
      <c r="BG9">
        <v>0</v>
      </c>
      <c r="BH9">
        <v>0</v>
      </c>
      <c r="BI9">
        <v>0</v>
      </c>
      <c r="BJ9">
        <v>0</v>
      </c>
      <c r="BK9">
        <v>0</v>
      </c>
      <c r="BL9">
        <v>0</v>
      </c>
      <c r="BO9" t="s">
        <v>287</v>
      </c>
      <c r="BP9" t="s">
        <v>288</v>
      </c>
      <c r="BQ9" t="s">
        <v>289</v>
      </c>
      <c r="BS9" s="151" t="s">
        <v>290</v>
      </c>
      <c r="BT9" s="134">
        <v>90</v>
      </c>
      <c r="BU9" t="s">
        <v>291</v>
      </c>
      <c r="BV9" t="s">
        <v>292</v>
      </c>
      <c r="BZ9" t="s">
        <v>293</v>
      </c>
      <c r="CB9" t="s">
        <v>294</v>
      </c>
      <c r="CD9" t="s">
        <v>295</v>
      </c>
      <c r="CJ9" t="s">
        <v>296</v>
      </c>
      <c r="CK9" t="e">
        <f t="shared" si="1"/>
        <v>#N/A</v>
      </c>
      <c r="CL9" t="s">
        <v>297</v>
      </c>
      <c r="CM9" t="s">
        <v>298</v>
      </c>
      <c r="CO9" s="148">
        <v>0.06</v>
      </c>
    </row>
    <row r="10" spans="1:93" ht="15.75">
      <c r="C10" t="s">
        <v>299</v>
      </c>
      <c r="D10" t="s">
        <v>2211</v>
      </c>
      <c r="F10" t="s">
        <v>300</v>
      </c>
      <c r="G10" t="s">
        <v>301</v>
      </c>
      <c r="I10" t="s">
        <v>302</v>
      </c>
      <c r="J10" t="s">
        <v>303</v>
      </c>
      <c r="N10" t="s">
        <v>304</v>
      </c>
      <c r="P10" t="str">
        <f>+Table13[[#This Row],[ICP Codes3]]&amp;" "&amp;Table13[[#This Row],[ICP Codes2]]</f>
        <v>AEF_T Veoneer France Total</v>
      </c>
      <c r="Q10" t="s">
        <v>305</v>
      </c>
      <c r="R10" t="s">
        <v>306</v>
      </c>
      <c r="T10" t="s">
        <v>307</v>
      </c>
      <c r="V10" t="s">
        <v>308</v>
      </c>
      <c r="W10" t="s">
        <v>62</v>
      </c>
      <c r="X10" t="s">
        <v>309</v>
      </c>
      <c r="Y10" t="s">
        <v>310</v>
      </c>
      <c r="Z10" t="s">
        <v>275</v>
      </c>
      <c r="AA10" t="str">
        <f t="shared" si="2"/>
        <v>DZ</v>
      </c>
      <c r="AB10" t="str">
        <f t="shared" si="0"/>
        <v>Belgium</v>
      </c>
      <c r="AC10" t="s">
        <v>251</v>
      </c>
      <c r="AD10" t="s">
        <v>311</v>
      </c>
      <c r="AE10">
        <v>32</v>
      </c>
      <c r="AG10" t="s">
        <v>312</v>
      </c>
      <c r="AH10" t="s">
        <v>209</v>
      </c>
      <c r="AJ10" t="s">
        <v>313</v>
      </c>
      <c r="AK10" t="s">
        <v>214</v>
      </c>
      <c r="AM10" s="185" t="s">
        <v>314</v>
      </c>
      <c r="AN10" s="185" t="s">
        <v>214</v>
      </c>
      <c r="AR10" t="s">
        <v>315</v>
      </c>
      <c r="AT10" s="175" t="s">
        <v>316</v>
      </c>
      <c r="AU10" s="63" t="s">
        <v>317</v>
      </c>
      <c r="AY10" s="69" t="s">
        <v>318</v>
      </c>
      <c r="BC10">
        <v>4</v>
      </c>
      <c r="BE10" t="s">
        <v>319</v>
      </c>
      <c r="BF10">
        <v>1</v>
      </c>
      <c r="BG10">
        <v>0</v>
      </c>
      <c r="BH10">
        <v>0</v>
      </c>
      <c r="BI10">
        <v>0</v>
      </c>
      <c r="BJ10">
        <v>0</v>
      </c>
      <c r="BK10">
        <v>0</v>
      </c>
      <c r="BL10">
        <v>0</v>
      </c>
      <c r="BO10" s="4" t="s">
        <v>320</v>
      </c>
      <c r="BP10" s="4" t="s">
        <v>321</v>
      </c>
      <c r="BQ10" t="s">
        <v>322</v>
      </c>
      <c r="BS10" s="149" t="s">
        <v>323</v>
      </c>
      <c r="BT10" s="156" t="s">
        <v>324</v>
      </c>
      <c r="BU10" t="s">
        <v>324</v>
      </c>
      <c r="CB10" t="s">
        <v>325</v>
      </c>
      <c r="CD10" t="s">
        <v>326</v>
      </c>
      <c r="CJ10" t="s">
        <v>327</v>
      </c>
      <c r="CK10" t="e">
        <f t="shared" si="1"/>
        <v>#N/A</v>
      </c>
      <c r="CL10" t="s">
        <v>230</v>
      </c>
      <c r="CM10" t="s">
        <v>231</v>
      </c>
      <c r="CO10" s="148">
        <v>0.03</v>
      </c>
    </row>
    <row r="11" spans="1:93" ht="15.75">
      <c r="I11" t="s">
        <v>328</v>
      </c>
      <c r="J11" t="s">
        <v>329</v>
      </c>
      <c r="P11" t="str">
        <f>+Table13[[#This Row],[ICP Codes3]]&amp;" "&amp;Table13[[#This Row],[ICP Codes2]]</f>
        <v>CHC Arriver China</v>
      </c>
      <c r="Q11" t="s">
        <v>330</v>
      </c>
      <c r="R11" t="s">
        <v>331</v>
      </c>
      <c r="T11" t="s">
        <v>332</v>
      </c>
      <c r="V11" t="s">
        <v>333</v>
      </c>
      <c r="W11" t="s">
        <v>62</v>
      </c>
      <c r="X11" t="s">
        <v>334</v>
      </c>
      <c r="Y11" t="s">
        <v>335</v>
      </c>
      <c r="Z11" t="s">
        <v>308</v>
      </c>
      <c r="AA11" t="str">
        <f t="shared" si="2"/>
        <v>AS</v>
      </c>
      <c r="AB11" t="str">
        <f t="shared" si="0"/>
        <v>Brazil</v>
      </c>
      <c r="AC11" t="s">
        <v>336</v>
      </c>
      <c r="AD11" t="s">
        <v>337</v>
      </c>
      <c r="AE11">
        <v>55</v>
      </c>
      <c r="AG11" t="s">
        <v>338</v>
      </c>
      <c r="AH11" t="s">
        <v>339</v>
      </c>
      <c r="AJ11" t="s">
        <v>340</v>
      </c>
      <c r="AK11" t="s">
        <v>214</v>
      </c>
      <c r="AM11" s="184" t="s">
        <v>341</v>
      </c>
      <c r="AN11" s="184" t="s">
        <v>214</v>
      </c>
      <c r="AR11" t="s">
        <v>342</v>
      </c>
      <c r="AT11" s="175" t="s">
        <v>343</v>
      </c>
      <c r="AU11" s="63" t="s">
        <v>344</v>
      </c>
      <c r="BC11">
        <v>5</v>
      </c>
      <c r="BE11" t="s">
        <v>345</v>
      </c>
      <c r="BF11">
        <v>1</v>
      </c>
      <c r="BG11">
        <v>0</v>
      </c>
      <c r="BH11">
        <v>0</v>
      </c>
      <c r="BI11">
        <v>0</v>
      </c>
      <c r="BJ11">
        <v>0</v>
      </c>
      <c r="BK11">
        <v>0</v>
      </c>
      <c r="BL11">
        <v>0</v>
      </c>
      <c r="BO11" s="4" t="s">
        <v>346</v>
      </c>
      <c r="BP11" s="4" t="s">
        <v>347</v>
      </c>
      <c r="BQ11" t="s">
        <v>348</v>
      </c>
      <c r="BS11" s="151" t="s">
        <v>307</v>
      </c>
      <c r="BT11" s="134"/>
      <c r="CD11" t="s">
        <v>349</v>
      </c>
      <c r="CJ11" t="s">
        <v>208</v>
      </c>
      <c r="CK11" t="str">
        <f t="shared" si="1"/>
        <v>Argentina</v>
      </c>
      <c r="CL11" t="s">
        <v>350</v>
      </c>
      <c r="CM11" t="s">
        <v>351</v>
      </c>
    </row>
    <row r="12" spans="1:93" ht="15.75">
      <c r="C12" t="s">
        <v>352</v>
      </c>
      <c r="D12" t="s">
        <v>353</v>
      </c>
      <c r="I12" t="s">
        <v>354</v>
      </c>
      <c r="J12" t="s">
        <v>355</v>
      </c>
      <c r="P12" t="str">
        <f>+Table13[[#This Row],[ICP Codes3]]&amp;" "&amp;Table13[[#This Row],[ICP Codes2]]</f>
        <v>EGO_O Veoneer Germany Operations</v>
      </c>
      <c r="Q12" t="s">
        <v>356</v>
      </c>
      <c r="R12" t="s">
        <v>357</v>
      </c>
      <c r="T12" t="s">
        <v>358</v>
      </c>
      <c r="V12" t="s">
        <v>359</v>
      </c>
      <c r="W12" t="s">
        <v>62</v>
      </c>
      <c r="X12" t="s">
        <v>360</v>
      </c>
      <c r="Y12" t="s">
        <v>361</v>
      </c>
      <c r="Z12" t="s">
        <v>333</v>
      </c>
      <c r="AA12" t="str">
        <f t="shared" si="2"/>
        <v>AD</v>
      </c>
      <c r="AB12" t="str">
        <f t="shared" si="0"/>
        <v>Bulgaria</v>
      </c>
      <c r="AC12" t="s">
        <v>283</v>
      </c>
      <c r="AD12" t="s">
        <v>362</v>
      </c>
      <c r="AE12">
        <v>359</v>
      </c>
      <c r="AG12" t="s">
        <v>363</v>
      </c>
      <c r="AH12" t="s">
        <v>364</v>
      </c>
      <c r="AJ12" t="s">
        <v>365</v>
      </c>
      <c r="AK12" t="s">
        <v>214</v>
      </c>
      <c r="AM12" s="185" t="s">
        <v>366</v>
      </c>
      <c r="AN12" s="185" t="s">
        <v>214</v>
      </c>
      <c r="AR12" t="s">
        <v>17</v>
      </c>
      <c r="AT12" s="175" t="s">
        <v>92</v>
      </c>
      <c r="AU12" s="63" t="s">
        <v>367</v>
      </c>
      <c r="BC12">
        <v>6</v>
      </c>
      <c r="BE12" t="s">
        <v>368</v>
      </c>
      <c r="BF12">
        <v>1</v>
      </c>
      <c r="BG12">
        <v>0</v>
      </c>
      <c r="BH12">
        <v>0</v>
      </c>
      <c r="BI12">
        <v>0</v>
      </c>
      <c r="BJ12">
        <v>0</v>
      </c>
      <c r="BK12">
        <v>0</v>
      </c>
      <c r="BL12">
        <v>0</v>
      </c>
      <c r="BO12" s="4" t="s">
        <v>369</v>
      </c>
      <c r="BP12" s="4" t="s">
        <v>370</v>
      </c>
      <c r="BQ12" t="s">
        <v>371</v>
      </c>
      <c r="BS12" s="152" t="s">
        <v>372</v>
      </c>
      <c r="BT12" s="134">
        <v>75</v>
      </c>
      <c r="BU12" t="s">
        <v>373</v>
      </c>
      <c r="BV12" t="s">
        <v>374</v>
      </c>
      <c r="CD12" t="s">
        <v>375</v>
      </c>
      <c r="CJ12" t="s">
        <v>376</v>
      </c>
      <c r="CK12" t="e">
        <f t="shared" si="1"/>
        <v>#N/A</v>
      </c>
      <c r="CL12" t="s">
        <v>230</v>
      </c>
      <c r="CM12" t="s">
        <v>231</v>
      </c>
    </row>
    <row r="13" spans="1:93" ht="15.75">
      <c r="C13" t="s">
        <v>377</v>
      </c>
      <c r="J13" t="s">
        <v>378</v>
      </c>
      <c r="P13" t="str">
        <f>+Table13[[#This Row],[ICP Codes3]]&amp;" "&amp;Table13[[#This Row],[ICP Codes2]]</f>
        <v>EIO_AE Veoneer India Active Engineering-obsolete</v>
      </c>
      <c r="Q13" t="s">
        <v>379</v>
      </c>
      <c r="R13" t="s">
        <v>380</v>
      </c>
      <c r="T13" t="s">
        <v>381</v>
      </c>
      <c r="V13" t="s">
        <v>382</v>
      </c>
      <c r="W13" t="s">
        <v>62</v>
      </c>
      <c r="X13" t="s">
        <v>383</v>
      </c>
      <c r="Y13" t="s">
        <v>384</v>
      </c>
      <c r="Z13" t="s">
        <v>359</v>
      </c>
      <c r="AA13" t="str">
        <f t="shared" si="2"/>
        <v>AO</v>
      </c>
      <c r="AB13" t="str">
        <f t="shared" si="0"/>
        <v>Canada</v>
      </c>
      <c r="AC13" t="s">
        <v>385</v>
      </c>
      <c r="AD13" t="s">
        <v>339</v>
      </c>
      <c r="AE13">
        <v>1</v>
      </c>
      <c r="AG13" t="s">
        <v>386</v>
      </c>
      <c r="AH13" t="s">
        <v>387</v>
      </c>
      <c r="AJ13" t="s">
        <v>388</v>
      </c>
      <c r="AK13" t="s">
        <v>214</v>
      </c>
      <c r="AM13" s="184" t="s">
        <v>389</v>
      </c>
      <c r="AN13" s="184" t="s">
        <v>214</v>
      </c>
      <c r="AR13" t="s">
        <v>390</v>
      </c>
      <c r="AT13" s="175" t="s">
        <v>93</v>
      </c>
      <c r="AU13" s="63" t="s">
        <v>391</v>
      </c>
      <c r="BC13">
        <v>7</v>
      </c>
      <c r="BE13" t="s">
        <v>392</v>
      </c>
      <c r="BF13">
        <v>1</v>
      </c>
      <c r="BG13">
        <v>0</v>
      </c>
      <c r="BH13">
        <v>0</v>
      </c>
      <c r="BI13">
        <v>0</v>
      </c>
      <c r="BJ13">
        <v>0</v>
      </c>
      <c r="BK13">
        <v>0</v>
      </c>
      <c r="BL13">
        <v>0</v>
      </c>
      <c r="BO13" s="4" t="s">
        <v>393</v>
      </c>
      <c r="BP13" s="4" t="s">
        <v>394</v>
      </c>
      <c r="BQ13" t="s">
        <v>395</v>
      </c>
      <c r="BS13" s="153" t="s">
        <v>396</v>
      </c>
      <c r="BT13" s="160" t="s">
        <v>397</v>
      </c>
      <c r="BU13" t="s">
        <v>397</v>
      </c>
      <c r="BV13" t="s">
        <v>398</v>
      </c>
      <c r="CJ13" t="s">
        <v>245</v>
      </c>
      <c r="CK13" t="str">
        <f t="shared" si="1"/>
        <v>Australia</v>
      </c>
      <c r="CL13" t="s">
        <v>399</v>
      </c>
      <c r="CM13" t="s">
        <v>400</v>
      </c>
    </row>
    <row r="14" spans="1:93" ht="15.75">
      <c r="C14" t="s">
        <v>401</v>
      </c>
      <c r="J14" t="s">
        <v>402</v>
      </c>
      <c r="P14" t="str">
        <f>+Table13[[#This Row],[ICP Codes3]]&amp;" "&amp;Table13[[#This Row],[ICP Codes2]]</f>
        <v>EIO_O Veoneer India Operations</v>
      </c>
      <c r="Q14" t="s">
        <v>403</v>
      </c>
      <c r="R14" t="s">
        <v>404</v>
      </c>
      <c r="T14" t="s">
        <v>405</v>
      </c>
      <c r="V14" t="s">
        <v>406</v>
      </c>
      <c r="W14" t="s">
        <v>62</v>
      </c>
      <c r="X14" t="s">
        <v>407</v>
      </c>
      <c r="Y14" t="s">
        <v>408</v>
      </c>
      <c r="Z14" t="s">
        <v>382</v>
      </c>
      <c r="AA14" t="str">
        <f t="shared" si="2"/>
        <v>AI</v>
      </c>
      <c r="AB14" t="str">
        <f t="shared" si="0"/>
        <v>China</v>
      </c>
      <c r="AC14" t="s">
        <v>409</v>
      </c>
      <c r="AD14" t="s">
        <v>410</v>
      </c>
      <c r="AE14">
        <v>86</v>
      </c>
      <c r="AG14" t="s">
        <v>411</v>
      </c>
      <c r="AH14" t="s">
        <v>412</v>
      </c>
      <c r="AJ14" t="s">
        <v>413</v>
      </c>
      <c r="AK14" t="s">
        <v>214</v>
      </c>
      <c r="AM14" s="185" t="s">
        <v>414</v>
      </c>
      <c r="AN14" s="185" t="s">
        <v>214</v>
      </c>
      <c r="AR14" t="s">
        <v>415</v>
      </c>
      <c r="AT14" s="175" t="s">
        <v>94</v>
      </c>
      <c r="AU14" s="63" t="s">
        <v>39</v>
      </c>
      <c r="BC14">
        <v>8</v>
      </c>
      <c r="BE14" t="s">
        <v>416</v>
      </c>
      <c r="BF14">
        <v>1</v>
      </c>
      <c r="BG14">
        <v>0</v>
      </c>
      <c r="BH14">
        <v>1</v>
      </c>
      <c r="BI14">
        <v>0</v>
      </c>
      <c r="BJ14">
        <v>0</v>
      </c>
      <c r="BK14">
        <v>0</v>
      </c>
      <c r="BL14">
        <v>0</v>
      </c>
      <c r="BO14" s="4" t="s">
        <v>417</v>
      </c>
      <c r="BP14" s="4" t="s">
        <v>418</v>
      </c>
      <c r="BQ14" t="s">
        <v>419</v>
      </c>
      <c r="BS14" s="152" t="s">
        <v>420</v>
      </c>
      <c r="BT14" s="134">
        <v>60</v>
      </c>
      <c r="BU14" t="s">
        <v>421</v>
      </c>
      <c r="BV14" t="s">
        <v>422</v>
      </c>
      <c r="CJ14" t="s">
        <v>215</v>
      </c>
      <c r="CK14" t="str">
        <f t="shared" si="1"/>
        <v>Austria</v>
      </c>
      <c r="CL14" t="s">
        <v>350</v>
      </c>
      <c r="CM14" t="s">
        <v>423</v>
      </c>
    </row>
    <row r="15" spans="1:93" ht="15.75">
      <c r="C15" t="s">
        <v>424</v>
      </c>
      <c r="J15" t="s">
        <v>425</v>
      </c>
      <c r="P15" t="str">
        <f>+Table13[[#This Row],[ICP Codes3]]&amp;" "&amp;Table13[[#This Row],[ICP Codes2]]</f>
        <v>EJO_AE Veoneer Japan Active Engineering-obsolete</v>
      </c>
      <c r="Q15" t="s">
        <v>426</v>
      </c>
      <c r="R15" t="s">
        <v>427</v>
      </c>
      <c r="T15" t="s">
        <v>428</v>
      </c>
      <c r="V15" t="s">
        <v>429</v>
      </c>
      <c r="W15" t="s">
        <v>62</v>
      </c>
      <c r="X15" t="s">
        <v>430</v>
      </c>
      <c r="Y15" t="s">
        <v>431</v>
      </c>
      <c r="Z15" t="s">
        <v>406</v>
      </c>
      <c r="AA15" t="str">
        <f t="shared" si="2"/>
        <v>AQ</v>
      </c>
      <c r="AB15" t="str">
        <f t="shared" si="0"/>
        <v>Colombia</v>
      </c>
      <c r="AC15" t="s">
        <v>432</v>
      </c>
      <c r="AD15" t="s">
        <v>364</v>
      </c>
      <c r="AE15">
        <v>57</v>
      </c>
      <c r="AG15" t="s">
        <v>433</v>
      </c>
      <c r="AH15" t="s">
        <v>434</v>
      </c>
      <c r="AJ15" t="s">
        <v>435</v>
      </c>
      <c r="AK15" t="s">
        <v>214</v>
      </c>
      <c r="AM15" s="184" t="s">
        <v>436</v>
      </c>
      <c r="AN15" s="184" t="s">
        <v>214</v>
      </c>
      <c r="AR15" t="s">
        <v>437</v>
      </c>
      <c r="AT15" s="175" t="s">
        <v>95</v>
      </c>
      <c r="AU15" s="63" t="s">
        <v>438</v>
      </c>
      <c r="BC15">
        <v>9</v>
      </c>
      <c r="BE15" t="s">
        <v>439</v>
      </c>
      <c r="BF15">
        <v>1</v>
      </c>
      <c r="BG15">
        <v>0</v>
      </c>
      <c r="BH15">
        <v>1</v>
      </c>
      <c r="BI15">
        <v>0</v>
      </c>
      <c r="BJ15">
        <v>0</v>
      </c>
      <c r="BK15">
        <v>0</v>
      </c>
      <c r="BL15">
        <v>0</v>
      </c>
      <c r="BO15" s="4" t="s">
        <v>440</v>
      </c>
      <c r="BP15" s="4" t="s">
        <v>440</v>
      </c>
      <c r="BQ15" t="s">
        <v>441</v>
      </c>
      <c r="BS15" s="153" t="s">
        <v>442</v>
      </c>
      <c r="BT15" s="160" t="s">
        <v>443</v>
      </c>
      <c r="BU15" t="s">
        <v>443</v>
      </c>
      <c r="BV15" t="s">
        <v>444</v>
      </c>
      <c r="CJ15" t="s">
        <v>445</v>
      </c>
      <c r="CK15" t="e">
        <f t="shared" si="1"/>
        <v>#N/A</v>
      </c>
      <c r="CL15" t="s">
        <v>230</v>
      </c>
      <c r="CM15" t="s">
        <v>231</v>
      </c>
    </row>
    <row r="16" spans="1:93" ht="15.75">
      <c r="C16" t="s">
        <v>446</v>
      </c>
      <c r="D16" t="s">
        <v>2212</v>
      </c>
      <c r="J16" t="s">
        <v>447</v>
      </c>
      <c r="P16" t="str">
        <f>+Table13[[#This Row],[ICP Codes3]]&amp;" "&amp;Table13[[#This Row],[ICP Codes2]]</f>
        <v>EJO_O Veoneer Japan Operations</v>
      </c>
      <c r="Q16" t="s">
        <v>448</v>
      </c>
      <c r="R16" t="s">
        <v>449</v>
      </c>
      <c r="T16" t="s">
        <v>450</v>
      </c>
      <c r="V16" t="s">
        <v>451</v>
      </c>
      <c r="W16" t="s">
        <v>62</v>
      </c>
      <c r="X16" t="s">
        <v>452</v>
      </c>
      <c r="Y16" t="s">
        <v>453</v>
      </c>
      <c r="Z16" t="s">
        <v>429</v>
      </c>
      <c r="AA16" t="str">
        <f t="shared" si="2"/>
        <v>AG</v>
      </c>
      <c r="AB16" s="51" t="s">
        <v>454</v>
      </c>
      <c r="AC16" t="s">
        <v>455</v>
      </c>
      <c r="AD16" t="s">
        <v>456</v>
      </c>
      <c r="AE16">
        <v>385</v>
      </c>
      <c r="AG16" t="s">
        <v>457</v>
      </c>
      <c r="AH16" t="s">
        <v>458</v>
      </c>
      <c r="AJ16" t="s">
        <v>459</v>
      </c>
      <c r="AK16" t="s">
        <v>214</v>
      </c>
      <c r="AM16" s="185" t="s">
        <v>460</v>
      </c>
      <c r="AN16" s="185" t="s">
        <v>214</v>
      </c>
      <c r="AR16" t="s">
        <v>461</v>
      </c>
      <c r="AT16" s="174" t="s">
        <v>462</v>
      </c>
      <c r="AU16" s="63" t="s">
        <v>463</v>
      </c>
      <c r="BC16">
        <v>10</v>
      </c>
      <c r="BE16" t="s">
        <v>464</v>
      </c>
      <c r="BF16">
        <v>1</v>
      </c>
      <c r="BG16">
        <v>0</v>
      </c>
      <c r="BH16">
        <v>1</v>
      </c>
      <c r="BI16">
        <v>0</v>
      </c>
      <c r="BJ16">
        <v>0</v>
      </c>
      <c r="BK16">
        <v>0</v>
      </c>
      <c r="BL16">
        <v>0</v>
      </c>
      <c r="BO16" s="4" t="s">
        <v>465</v>
      </c>
      <c r="BP16" s="4" t="s">
        <v>465</v>
      </c>
      <c r="BQ16" t="s">
        <v>466</v>
      </c>
      <c r="BS16" s="152" t="s">
        <v>467</v>
      </c>
      <c r="BT16" s="134">
        <v>45</v>
      </c>
      <c r="BU16" t="s">
        <v>468</v>
      </c>
      <c r="BV16" t="s">
        <v>469</v>
      </c>
      <c r="CJ16" t="s">
        <v>470</v>
      </c>
      <c r="CK16" t="e">
        <f t="shared" si="1"/>
        <v>#N/A</v>
      </c>
      <c r="CL16" t="s">
        <v>230</v>
      </c>
      <c r="CM16" t="s">
        <v>231</v>
      </c>
    </row>
    <row r="17" spans="3:91" ht="15.75">
      <c r="C17" t="s">
        <v>2209</v>
      </c>
      <c r="D17" t="s">
        <v>2213</v>
      </c>
      <c r="J17" t="s">
        <v>472</v>
      </c>
      <c r="P17" t="str">
        <f>+Table13[[#This Row],[ICP Codes3]]&amp;" "&amp;Table13[[#This Row],[ICP Codes2]]</f>
        <v>EKO_AE Veoneer Korea Active Engineering-obsolete</v>
      </c>
      <c r="Q17" t="s">
        <v>473</v>
      </c>
      <c r="R17" t="s">
        <v>474</v>
      </c>
      <c r="T17" t="s">
        <v>475</v>
      </c>
      <c r="V17" t="s">
        <v>476</v>
      </c>
      <c r="W17" t="s">
        <v>62</v>
      </c>
      <c r="X17" t="s">
        <v>477</v>
      </c>
      <c r="Y17" t="s">
        <v>478</v>
      </c>
      <c r="Z17" t="s">
        <v>208</v>
      </c>
      <c r="AA17" t="str">
        <f t="shared" si="2"/>
        <v>AR</v>
      </c>
      <c r="AB17" t="str">
        <f t="shared" ref="AB17:AB30" si="3">+VLOOKUP(AC17,$Z$6:$Z$259,1,0)</f>
        <v>Czech Republic</v>
      </c>
      <c r="AC17" t="s">
        <v>342</v>
      </c>
      <c r="AD17" t="s">
        <v>479</v>
      </c>
      <c r="AE17">
        <v>420</v>
      </c>
      <c r="AG17" t="s">
        <v>480</v>
      </c>
      <c r="AH17" t="s">
        <v>481</v>
      </c>
      <c r="AJ17" t="s">
        <v>482</v>
      </c>
      <c r="AK17" t="s">
        <v>214</v>
      </c>
      <c r="AM17" s="184" t="s">
        <v>483</v>
      </c>
      <c r="AN17" s="184" t="s">
        <v>214</v>
      </c>
      <c r="AR17" t="s">
        <v>484</v>
      </c>
      <c r="AT17" s="174" t="s">
        <v>485</v>
      </c>
      <c r="AU17" s="63" t="s">
        <v>486</v>
      </c>
      <c r="BC17">
        <v>11</v>
      </c>
      <c r="BE17" t="s">
        <v>487</v>
      </c>
      <c r="BF17">
        <v>1</v>
      </c>
      <c r="BG17">
        <v>0</v>
      </c>
      <c r="BH17">
        <v>0</v>
      </c>
      <c r="BI17">
        <v>0</v>
      </c>
      <c r="BJ17">
        <v>0</v>
      </c>
      <c r="BK17">
        <v>0</v>
      </c>
      <c r="BL17">
        <v>0</v>
      </c>
      <c r="BS17" s="159" t="s">
        <v>488</v>
      </c>
      <c r="BT17" s="25" t="s">
        <v>489</v>
      </c>
      <c r="BU17" s="41" t="s">
        <v>489</v>
      </c>
      <c r="BV17" s="41"/>
      <c r="CJ17" t="s">
        <v>490</v>
      </c>
      <c r="CK17" t="e">
        <f t="shared" si="1"/>
        <v>#N/A</v>
      </c>
      <c r="CL17" t="s">
        <v>230</v>
      </c>
      <c r="CM17" t="s">
        <v>231</v>
      </c>
    </row>
    <row r="18" spans="3:91" ht="15.75">
      <c r="C18" t="s">
        <v>491</v>
      </c>
      <c r="D18" t="s">
        <v>2214</v>
      </c>
      <c r="P18" t="str">
        <f>+Table13[[#This Row],[ICP Codes3]]&amp;" "&amp;Table13[[#This Row],[ICP Codes2]]</f>
        <v>EKO_O Veoneer Korea Operations</v>
      </c>
      <c r="Q18" t="s">
        <v>493</v>
      </c>
      <c r="R18" t="s">
        <v>494</v>
      </c>
      <c r="T18" t="s">
        <v>495</v>
      </c>
      <c r="V18" t="s">
        <v>496</v>
      </c>
      <c r="W18" t="s">
        <v>62</v>
      </c>
      <c r="X18" t="s">
        <v>497</v>
      </c>
      <c r="Y18" t="s">
        <v>498</v>
      </c>
      <c r="Z18" t="s">
        <v>476</v>
      </c>
      <c r="AA18" t="str">
        <f t="shared" si="2"/>
        <v>AM</v>
      </c>
      <c r="AB18" t="str">
        <f t="shared" si="3"/>
        <v>Denmark</v>
      </c>
      <c r="AC18" t="s">
        <v>390</v>
      </c>
      <c r="AD18" t="s">
        <v>499</v>
      </c>
      <c r="AE18">
        <v>45</v>
      </c>
      <c r="AG18" t="s">
        <v>500</v>
      </c>
      <c r="AH18" t="s">
        <v>501</v>
      </c>
      <c r="AJ18" t="s">
        <v>502</v>
      </c>
      <c r="AK18" t="s">
        <v>214</v>
      </c>
      <c r="AM18" s="185" t="s">
        <v>503</v>
      </c>
      <c r="AN18" s="185" t="s">
        <v>214</v>
      </c>
      <c r="AR18" t="s">
        <v>59</v>
      </c>
      <c r="AT18" s="174" t="s">
        <v>504</v>
      </c>
      <c r="AU18" s="63" t="s">
        <v>504</v>
      </c>
      <c r="BC18">
        <v>12</v>
      </c>
      <c r="BE18" t="s">
        <v>505</v>
      </c>
      <c r="BF18">
        <v>1</v>
      </c>
      <c r="BG18">
        <v>0</v>
      </c>
      <c r="BH18">
        <v>0</v>
      </c>
      <c r="BI18">
        <v>0</v>
      </c>
      <c r="BJ18">
        <v>0</v>
      </c>
      <c r="BK18">
        <v>0</v>
      </c>
      <c r="BL18">
        <v>0</v>
      </c>
      <c r="BS18" s="153" t="s">
        <v>506</v>
      </c>
      <c r="BT18" s="134">
        <v>30</v>
      </c>
      <c r="BU18" t="s">
        <v>507</v>
      </c>
      <c r="BV18" t="s">
        <v>508</v>
      </c>
      <c r="CJ18" t="s">
        <v>509</v>
      </c>
      <c r="CK18" t="e">
        <f t="shared" si="1"/>
        <v>#N/A</v>
      </c>
      <c r="CL18" t="s">
        <v>230</v>
      </c>
      <c r="CM18" t="s">
        <v>231</v>
      </c>
    </row>
    <row r="19" spans="3:91" ht="15.75">
      <c r="C19" t="s">
        <v>510</v>
      </c>
      <c r="P19" t="str">
        <f>+Table13[[#This Row],[ICP Codes3]]&amp;" "&amp;Table13[[#This Row],[ICP Codes2]]</f>
        <v>ROT_T Veoneer Romania Active Engineering-obsolete</v>
      </c>
      <c r="Q19" t="s">
        <v>511</v>
      </c>
      <c r="R19" t="s">
        <v>512</v>
      </c>
      <c r="T19" t="s">
        <v>513</v>
      </c>
      <c r="V19" t="s">
        <v>514</v>
      </c>
      <c r="W19" t="s">
        <v>62</v>
      </c>
      <c r="X19" t="s">
        <v>515</v>
      </c>
      <c r="Y19" t="s">
        <v>516</v>
      </c>
      <c r="Z19" t="s">
        <v>496</v>
      </c>
      <c r="AA19" t="str">
        <f t="shared" si="2"/>
        <v>AW</v>
      </c>
      <c r="AB19" t="str">
        <f t="shared" si="3"/>
        <v>Finland</v>
      </c>
      <c r="AC19" t="s">
        <v>484</v>
      </c>
      <c r="AD19" t="s">
        <v>517</v>
      </c>
      <c r="AE19">
        <v>358</v>
      </c>
      <c r="AG19" t="s">
        <v>518</v>
      </c>
      <c r="AH19" t="s">
        <v>519</v>
      </c>
      <c r="AJ19" t="s">
        <v>520</v>
      </c>
      <c r="AK19" t="s">
        <v>214</v>
      </c>
      <c r="AR19" t="s">
        <v>521</v>
      </c>
      <c r="AT19" s="174" t="s">
        <v>522</v>
      </c>
      <c r="AU19" s="63" t="s">
        <v>522</v>
      </c>
      <c r="BC19">
        <v>13</v>
      </c>
      <c r="BE19" t="s">
        <v>523</v>
      </c>
      <c r="BF19">
        <v>1</v>
      </c>
      <c r="BG19">
        <v>0</v>
      </c>
      <c r="BH19">
        <v>0</v>
      </c>
      <c r="BI19">
        <v>0</v>
      </c>
      <c r="BJ19">
        <v>0</v>
      </c>
      <c r="BK19">
        <v>0</v>
      </c>
      <c r="BL19">
        <v>0</v>
      </c>
      <c r="BS19" s="152" t="s">
        <v>524</v>
      </c>
      <c r="BT19" s="156" t="s">
        <v>525</v>
      </c>
      <c r="BU19" t="s">
        <v>525</v>
      </c>
      <c r="CJ19" t="s">
        <v>526</v>
      </c>
      <c r="CK19" t="e">
        <f t="shared" si="1"/>
        <v>#N/A</v>
      </c>
      <c r="CL19" t="s">
        <v>230</v>
      </c>
      <c r="CM19" t="s">
        <v>231</v>
      </c>
    </row>
    <row r="20" spans="3:91" ht="16.5" thickBot="1">
      <c r="P20" t="str">
        <f>+Table13[[#This Row],[ICP Codes3]]&amp;" "&amp;Table13[[#This Row],[ICP Codes2]]</f>
        <v>ROT_O Veoneer Romania Operations</v>
      </c>
      <c r="Q20" t="s">
        <v>527</v>
      </c>
      <c r="R20" t="s">
        <v>528</v>
      </c>
      <c r="T20" t="s">
        <v>529</v>
      </c>
      <c r="V20" t="s">
        <v>530</v>
      </c>
      <c r="W20" t="s">
        <v>62</v>
      </c>
      <c r="X20" t="s">
        <v>531</v>
      </c>
      <c r="Y20" t="s">
        <v>532</v>
      </c>
      <c r="Z20" t="s">
        <v>245</v>
      </c>
      <c r="AA20" t="str">
        <f t="shared" si="2"/>
        <v>AU</v>
      </c>
      <c r="AB20" t="str">
        <f t="shared" si="3"/>
        <v>France</v>
      </c>
      <c r="AC20" t="s">
        <v>59</v>
      </c>
      <c r="AD20" t="s">
        <v>533</v>
      </c>
      <c r="AE20">
        <v>33</v>
      </c>
      <c r="AG20" t="s">
        <v>534</v>
      </c>
      <c r="AH20" t="s">
        <v>535</v>
      </c>
      <c r="AJ20" t="s">
        <v>536</v>
      </c>
      <c r="AK20" t="s">
        <v>214</v>
      </c>
      <c r="AR20" t="s">
        <v>454</v>
      </c>
      <c r="AT20" s="174" t="s">
        <v>537</v>
      </c>
      <c r="AU20" s="63" t="s">
        <v>538</v>
      </c>
      <c r="BC20">
        <v>14</v>
      </c>
      <c r="BE20" t="s">
        <v>539</v>
      </c>
      <c r="BF20">
        <v>1</v>
      </c>
      <c r="BG20">
        <v>0</v>
      </c>
      <c r="BH20">
        <v>0</v>
      </c>
      <c r="BI20">
        <v>0</v>
      </c>
      <c r="BJ20">
        <v>0</v>
      </c>
      <c r="BK20">
        <v>0</v>
      </c>
      <c r="BL20">
        <v>0</v>
      </c>
      <c r="BS20" s="154" t="s">
        <v>540</v>
      </c>
      <c r="BT20" s="161" t="s">
        <v>541</v>
      </c>
      <c r="BU20" s="155" t="s">
        <v>542</v>
      </c>
      <c r="BV20" s="155" t="s">
        <v>543</v>
      </c>
      <c r="CJ20" t="s">
        <v>251</v>
      </c>
      <c r="CK20" t="str">
        <f t="shared" si="1"/>
        <v>Belgium</v>
      </c>
      <c r="CL20" t="s">
        <v>399</v>
      </c>
      <c r="CM20" t="s">
        <v>400</v>
      </c>
    </row>
    <row r="21" spans="3:91" ht="16.5" thickBot="1">
      <c r="P21" t="str">
        <f>+Table13[[#This Row],[ICP Codes3]]&amp;" "&amp;Table13[[#This Row],[ICP Codes2]]</f>
        <v>ESO_E Veoneer Sweden Active Engineering-obsolete</v>
      </c>
      <c r="Q21" t="s">
        <v>544</v>
      </c>
      <c r="R21" t="s">
        <v>545</v>
      </c>
      <c r="T21" t="s">
        <v>546</v>
      </c>
      <c r="V21" t="s">
        <v>547</v>
      </c>
      <c r="W21" t="s">
        <v>62</v>
      </c>
      <c r="X21" t="s">
        <v>548</v>
      </c>
      <c r="Y21" t="s">
        <v>549</v>
      </c>
      <c r="Z21" t="s">
        <v>215</v>
      </c>
      <c r="AA21" t="str">
        <f t="shared" si="2"/>
        <v>AT</v>
      </c>
      <c r="AB21" t="str">
        <f t="shared" si="3"/>
        <v>Germany</v>
      </c>
      <c r="AC21" t="s">
        <v>17</v>
      </c>
      <c r="AD21" t="s">
        <v>412</v>
      </c>
      <c r="AE21">
        <v>49</v>
      </c>
      <c r="AG21" t="s">
        <v>550</v>
      </c>
      <c r="AH21" t="s">
        <v>551</v>
      </c>
      <c r="AJ21" t="s">
        <v>552</v>
      </c>
      <c r="AK21" t="s">
        <v>214</v>
      </c>
      <c r="AR21" t="s">
        <v>60</v>
      </c>
      <c r="AT21" s="174" t="s">
        <v>553</v>
      </c>
      <c r="AU21" s="63" t="s">
        <v>553</v>
      </c>
      <c r="BC21">
        <v>15</v>
      </c>
      <c r="BE21" t="s">
        <v>554</v>
      </c>
      <c r="BF21">
        <v>1</v>
      </c>
      <c r="BG21">
        <v>0</v>
      </c>
      <c r="BH21">
        <v>0</v>
      </c>
      <c r="BI21">
        <v>0</v>
      </c>
      <c r="BJ21">
        <v>0</v>
      </c>
      <c r="BK21">
        <v>0</v>
      </c>
      <c r="BL21">
        <v>0</v>
      </c>
      <c r="BS21" s="157" t="s">
        <v>555</v>
      </c>
      <c r="BT21" s="158" t="s">
        <v>556</v>
      </c>
      <c r="BU21" s="155" t="s">
        <v>556</v>
      </c>
      <c r="BV21" s="155"/>
      <c r="CJ21" t="s">
        <v>557</v>
      </c>
      <c r="CK21" t="e">
        <f t="shared" si="1"/>
        <v>#N/A</v>
      </c>
      <c r="CL21" t="s">
        <v>230</v>
      </c>
      <c r="CM21" t="s">
        <v>231</v>
      </c>
    </row>
    <row r="22" spans="3:91" ht="15.75">
      <c r="E22" s="59"/>
      <c r="P22" t="str">
        <f>+Table13[[#This Row],[ICP Codes3]]&amp;" "&amp;Table13[[#This Row],[ICP Codes2]]</f>
        <v>ESO_O Veoneer Sweden Active Operations</v>
      </c>
      <c r="Q22" t="s">
        <v>558</v>
      </c>
      <c r="R22" t="s">
        <v>559</v>
      </c>
      <c r="T22" t="s">
        <v>560</v>
      </c>
      <c r="V22" t="s">
        <v>561</v>
      </c>
      <c r="W22" t="s">
        <v>62</v>
      </c>
      <c r="X22" t="s">
        <v>562</v>
      </c>
      <c r="Y22" t="s">
        <v>563</v>
      </c>
      <c r="Z22" t="s">
        <v>547</v>
      </c>
      <c r="AA22" t="str">
        <f t="shared" si="2"/>
        <v>AZ</v>
      </c>
      <c r="AB22" t="str">
        <f t="shared" si="3"/>
        <v>Greece</v>
      </c>
      <c r="AC22" t="s">
        <v>437</v>
      </c>
      <c r="AD22" t="s">
        <v>564</v>
      </c>
      <c r="AE22">
        <v>30</v>
      </c>
      <c r="AG22" t="s">
        <v>565</v>
      </c>
      <c r="AH22" t="s">
        <v>566</v>
      </c>
      <c r="AJ22" t="s">
        <v>567</v>
      </c>
      <c r="AK22" t="s">
        <v>214</v>
      </c>
      <c r="AR22" t="s">
        <v>568</v>
      </c>
      <c r="AT22" s="174" t="s">
        <v>569</v>
      </c>
      <c r="AU22" s="63" t="s">
        <v>570</v>
      </c>
      <c r="BC22">
        <v>16</v>
      </c>
      <c r="BE22" t="s">
        <v>571</v>
      </c>
      <c r="BF22">
        <v>1</v>
      </c>
      <c r="BG22">
        <v>0</v>
      </c>
      <c r="BH22">
        <v>0</v>
      </c>
      <c r="BI22">
        <v>0</v>
      </c>
      <c r="BJ22">
        <v>0</v>
      </c>
      <c r="BK22">
        <v>0</v>
      </c>
      <c r="BL22">
        <v>0</v>
      </c>
      <c r="BS22" t="s">
        <v>572</v>
      </c>
      <c r="BT22" s="109" t="s">
        <v>573</v>
      </c>
      <c r="BU22" s="51" t="s">
        <v>574</v>
      </c>
      <c r="BV22" s="51" t="s">
        <v>575</v>
      </c>
      <c r="CJ22" t="s">
        <v>576</v>
      </c>
      <c r="CK22" t="e">
        <f t="shared" si="1"/>
        <v>#N/A</v>
      </c>
      <c r="CL22" t="s">
        <v>230</v>
      </c>
      <c r="CM22" t="s">
        <v>231</v>
      </c>
    </row>
    <row r="23" spans="3:91" ht="15.75">
      <c r="E23" s="60"/>
      <c r="P23" t="str">
        <f>+Table13[[#This Row],[ICP Codes3]]&amp;" "&amp;Table13[[#This Row],[ICP Codes2]]</f>
        <v>ETO_E Italy Turin Veoneer</v>
      </c>
      <c r="Q23" t="s">
        <v>577</v>
      </c>
      <c r="R23" t="s">
        <v>578</v>
      </c>
      <c r="V23" t="s">
        <v>579</v>
      </c>
      <c r="W23" t="s">
        <v>62</v>
      </c>
      <c r="X23" t="s">
        <v>580</v>
      </c>
      <c r="Y23" t="s">
        <v>581</v>
      </c>
      <c r="Z23" t="s">
        <v>561</v>
      </c>
      <c r="AA23" t="str">
        <f t="shared" si="2"/>
        <v>BS</v>
      </c>
      <c r="AB23" t="str">
        <f t="shared" si="3"/>
        <v>Hong Kong</v>
      </c>
      <c r="AC23" t="s">
        <v>582</v>
      </c>
      <c r="AD23" t="s">
        <v>583</v>
      </c>
      <c r="AE23">
        <v>852</v>
      </c>
      <c r="AG23" t="s">
        <v>584</v>
      </c>
      <c r="AH23" t="s">
        <v>585</v>
      </c>
      <c r="AJ23" t="s">
        <v>586</v>
      </c>
      <c r="AK23" t="s">
        <v>214</v>
      </c>
      <c r="AR23" t="s">
        <v>587</v>
      </c>
      <c r="AT23" s="174" t="s">
        <v>588</v>
      </c>
      <c r="AU23" s="63" t="s">
        <v>589</v>
      </c>
      <c r="BC23">
        <v>17</v>
      </c>
      <c r="BE23" t="s">
        <v>590</v>
      </c>
      <c r="BF23">
        <v>1</v>
      </c>
      <c r="BG23">
        <v>0</v>
      </c>
      <c r="BH23">
        <v>0</v>
      </c>
      <c r="BI23">
        <v>0</v>
      </c>
      <c r="BJ23">
        <v>0</v>
      </c>
      <c r="BK23">
        <v>0</v>
      </c>
      <c r="BL23">
        <v>0</v>
      </c>
      <c r="BS23" t="s">
        <v>591</v>
      </c>
      <c r="BT23" s="109" t="s">
        <v>592</v>
      </c>
      <c r="BU23" t="s">
        <v>593</v>
      </c>
      <c r="BV23" t="s">
        <v>262</v>
      </c>
      <c r="CJ23" t="s">
        <v>594</v>
      </c>
      <c r="CK23" t="e">
        <f t="shared" si="1"/>
        <v>#N/A</v>
      </c>
      <c r="CL23" t="s">
        <v>230</v>
      </c>
      <c r="CM23" t="s">
        <v>231</v>
      </c>
    </row>
    <row r="24" spans="3:91" ht="15.75">
      <c r="E24" s="61"/>
      <c r="P24" t="str">
        <f>+Table13[[#This Row],[ICP Codes3]]&amp;" "&amp;Table13[[#This Row],[ICP Codes2]]</f>
        <v>EUK Veoneer AB UK Branch</v>
      </c>
      <c r="Q24" t="s">
        <v>492</v>
      </c>
      <c r="R24" t="s">
        <v>595</v>
      </c>
      <c r="V24" t="s">
        <v>596</v>
      </c>
      <c r="W24" t="s">
        <v>62</v>
      </c>
      <c r="X24" t="s">
        <v>597</v>
      </c>
      <c r="Y24" t="s">
        <v>598</v>
      </c>
      <c r="Z24" t="s">
        <v>579</v>
      </c>
      <c r="AA24" t="str">
        <f t="shared" si="2"/>
        <v>BH</v>
      </c>
      <c r="AB24" t="str">
        <f t="shared" si="3"/>
        <v>Hungary</v>
      </c>
      <c r="AC24" t="s">
        <v>60</v>
      </c>
      <c r="AD24" t="s">
        <v>599</v>
      </c>
      <c r="AE24">
        <v>36</v>
      </c>
      <c r="AG24" t="s">
        <v>600</v>
      </c>
      <c r="AH24" t="s">
        <v>601</v>
      </c>
      <c r="AJ24" t="s">
        <v>602</v>
      </c>
      <c r="AK24" t="s">
        <v>214</v>
      </c>
      <c r="AR24" t="s">
        <v>603</v>
      </c>
      <c r="AT24" s="174" t="s">
        <v>604</v>
      </c>
      <c r="AU24" s="63" t="s">
        <v>605</v>
      </c>
      <c r="BC24">
        <v>20</v>
      </c>
      <c r="BE24" t="s">
        <v>606</v>
      </c>
      <c r="BF24">
        <v>1</v>
      </c>
      <c r="BG24">
        <v>0</v>
      </c>
      <c r="BH24">
        <v>0</v>
      </c>
      <c r="BI24">
        <v>0</v>
      </c>
      <c r="BJ24">
        <v>0</v>
      </c>
      <c r="BK24">
        <v>0</v>
      </c>
      <c r="BL24">
        <v>0</v>
      </c>
      <c r="BS24" t="s">
        <v>32</v>
      </c>
      <c r="BT24" s="109">
        <v>90</v>
      </c>
      <c r="BU24" t="s">
        <v>291</v>
      </c>
      <c r="BV24" t="s">
        <v>292</v>
      </c>
      <c r="CJ24" t="s">
        <v>607</v>
      </c>
      <c r="CK24" t="e">
        <f t="shared" si="1"/>
        <v>#N/A</v>
      </c>
      <c r="CL24" t="s">
        <v>230</v>
      </c>
      <c r="CM24" t="s">
        <v>231</v>
      </c>
    </row>
    <row r="25" spans="3:91" ht="15.75">
      <c r="E25" s="59"/>
      <c r="P25" t="str">
        <f>+Table13[[#This Row],[ICP Codes3]]&amp;" "&amp;Table13[[#This Row],[ICP Codes2]]</f>
        <v>EUL_E Veoneer Radar (Lowell) Engineering</v>
      </c>
      <c r="Q25" t="s">
        <v>608</v>
      </c>
      <c r="R25" t="s">
        <v>609</v>
      </c>
      <c r="V25" t="s">
        <v>610</v>
      </c>
      <c r="W25" t="s">
        <v>62</v>
      </c>
      <c r="X25" t="s">
        <v>611</v>
      </c>
      <c r="Y25" t="s">
        <v>612</v>
      </c>
      <c r="Z25" t="s">
        <v>596</v>
      </c>
      <c r="AA25" t="str">
        <f t="shared" si="2"/>
        <v>BD</v>
      </c>
      <c r="AB25" t="str">
        <f t="shared" si="3"/>
        <v>India</v>
      </c>
      <c r="AC25" t="s">
        <v>613</v>
      </c>
      <c r="AD25" t="s">
        <v>535</v>
      </c>
      <c r="AE25">
        <v>91</v>
      </c>
      <c r="AG25" t="s">
        <v>614</v>
      </c>
      <c r="AH25" t="s">
        <v>615</v>
      </c>
      <c r="AJ25" t="s">
        <v>616</v>
      </c>
      <c r="AK25" t="s">
        <v>214</v>
      </c>
      <c r="AR25" t="s">
        <v>617</v>
      </c>
      <c r="AT25" s="174" t="s">
        <v>618</v>
      </c>
      <c r="AU25" s="63" t="s">
        <v>618</v>
      </c>
      <c r="BC25">
        <v>24</v>
      </c>
      <c r="BE25" t="s">
        <v>619</v>
      </c>
      <c r="BF25">
        <v>8</v>
      </c>
      <c r="BG25">
        <v>0</v>
      </c>
      <c r="BH25">
        <v>0</v>
      </c>
      <c r="BI25">
        <v>0</v>
      </c>
      <c r="BJ25">
        <v>0</v>
      </c>
      <c r="BK25">
        <v>0</v>
      </c>
      <c r="BL25">
        <v>0</v>
      </c>
      <c r="BS25" t="s">
        <v>620</v>
      </c>
      <c r="BT25" s="109">
        <v>75</v>
      </c>
      <c r="BU25" t="s">
        <v>373</v>
      </c>
      <c r="BV25" t="s">
        <v>374</v>
      </c>
      <c r="CJ25" t="s">
        <v>621</v>
      </c>
      <c r="CK25" t="e">
        <f t="shared" si="1"/>
        <v>#N/A</v>
      </c>
      <c r="CL25" t="s">
        <v>230</v>
      </c>
      <c r="CM25" t="s">
        <v>231</v>
      </c>
    </row>
    <row r="26" spans="3:91" ht="15.75">
      <c r="P26" t="str">
        <f>+Table13[[#This Row],[ICP Codes3]]&amp;" "&amp;Table13[[#This Row],[ICP Codes2]]</f>
        <v>EUL_O Veoneer Radar (Lowell) Operations</v>
      </c>
      <c r="Q26" t="s">
        <v>622</v>
      </c>
      <c r="R26" t="s">
        <v>623</v>
      </c>
      <c r="V26" t="s">
        <v>624</v>
      </c>
      <c r="W26" t="s">
        <v>62</v>
      </c>
      <c r="X26" t="s">
        <v>625</v>
      </c>
      <c r="Y26" t="s">
        <v>626</v>
      </c>
      <c r="Z26" t="s">
        <v>610</v>
      </c>
      <c r="AA26" t="str">
        <f t="shared" si="2"/>
        <v>BB</v>
      </c>
      <c r="AB26" t="str">
        <f t="shared" si="3"/>
        <v>Indonesia</v>
      </c>
      <c r="AC26" t="s">
        <v>627</v>
      </c>
      <c r="AD26" t="s">
        <v>501</v>
      </c>
      <c r="AE26">
        <v>62</v>
      </c>
      <c r="AG26" t="s">
        <v>628</v>
      </c>
      <c r="AH26" t="s">
        <v>629</v>
      </c>
      <c r="AR26" t="s">
        <v>630</v>
      </c>
      <c r="AT26" s="174" t="s">
        <v>631</v>
      </c>
      <c r="AU26" s="63" t="s">
        <v>632</v>
      </c>
      <c r="BC26">
        <v>25</v>
      </c>
      <c r="BE26" t="s">
        <v>633</v>
      </c>
      <c r="BF26">
        <v>8</v>
      </c>
      <c r="BG26">
        <v>0</v>
      </c>
      <c r="BH26">
        <v>0</v>
      </c>
      <c r="BI26">
        <v>0</v>
      </c>
      <c r="BJ26">
        <v>0</v>
      </c>
      <c r="BK26">
        <v>0</v>
      </c>
      <c r="BL26">
        <v>0</v>
      </c>
      <c r="BS26" t="s">
        <v>634</v>
      </c>
      <c r="BT26" s="109" t="s">
        <v>635</v>
      </c>
      <c r="BU26" s="51" t="s">
        <v>373</v>
      </c>
      <c r="BV26" s="51" t="s">
        <v>374</v>
      </c>
      <c r="CJ26" t="s">
        <v>336</v>
      </c>
      <c r="CK26" t="str">
        <f t="shared" si="1"/>
        <v>Brazil</v>
      </c>
      <c r="CL26" t="s">
        <v>636</v>
      </c>
      <c r="CM26" t="s">
        <v>637</v>
      </c>
    </row>
    <row r="27" spans="3:91" ht="15.75">
      <c r="P27" t="str">
        <f>+Table13[[#This Row],[ICP Codes3]]&amp;" "&amp;Table13[[#This Row],[ICP Codes2]]</f>
        <v>EUO_AE Veoneer America Active Engingeering</v>
      </c>
      <c r="Q27" t="s">
        <v>638</v>
      </c>
      <c r="R27" t="s">
        <v>639</v>
      </c>
      <c r="V27" t="s">
        <v>640</v>
      </c>
      <c r="W27" t="s">
        <v>62</v>
      </c>
      <c r="X27" t="s">
        <v>641</v>
      </c>
      <c r="Y27" t="s">
        <v>642</v>
      </c>
      <c r="Z27" t="s">
        <v>624</v>
      </c>
      <c r="AA27" t="str">
        <f t="shared" si="2"/>
        <v>BY</v>
      </c>
      <c r="AB27" t="str">
        <f t="shared" si="3"/>
        <v>Ireland</v>
      </c>
      <c r="AC27" t="s">
        <v>568</v>
      </c>
      <c r="AD27" t="s">
        <v>643</v>
      </c>
      <c r="AE27">
        <v>353</v>
      </c>
      <c r="AG27" t="s">
        <v>644</v>
      </c>
      <c r="AH27" t="s">
        <v>645</v>
      </c>
      <c r="AJ27" s="63"/>
      <c r="AK27" s="64"/>
      <c r="AR27" t="s">
        <v>646</v>
      </c>
      <c r="AT27" s="174" t="s">
        <v>647</v>
      </c>
      <c r="AU27" s="63" t="s">
        <v>648</v>
      </c>
      <c r="BC27">
        <v>26</v>
      </c>
      <c r="BE27" t="s">
        <v>649</v>
      </c>
      <c r="BF27">
        <v>1</v>
      </c>
      <c r="BG27">
        <v>0</v>
      </c>
      <c r="BH27">
        <v>0</v>
      </c>
      <c r="BI27">
        <v>0</v>
      </c>
      <c r="BJ27">
        <v>0</v>
      </c>
      <c r="BK27">
        <v>0</v>
      </c>
      <c r="BL27">
        <v>0</v>
      </c>
      <c r="BS27" t="s">
        <v>650</v>
      </c>
      <c r="BT27" s="109">
        <v>67</v>
      </c>
      <c r="BU27" t="s">
        <v>651</v>
      </c>
      <c r="BV27" t="s">
        <v>652</v>
      </c>
      <c r="CJ27" t="s">
        <v>283</v>
      </c>
      <c r="CK27" t="str">
        <f t="shared" si="1"/>
        <v>Bulgaria</v>
      </c>
      <c r="CL27" t="s">
        <v>230</v>
      </c>
      <c r="CM27" t="s">
        <v>231</v>
      </c>
    </row>
    <row r="28" spans="3:91" ht="15.75">
      <c r="P28" t="str">
        <f>+Table13[[#This Row],[ICP Codes3]]&amp;" "&amp;Table13[[#This Row],[ICP Codes2]]</f>
        <v>EUO_B Veoneer Brake Control</v>
      </c>
      <c r="Q28" t="s">
        <v>653</v>
      </c>
      <c r="R28" t="s">
        <v>654</v>
      </c>
      <c r="V28" t="s">
        <v>655</v>
      </c>
      <c r="W28" t="s">
        <v>62</v>
      </c>
      <c r="X28" t="s">
        <v>656</v>
      </c>
      <c r="Y28" t="s">
        <v>657</v>
      </c>
      <c r="Z28" t="s">
        <v>251</v>
      </c>
      <c r="AA28" t="str">
        <f t="shared" si="2"/>
        <v>BE</v>
      </c>
      <c r="AB28" t="str">
        <f t="shared" si="3"/>
        <v>Israel</v>
      </c>
      <c r="AC28" t="s">
        <v>658</v>
      </c>
      <c r="AD28" t="s">
        <v>519</v>
      </c>
      <c r="AE28">
        <v>972</v>
      </c>
      <c r="AG28" t="s">
        <v>659</v>
      </c>
      <c r="AH28" t="s">
        <v>660</v>
      </c>
      <c r="AJ28" s="65"/>
      <c r="AK28" s="64"/>
      <c r="AR28" t="s">
        <v>661</v>
      </c>
      <c r="AT28" s="173"/>
      <c r="AU28" s="63"/>
      <c r="BC28">
        <v>31</v>
      </c>
      <c r="BE28" t="s">
        <v>662</v>
      </c>
      <c r="BF28">
        <v>1</v>
      </c>
      <c r="BG28">
        <v>0</v>
      </c>
      <c r="BH28">
        <v>0</v>
      </c>
      <c r="BI28">
        <v>0</v>
      </c>
      <c r="BJ28">
        <v>0</v>
      </c>
      <c r="BK28">
        <v>0</v>
      </c>
      <c r="BL28">
        <v>0</v>
      </c>
      <c r="BS28" t="s">
        <v>663</v>
      </c>
      <c r="BT28" s="109">
        <v>63</v>
      </c>
      <c r="BU28" t="s">
        <v>664</v>
      </c>
      <c r="BV28" t="s">
        <v>665</v>
      </c>
      <c r="CJ28" t="s">
        <v>666</v>
      </c>
      <c r="CK28" t="e">
        <f t="shared" si="1"/>
        <v>#N/A</v>
      </c>
      <c r="CL28" t="s">
        <v>230</v>
      </c>
      <c r="CM28" t="s">
        <v>231</v>
      </c>
    </row>
    <row r="29" spans="3:91" ht="15.75">
      <c r="P29" t="str">
        <f>+Table13[[#This Row],[ICP Codes3]]&amp;" "&amp;Table13[[#This Row],[ICP Codes2]]</f>
        <v>EUO_K US IC Resale Entity</v>
      </c>
      <c r="Q29" t="s">
        <v>667</v>
      </c>
      <c r="R29" t="s">
        <v>668</v>
      </c>
      <c r="V29" t="s">
        <v>669</v>
      </c>
      <c r="W29" t="s">
        <v>62</v>
      </c>
      <c r="X29" t="s">
        <v>670</v>
      </c>
      <c r="Y29" t="s">
        <v>671</v>
      </c>
      <c r="Z29" t="s">
        <v>655</v>
      </c>
      <c r="AA29" t="str">
        <f t="shared" si="2"/>
        <v>BZ</v>
      </c>
      <c r="AB29" t="str">
        <f t="shared" si="3"/>
        <v>Italy</v>
      </c>
      <c r="AC29" t="s">
        <v>587</v>
      </c>
      <c r="AD29" t="s">
        <v>672</v>
      </c>
      <c r="AE29">
        <v>39</v>
      </c>
      <c r="AG29" t="s">
        <v>673</v>
      </c>
      <c r="AH29" t="s">
        <v>674</v>
      </c>
      <c r="AJ29" s="63"/>
      <c r="AK29" s="64"/>
      <c r="AR29" t="s">
        <v>675</v>
      </c>
      <c r="AT29" s="173"/>
      <c r="AU29" s="63"/>
      <c r="BC29">
        <v>32</v>
      </c>
      <c r="BE29" t="s">
        <v>676</v>
      </c>
      <c r="BF29">
        <v>1</v>
      </c>
      <c r="BG29">
        <v>0</v>
      </c>
      <c r="BH29">
        <v>0</v>
      </c>
      <c r="BI29">
        <v>0</v>
      </c>
      <c r="BJ29">
        <v>0</v>
      </c>
      <c r="BK29">
        <v>0</v>
      </c>
      <c r="BL29">
        <v>0</v>
      </c>
      <c r="BS29" t="s">
        <v>677</v>
      </c>
      <c r="BT29" s="109" t="s">
        <v>397</v>
      </c>
      <c r="BU29" t="s">
        <v>397</v>
      </c>
      <c r="BV29" t="s">
        <v>398</v>
      </c>
      <c r="CJ29" t="s">
        <v>678</v>
      </c>
      <c r="CK29" t="e">
        <f t="shared" si="1"/>
        <v>#N/A</v>
      </c>
      <c r="CL29" t="s">
        <v>230</v>
      </c>
      <c r="CM29" t="s">
        <v>231</v>
      </c>
    </row>
    <row r="30" spans="3:91" ht="15.75">
      <c r="P30" t="str">
        <f>+Table13[[#This Row],[ICP Codes3]]&amp;" "&amp;Table13[[#This Row],[ICP Codes2]]</f>
        <v>EUO_ME Veoneer Automated Driving Systems</v>
      </c>
      <c r="Q30" t="s">
        <v>679</v>
      </c>
      <c r="R30" t="s">
        <v>680</v>
      </c>
      <c r="V30" t="s">
        <v>681</v>
      </c>
      <c r="W30" t="s">
        <v>62</v>
      </c>
      <c r="X30" t="s">
        <v>682</v>
      </c>
      <c r="Y30" t="s">
        <v>683</v>
      </c>
      <c r="Z30" t="s">
        <v>669</v>
      </c>
      <c r="AA30" t="str">
        <f t="shared" si="2"/>
        <v>BJ</v>
      </c>
      <c r="AB30" t="str">
        <f t="shared" si="3"/>
        <v>Japan</v>
      </c>
      <c r="AC30" t="s">
        <v>684</v>
      </c>
      <c r="AD30" t="s">
        <v>685</v>
      </c>
      <c r="AE30">
        <v>81</v>
      </c>
      <c r="AG30" t="s">
        <v>686</v>
      </c>
      <c r="AH30" t="s">
        <v>687</v>
      </c>
      <c r="AJ30" s="63"/>
      <c r="AK30" s="64"/>
      <c r="AR30" t="s">
        <v>688</v>
      </c>
      <c r="AT30" s="173"/>
      <c r="AU30" s="63"/>
      <c r="BC30">
        <v>33</v>
      </c>
      <c r="BE30" t="s">
        <v>689</v>
      </c>
      <c r="BF30">
        <v>1</v>
      </c>
      <c r="BG30">
        <v>0</v>
      </c>
      <c r="BH30">
        <v>0</v>
      </c>
      <c r="BI30">
        <v>0</v>
      </c>
      <c r="BJ30">
        <v>0</v>
      </c>
      <c r="BK30">
        <v>0</v>
      </c>
      <c r="BL30">
        <v>0</v>
      </c>
      <c r="BS30" t="s">
        <v>690</v>
      </c>
      <c r="BT30" s="109" t="s">
        <v>691</v>
      </c>
      <c r="BU30" s="51" t="s">
        <v>397</v>
      </c>
      <c r="BV30" s="51" t="s">
        <v>398</v>
      </c>
      <c r="CJ30" t="s">
        <v>692</v>
      </c>
      <c r="CK30" t="e">
        <f t="shared" si="1"/>
        <v>#N/A</v>
      </c>
      <c r="CL30" t="s">
        <v>230</v>
      </c>
      <c r="CM30" t="s">
        <v>231</v>
      </c>
    </row>
    <row r="31" spans="3:91" ht="15.75">
      <c r="P31" t="str">
        <f>+Table13[[#This Row],[ICP Codes3]]&amp;" "&amp;Table13[[#This Row],[ICP Codes2]]</f>
        <v>EUO_O Veoneer America Operations</v>
      </c>
      <c r="Q31" t="s">
        <v>693</v>
      </c>
      <c r="R31" t="s">
        <v>694</v>
      </c>
      <c r="V31" t="s">
        <v>695</v>
      </c>
      <c r="W31" t="s">
        <v>62</v>
      </c>
      <c r="X31" t="s">
        <v>696</v>
      </c>
      <c r="Y31" t="s">
        <v>697</v>
      </c>
      <c r="Z31" t="s">
        <v>681</v>
      </c>
      <c r="AA31" t="str">
        <f t="shared" si="2"/>
        <v>BM</v>
      </c>
      <c r="AB31" s="51" t="s">
        <v>698</v>
      </c>
      <c r="AC31" t="s">
        <v>699</v>
      </c>
      <c r="AD31" t="s">
        <v>700</v>
      </c>
      <c r="AE31">
        <v>82</v>
      </c>
      <c r="AG31" t="s">
        <v>701</v>
      </c>
      <c r="AH31" t="s">
        <v>702</v>
      </c>
      <c r="AJ31" s="63"/>
      <c r="AK31" s="64"/>
      <c r="AR31" t="s">
        <v>61</v>
      </c>
      <c r="BC31">
        <v>34</v>
      </c>
      <c r="BE31" t="s">
        <v>703</v>
      </c>
      <c r="BF31">
        <v>1</v>
      </c>
      <c r="BG31">
        <v>0</v>
      </c>
      <c r="BH31">
        <v>0</v>
      </c>
      <c r="BI31">
        <v>0</v>
      </c>
      <c r="BJ31">
        <v>0</v>
      </c>
      <c r="BK31">
        <v>0</v>
      </c>
      <c r="BL31">
        <v>0</v>
      </c>
      <c r="BS31" t="s">
        <v>704</v>
      </c>
      <c r="BT31" s="109">
        <v>60</v>
      </c>
      <c r="BU31" t="s">
        <v>421</v>
      </c>
      <c r="BV31" t="s">
        <v>422</v>
      </c>
      <c r="CJ31" t="s">
        <v>705</v>
      </c>
      <c r="CK31" t="e">
        <f t="shared" si="1"/>
        <v>#N/A</v>
      </c>
      <c r="CL31" t="s">
        <v>230</v>
      </c>
      <c r="CM31" t="s">
        <v>231</v>
      </c>
    </row>
    <row r="32" spans="3:91" ht="15.75">
      <c r="P32" t="str">
        <f>+Table13[[#This Row],[ICP Codes3]]&amp;" "&amp;Table13[[#This Row],[ICP Codes2]]</f>
        <v>EUO_PE Veoneer America Passive Engineering</v>
      </c>
      <c r="Q32" t="s">
        <v>706</v>
      </c>
      <c r="R32" t="s">
        <v>707</v>
      </c>
      <c r="V32" t="s">
        <v>708</v>
      </c>
      <c r="W32" t="s">
        <v>62</v>
      </c>
      <c r="X32" t="s">
        <v>709</v>
      </c>
      <c r="Y32" t="s">
        <v>710</v>
      </c>
      <c r="Z32" t="s">
        <v>695</v>
      </c>
      <c r="AA32" t="str">
        <f t="shared" si="2"/>
        <v>BT</v>
      </c>
      <c r="AB32" t="str">
        <f t="shared" ref="AB32:AB40" si="4">+VLOOKUP(AC32,$Z$6:$Z$259,1,0)</f>
        <v>Malaysia</v>
      </c>
      <c r="AC32" t="s">
        <v>711</v>
      </c>
      <c r="AD32" t="s">
        <v>712</v>
      </c>
      <c r="AE32">
        <v>60</v>
      </c>
      <c r="AG32" t="s">
        <v>713</v>
      </c>
      <c r="AH32" t="s">
        <v>714</v>
      </c>
      <c r="AJ32" s="63"/>
      <c r="AK32" s="64"/>
      <c r="AR32" t="s">
        <v>715</v>
      </c>
      <c r="BC32">
        <v>35</v>
      </c>
      <c r="BE32" t="s">
        <v>716</v>
      </c>
      <c r="BF32">
        <v>1</v>
      </c>
      <c r="BG32">
        <v>0</v>
      </c>
      <c r="BH32">
        <v>0</v>
      </c>
      <c r="BI32">
        <v>0</v>
      </c>
      <c r="BJ32">
        <v>0</v>
      </c>
      <c r="BK32">
        <v>0</v>
      </c>
      <c r="BL32">
        <v>0</v>
      </c>
      <c r="BS32" t="s">
        <v>717</v>
      </c>
      <c r="BT32" s="109">
        <v>56</v>
      </c>
      <c r="BU32" t="s">
        <v>718</v>
      </c>
      <c r="BV32" t="s">
        <v>719</v>
      </c>
      <c r="CJ32" t="s">
        <v>385</v>
      </c>
      <c r="CK32" t="str">
        <f t="shared" si="1"/>
        <v>Canada</v>
      </c>
      <c r="CL32" t="s">
        <v>720</v>
      </c>
      <c r="CM32" t="s">
        <v>721</v>
      </c>
    </row>
    <row r="33" spans="5:91" ht="15.75">
      <c r="P33" t="str">
        <f>+Table13[[#This Row],[ICP Codes3]]&amp;" "&amp;Table13[[#This Row],[ICP Codes2]]</f>
        <v>EUV_E Veoneer Night Vision Engineering</v>
      </c>
      <c r="Q33" t="s">
        <v>722</v>
      </c>
      <c r="R33" t="s">
        <v>723</v>
      </c>
      <c r="V33" t="s">
        <v>724</v>
      </c>
      <c r="W33" t="s">
        <v>62</v>
      </c>
      <c r="X33" t="s">
        <v>725</v>
      </c>
      <c r="Y33" t="s">
        <v>726</v>
      </c>
      <c r="Z33" t="s">
        <v>727</v>
      </c>
      <c r="AA33" t="str">
        <f t="shared" si="2"/>
        <v>BO</v>
      </c>
      <c r="AB33" t="str">
        <f t="shared" si="4"/>
        <v>Mexico</v>
      </c>
      <c r="AC33" t="s">
        <v>728</v>
      </c>
      <c r="AD33" t="s">
        <v>729</v>
      </c>
      <c r="AE33">
        <v>52</v>
      </c>
      <c r="AG33" t="s">
        <v>730</v>
      </c>
      <c r="AH33" t="s">
        <v>731</v>
      </c>
      <c r="AJ33" s="63"/>
      <c r="AK33" s="64"/>
      <c r="AR33" t="s">
        <v>732</v>
      </c>
      <c r="BC33">
        <v>36</v>
      </c>
      <c r="BE33" t="s">
        <v>733</v>
      </c>
      <c r="BF33">
        <v>1</v>
      </c>
      <c r="BG33">
        <v>0</v>
      </c>
      <c r="BH33">
        <v>0</v>
      </c>
      <c r="BI33">
        <v>0</v>
      </c>
      <c r="BJ33">
        <v>0</v>
      </c>
      <c r="BK33">
        <v>0</v>
      </c>
      <c r="BL33">
        <v>0</v>
      </c>
      <c r="BS33" t="s">
        <v>734</v>
      </c>
      <c r="BT33" s="109">
        <v>50</v>
      </c>
      <c r="BU33" t="s">
        <v>735</v>
      </c>
      <c r="BV33" t="s">
        <v>736</v>
      </c>
      <c r="CJ33" t="s">
        <v>737</v>
      </c>
      <c r="CK33" t="e">
        <f t="shared" si="1"/>
        <v>#N/A</v>
      </c>
      <c r="CL33" t="s">
        <v>230</v>
      </c>
      <c r="CM33" t="s">
        <v>231</v>
      </c>
    </row>
    <row r="34" spans="5:91" ht="15.75">
      <c r="P34" t="str">
        <f>+Table13[[#This Row],[ICP Codes3]]&amp;" "&amp;Table13[[#This Row],[ICP Codes2]]</f>
        <v>EUV_O Veoneer Night Vision Operations</v>
      </c>
      <c r="Q34" t="s">
        <v>738</v>
      </c>
      <c r="R34" t="s">
        <v>739</v>
      </c>
      <c r="V34" t="s">
        <v>740</v>
      </c>
      <c r="W34" t="s">
        <v>62</v>
      </c>
      <c r="X34" t="s">
        <v>741</v>
      </c>
      <c r="Y34" t="s">
        <v>742</v>
      </c>
      <c r="Z34" t="s">
        <v>724</v>
      </c>
      <c r="AA34" t="str">
        <f t="shared" si="2"/>
        <v>BQ</v>
      </c>
      <c r="AB34" t="str">
        <f t="shared" si="4"/>
        <v>Netherlands</v>
      </c>
      <c r="AC34" t="s">
        <v>661</v>
      </c>
      <c r="AD34" t="s">
        <v>743</v>
      </c>
      <c r="AE34">
        <v>31</v>
      </c>
      <c r="AG34" t="s">
        <v>744</v>
      </c>
      <c r="AH34" t="s">
        <v>745</v>
      </c>
      <c r="AJ34" s="63"/>
      <c r="AK34" s="64"/>
      <c r="AR34" t="s">
        <v>746</v>
      </c>
      <c r="BC34">
        <v>37</v>
      </c>
      <c r="BE34" t="s">
        <v>747</v>
      </c>
      <c r="BF34">
        <v>1</v>
      </c>
      <c r="BG34">
        <v>0</v>
      </c>
      <c r="BH34">
        <v>0</v>
      </c>
      <c r="BI34">
        <v>0</v>
      </c>
      <c r="BJ34">
        <v>0</v>
      </c>
      <c r="BK34">
        <v>0</v>
      </c>
      <c r="BL34">
        <v>0</v>
      </c>
      <c r="BS34" t="s">
        <v>748</v>
      </c>
      <c r="BT34" s="109">
        <v>47</v>
      </c>
      <c r="BU34" t="s">
        <v>749</v>
      </c>
      <c r="BV34" t="s">
        <v>750</v>
      </c>
      <c r="CJ34" t="s">
        <v>751</v>
      </c>
      <c r="CK34" t="e">
        <f t="shared" si="1"/>
        <v>#N/A</v>
      </c>
      <c r="CL34" t="s">
        <v>230</v>
      </c>
      <c r="CM34" t="s">
        <v>231</v>
      </c>
    </row>
    <row r="35" spans="5:91" ht="15.75">
      <c r="P35" t="str">
        <f>+Table13[[#This Row],[ICP Codes3]]&amp;" "&amp;Table13[[#This Row],[ICP Codes2]]</f>
        <v>GMC Arriver Germany</v>
      </c>
      <c r="Q35" t="s">
        <v>752</v>
      </c>
      <c r="R35" t="s">
        <v>753</v>
      </c>
      <c r="V35" t="s">
        <v>754</v>
      </c>
      <c r="W35" t="s">
        <v>62</v>
      </c>
      <c r="X35" t="s">
        <v>755</v>
      </c>
      <c r="Y35" t="s">
        <v>756</v>
      </c>
      <c r="Z35" t="s">
        <v>757</v>
      </c>
      <c r="AA35" t="str">
        <f t="shared" si="2"/>
        <v>BA</v>
      </c>
      <c r="AB35" t="str">
        <f t="shared" si="4"/>
        <v>New Zealand</v>
      </c>
      <c r="AC35" t="s">
        <v>758</v>
      </c>
      <c r="AD35" t="s">
        <v>759</v>
      </c>
      <c r="AE35">
        <v>64</v>
      </c>
      <c r="AG35" t="s">
        <v>760</v>
      </c>
      <c r="AH35" t="s">
        <v>761</v>
      </c>
      <c r="AJ35" s="63"/>
      <c r="AK35" s="64"/>
      <c r="BC35">
        <v>41</v>
      </c>
      <c r="BE35" t="s">
        <v>762</v>
      </c>
      <c r="BF35">
        <v>1</v>
      </c>
      <c r="BG35">
        <v>0</v>
      </c>
      <c r="BH35">
        <v>0</v>
      </c>
      <c r="BI35">
        <v>0</v>
      </c>
      <c r="BJ35">
        <v>0</v>
      </c>
      <c r="BK35">
        <v>0</v>
      </c>
      <c r="BL35">
        <v>0</v>
      </c>
      <c r="BS35" t="s">
        <v>763</v>
      </c>
      <c r="BT35" s="109" t="s">
        <v>764</v>
      </c>
      <c r="BU35" s="51" t="s">
        <v>765</v>
      </c>
      <c r="BV35" s="51" t="s">
        <v>444</v>
      </c>
      <c r="CJ35" t="s">
        <v>766</v>
      </c>
      <c r="CK35" t="e">
        <f t="shared" si="1"/>
        <v>#N/A</v>
      </c>
      <c r="CL35" s="125" t="s">
        <v>767</v>
      </c>
      <c r="CM35" t="s">
        <v>768</v>
      </c>
    </row>
    <row r="36" spans="5:91" ht="15.75">
      <c r="P36" t="str">
        <f>+Table13[[#This Row],[ICP Codes3]]&amp;" "&amp;Table13[[#This Row],[ICP Codes2]]</f>
        <v>GMV Veoneer System Software Germany-obsolete</v>
      </c>
      <c r="Q36" t="s">
        <v>769</v>
      </c>
      <c r="R36" t="s">
        <v>770</v>
      </c>
      <c r="V36" t="s">
        <v>771</v>
      </c>
      <c r="W36" t="s">
        <v>62</v>
      </c>
      <c r="X36" t="s">
        <v>772</v>
      </c>
      <c r="Y36" t="s">
        <v>773</v>
      </c>
      <c r="Z36" t="s">
        <v>754</v>
      </c>
      <c r="AA36" t="str">
        <f t="shared" si="2"/>
        <v>BW</v>
      </c>
      <c r="AB36" t="str">
        <f t="shared" si="4"/>
        <v>Norway</v>
      </c>
      <c r="AC36" t="s">
        <v>774</v>
      </c>
      <c r="AD36" t="s">
        <v>775</v>
      </c>
      <c r="AE36">
        <v>47</v>
      </c>
      <c r="AG36" t="s">
        <v>776</v>
      </c>
      <c r="AH36" t="s">
        <v>777</v>
      </c>
      <c r="AJ36" s="63"/>
      <c r="AK36" s="64"/>
      <c r="BC36">
        <v>43</v>
      </c>
      <c r="BE36" t="s">
        <v>778</v>
      </c>
      <c r="BF36">
        <v>1</v>
      </c>
      <c r="BG36">
        <v>0</v>
      </c>
      <c r="BH36">
        <v>0</v>
      </c>
      <c r="BI36">
        <v>0</v>
      </c>
      <c r="BJ36">
        <v>0</v>
      </c>
      <c r="BK36">
        <v>0</v>
      </c>
      <c r="BL36">
        <v>0</v>
      </c>
      <c r="BS36" t="s">
        <v>779</v>
      </c>
      <c r="BT36" s="109" t="s">
        <v>765</v>
      </c>
      <c r="BU36" t="s">
        <v>765</v>
      </c>
      <c r="BV36" t="s">
        <v>444</v>
      </c>
      <c r="CJ36" t="s">
        <v>409</v>
      </c>
      <c r="CK36" t="str">
        <f t="shared" si="1"/>
        <v>China</v>
      </c>
      <c r="CL36" t="s">
        <v>780</v>
      </c>
      <c r="CM36" t="s">
        <v>781</v>
      </c>
    </row>
    <row r="37" spans="5:91" ht="15.75">
      <c r="P37" t="str">
        <f>+Table13[[#This Row],[ICP Codes3]]&amp;" "&amp;Table13[[#This Row],[ICP Codes2]]</f>
        <v>KHE_O Korea Hwasung Electronics Operations</v>
      </c>
      <c r="Q37" t="s">
        <v>782</v>
      </c>
      <c r="R37" t="s">
        <v>783</v>
      </c>
      <c r="V37" t="s">
        <v>784</v>
      </c>
      <c r="W37" t="s">
        <v>62</v>
      </c>
      <c r="X37" t="s">
        <v>785</v>
      </c>
      <c r="Y37" t="s">
        <v>786</v>
      </c>
      <c r="Z37" t="s">
        <v>771</v>
      </c>
      <c r="AA37" t="str">
        <f t="shared" si="2"/>
        <v>BV</v>
      </c>
      <c r="AB37" t="str">
        <f t="shared" si="4"/>
        <v>Philippines</v>
      </c>
      <c r="AC37" t="s">
        <v>787</v>
      </c>
      <c r="AD37" t="s">
        <v>788</v>
      </c>
      <c r="AE37">
        <v>63</v>
      </c>
      <c r="AG37" t="s">
        <v>789</v>
      </c>
      <c r="AH37" t="s">
        <v>790</v>
      </c>
      <c r="AJ37" s="63"/>
      <c r="AK37" s="64"/>
      <c r="BC37">
        <v>47</v>
      </c>
      <c r="BE37" t="s">
        <v>791</v>
      </c>
      <c r="BF37">
        <v>1</v>
      </c>
      <c r="BG37">
        <v>0</v>
      </c>
      <c r="BH37">
        <v>0</v>
      </c>
      <c r="BI37">
        <v>0</v>
      </c>
      <c r="BJ37">
        <v>0</v>
      </c>
      <c r="BK37">
        <v>0</v>
      </c>
      <c r="BL37">
        <v>0</v>
      </c>
      <c r="BS37" t="s">
        <v>792</v>
      </c>
      <c r="BT37" s="109" t="s">
        <v>443</v>
      </c>
      <c r="BU37" t="s">
        <v>765</v>
      </c>
      <c r="BV37" t="s">
        <v>444</v>
      </c>
      <c r="CJ37" t="s">
        <v>793</v>
      </c>
      <c r="CK37" t="e">
        <f t="shared" si="1"/>
        <v>#N/A</v>
      </c>
      <c r="CL37" t="s">
        <v>230</v>
      </c>
      <c r="CM37" t="s">
        <v>231</v>
      </c>
    </row>
    <row r="38" spans="5:91" ht="15.75">
      <c r="P38" t="str">
        <f>+Table13[[#This Row],[ICP Codes3]]&amp;" "&amp;Table13[[#This Row],[ICP Codes2]]</f>
        <v>KRE_E Korea Electronics Engineering</v>
      </c>
      <c r="Q38" t="s">
        <v>794</v>
      </c>
      <c r="R38" t="s">
        <v>795</v>
      </c>
      <c r="V38" t="s">
        <v>796</v>
      </c>
      <c r="W38" t="s">
        <v>62</v>
      </c>
      <c r="X38" t="s">
        <v>797</v>
      </c>
      <c r="Y38" t="s">
        <v>798</v>
      </c>
      <c r="Z38" t="s">
        <v>336</v>
      </c>
      <c r="AA38" t="str">
        <f t="shared" si="2"/>
        <v>BR</v>
      </c>
      <c r="AB38" t="str">
        <f t="shared" si="4"/>
        <v>Poland</v>
      </c>
      <c r="AC38" t="s">
        <v>675</v>
      </c>
      <c r="AD38" t="s">
        <v>799</v>
      </c>
      <c r="AE38">
        <v>48</v>
      </c>
      <c r="AG38" t="s">
        <v>800</v>
      </c>
      <c r="AH38" t="s">
        <v>801</v>
      </c>
      <c r="AJ38" s="66"/>
      <c r="AK38" s="67"/>
      <c r="BC38">
        <v>51</v>
      </c>
      <c r="BE38" t="s">
        <v>802</v>
      </c>
      <c r="BF38">
        <v>1</v>
      </c>
      <c r="BG38">
        <v>0</v>
      </c>
      <c r="BH38">
        <v>0</v>
      </c>
      <c r="BI38">
        <v>0</v>
      </c>
      <c r="BJ38">
        <v>0</v>
      </c>
      <c r="BK38">
        <v>0</v>
      </c>
      <c r="BL38">
        <v>0</v>
      </c>
      <c r="BS38" t="s">
        <v>803</v>
      </c>
      <c r="BT38" s="109">
        <v>45</v>
      </c>
      <c r="BU38" t="s">
        <v>468</v>
      </c>
      <c r="BV38" t="s">
        <v>469</v>
      </c>
      <c r="CJ38" t="s">
        <v>804</v>
      </c>
      <c r="CK38" t="e">
        <f t="shared" si="1"/>
        <v>#N/A</v>
      </c>
      <c r="CL38" t="s">
        <v>399</v>
      </c>
      <c r="CM38" t="s">
        <v>400</v>
      </c>
    </row>
    <row r="39" spans="5:91">
      <c r="E39" s="60"/>
      <c r="P39" t="str">
        <f>+Table13[[#This Row],[ICP Codes3]]&amp;" "&amp;Table13[[#This Row],[ICP Codes2]]</f>
        <v>KRE_O Korea Electronics Operations</v>
      </c>
      <c r="Q39" t="s">
        <v>805</v>
      </c>
      <c r="R39" t="s">
        <v>806</v>
      </c>
      <c r="V39" t="s">
        <v>807</v>
      </c>
      <c r="W39" t="s">
        <v>62</v>
      </c>
      <c r="X39" t="s">
        <v>808</v>
      </c>
      <c r="Y39" t="s">
        <v>809</v>
      </c>
      <c r="Z39" t="s">
        <v>796</v>
      </c>
      <c r="AA39" t="str">
        <f t="shared" si="2"/>
        <v>IO</v>
      </c>
      <c r="AB39" t="str">
        <f t="shared" si="4"/>
        <v>Portugal</v>
      </c>
      <c r="AC39" t="s">
        <v>688</v>
      </c>
      <c r="AD39" t="s">
        <v>810</v>
      </c>
      <c r="AE39">
        <v>351</v>
      </c>
      <c r="AG39" t="s">
        <v>811</v>
      </c>
      <c r="AH39" t="s">
        <v>812</v>
      </c>
      <c r="BC39">
        <v>53</v>
      </c>
      <c r="BE39" t="s">
        <v>813</v>
      </c>
      <c r="BF39">
        <v>1</v>
      </c>
      <c r="BG39">
        <v>0</v>
      </c>
      <c r="BH39">
        <v>0</v>
      </c>
      <c r="BI39">
        <v>0</v>
      </c>
      <c r="BJ39">
        <v>0</v>
      </c>
      <c r="BK39">
        <v>0</v>
      </c>
      <c r="BL39">
        <v>0</v>
      </c>
      <c r="BS39" t="s">
        <v>814</v>
      </c>
      <c r="BT39" s="109" t="s">
        <v>815</v>
      </c>
      <c r="BU39" s="51" t="s">
        <v>816</v>
      </c>
      <c r="BV39" s="51" t="s">
        <v>817</v>
      </c>
      <c r="CJ39" t="s">
        <v>455</v>
      </c>
      <c r="CK39" t="str">
        <f t="shared" ref="CK39:CK70" si="5">+INDEX($AB$7:$AB$55,MATCH($CJ39,$AC$7:$AC$55,0))</f>
        <v>CROATIA (Hrvatska)</v>
      </c>
      <c r="CL39" t="s">
        <v>297</v>
      </c>
      <c r="CM39" t="s">
        <v>298</v>
      </c>
    </row>
    <row r="40" spans="5:91">
      <c r="E40" s="61"/>
      <c r="P40" t="str">
        <f>+Table13[[#This Row],[ICP Codes3]]&amp;" "&amp;Table13[[#This Row],[ICP Codes2]]</f>
        <v>NAM_E North America Management</v>
      </c>
      <c r="Q40" t="s">
        <v>818</v>
      </c>
      <c r="R40" t="s">
        <v>819</v>
      </c>
      <c r="V40" t="s">
        <v>820</v>
      </c>
      <c r="W40" t="s">
        <v>62</v>
      </c>
      <c r="X40" t="s">
        <v>821</v>
      </c>
      <c r="Y40" t="s">
        <v>822</v>
      </c>
      <c r="Z40" t="s">
        <v>807</v>
      </c>
      <c r="AA40" t="str">
        <f t="shared" si="2"/>
        <v>BN</v>
      </c>
      <c r="AB40" t="str">
        <f t="shared" si="4"/>
        <v>Romania</v>
      </c>
      <c r="AC40" t="s">
        <v>61</v>
      </c>
      <c r="AD40" t="s">
        <v>823</v>
      </c>
      <c r="AE40">
        <v>40</v>
      </c>
      <c r="AG40" t="s">
        <v>824</v>
      </c>
      <c r="AH40" t="s">
        <v>825</v>
      </c>
      <c r="BC40">
        <v>61</v>
      </c>
      <c r="BE40" t="s">
        <v>826</v>
      </c>
      <c r="BF40">
        <v>1</v>
      </c>
      <c r="BG40">
        <v>0</v>
      </c>
      <c r="BH40">
        <v>1</v>
      </c>
      <c r="BI40">
        <v>0</v>
      </c>
      <c r="BJ40">
        <v>0</v>
      </c>
      <c r="BK40">
        <v>0</v>
      </c>
      <c r="BL40">
        <v>0</v>
      </c>
      <c r="BS40" t="s">
        <v>827</v>
      </c>
      <c r="BT40" s="109" t="s">
        <v>828</v>
      </c>
      <c r="BU40" s="51" t="s">
        <v>816</v>
      </c>
      <c r="BV40" s="51" t="s">
        <v>817</v>
      </c>
      <c r="CJ40" t="s">
        <v>829</v>
      </c>
      <c r="CK40" t="e">
        <f t="shared" si="5"/>
        <v>#N/A</v>
      </c>
      <c r="CL40" t="s">
        <v>230</v>
      </c>
      <c r="CM40" t="s">
        <v>231</v>
      </c>
    </row>
    <row r="41" spans="5:91">
      <c r="E41" s="62"/>
      <c r="P41" t="str">
        <f>+Table13[[#This Row],[ICP Codes3]]&amp;" "&amp;Table13[[#This Row],[ICP Codes2]]</f>
        <v>RTC Arriver Romania</v>
      </c>
      <c r="Q41" t="s">
        <v>830</v>
      </c>
      <c r="R41" t="s">
        <v>831</v>
      </c>
      <c r="V41" t="s">
        <v>832</v>
      </c>
      <c r="W41" t="s">
        <v>62</v>
      </c>
      <c r="X41" t="s">
        <v>833</v>
      </c>
      <c r="Y41" t="s">
        <v>834</v>
      </c>
      <c r="Z41" t="s">
        <v>283</v>
      </c>
      <c r="AA41" t="str">
        <f t="shared" si="2"/>
        <v>BG</v>
      </c>
      <c r="AB41" s="51" t="s">
        <v>835</v>
      </c>
      <c r="AC41" t="s">
        <v>836</v>
      </c>
      <c r="AD41" t="s">
        <v>837</v>
      </c>
      <c r="AE41">
        <v>7</v>
      </c>
      <c r="AG41" t="s">
        <v>838</v>
      </c>
      <c r="AH41" t="s">
        <v>839</v>
      </c>
      <c r="BC41">
        <v>62</v>
      </c>
      <c r="BE41" t="s">
        <v>840</v>
      </c>
      <c r="BF41">
        <v>1</v>
      </c>
      <c r="BG41">
        <v>0</v>
      </c>
      <c r="BH41">
        <v>1</v>
      </c>
      <c r="BI41">
        <v>0</v>
      </c>
      <c r="BJ41">
        <v>0</v>
      </c>
      <c r="BK41">
        <v>0</v>
      </c>
      <c r="BL41">
        <v>0</v>
      </c>
      <c r="BS41" t="s">
        <v>841</v>
      </c>
      <c r="BT41" s="109">
        <v>40</v>
      </c>
      <c r="BU41" t="s">
        <v>816</v>
      </c>
      <c r="BV41" t="s">
        <v>817</v>
      </c>
      <c r="CJ41" t="s">
        <v>315</v>
      </c>
      <c r="CK41" t="e">
        <f t="shared" si="5"/>
        <v>#N/A</v>
      </c>
      <c r="CL41" t="s">
        <v>399</v>
      </c>
      <c r="CM41" t="s">
        <v>400</v>
      </c>
    </row>
    <row r="42" spans="5:91">
      <c r="P42" t="str">
        <f>+Table13[[#This Row],[ICP Codes3]]&amp;" "&amp;Table13[[#This Row],[ICP Codes2]]</f>
        <v>SLC Arriver Sweden</v>
      </c>
      <c r="Q42" t="s">
        <v>842</v>
      </c>
      <c r="R42" t="s">
        <v>843</v>
      </c>
      <c r="V42" t="s">
        <v>844</v>
      </c>
      <c r="W42" t="s">
        <v>62</v>
      </c>
      <c r="X42" t="s">
        <v>845</v>
      </c>
      <c r="Y42" t="s">
        <v>846</v>
      </c>
      <c r="Z42" t="s">
        <v>832</v>
      </c>
      <c r="AA42" t="str">
        <f t="shared" si="2"/>
        <v>BF</v>
      </c>
      <c r="AB42" t="str">
        <f t="shared" ref="AB42:AB52" si="6">+VLOOKUP(AC42,$Z$6:$Z$259,1,0)</f>
        <v>Singapore</v>
      </c>
      <c r="AC42" t="s">
        <v>847</v>
      </c>
      <c r="AD42" t="s">
        <v>848</v>
      </c>
      <c r="AE42">
        <v>65</v>
      </c>
      <c r="AG42" t="s">
        <v>849</v>
      </c>
      <c r="AH42" t="s">
        <v>850</v>
      </c>
      <c r="BS42" t="s">
        <v>851</v>
      </c>
      <c r="BT42" s="109">
        <v>35</v>
      </c>
      <c r="BU42" t="s">
        <v>852</v>
      </c>
      <c r="BV42" t="s">
        <v>853</v>
      </c>
      <c r="CJ42" t="s">
        <v>342</v>
      </c>
      <c r="CK42" t="str">
        <f t="shared" si="5"/>
        <v>Czech Republic</v>
      </c>
      <c r="CL42" t="s">
        <v>854</v>
      </c>
      <c r="CM42" t="s">
        <v>855</v>
      </c>
    </row>
    <row r="43" spans="5:91">
      <c r="P43" t="str">
        <f>+Table13[[#This Row],[ICP Codes3]]&amp;" "&amp;Table13[[#This Row],[ICP Codes2]]</f>
        <v>SSE Veoneer Sverige LiDAR AB</v>
      </c>
      <c r="Q43" t="s">
        <v>856</v>
      </c>
      <c r="R43" t="s">
        <v>857</v>
      </c>
      <c r="V43" t="s">
        <v>858</v>
      </c>
      <c r="W43" t="s">
        <v>62</v>
      </c>
      <c r="X43" t="s">
        <v>859</v>
      </c>
      <c r="Y43" t="s">
        <v>860</v>
      </c>
      <c r="Z43" t="s">
        <v>844</v>
      </c>
      <c r="AA43" t="str">
        <f t="shared" si="2"/>
        <v>BI</v>
      </c>
      <c r="AB43" t="str">
        <f t="shared" si="6"/>
        <v>Slovakia</v>
      </c>
      <c r="AC43" t="s">
        <v>746</v>
      </c>
      <c r="AD43" t="s">
        <v>861</v>
      </c>
      <c r="AE43">
        <v>421</v>
      </c>
      <c r="AG43" t="s">
        <v>862</v>
      </c>
      <c r="AH43" t="s">
        <v>863</v>
      </c>
      <c r="BS43" t="s">
        <v>864</v>
      </c>
      <c r="BT43" s="109" t="s">
        <v>489</v>
      </c>
      <c r="BU43" t="s">
        <v>489</v>
      </c>
      <c r="BV43" t="s">
        <v>865</v>
      </c>
      <c r="CJ43" t="s">
        <v>390</v>
      </c>
      <c r="CK43" t="str">
        <f t="shared" si="5"/>
        <v>Denmark</v>
      </c>
      <c r="CL43" t="s">
        <v>399</v>
      </c>
      <c r="CM43" t="s">
        <v>400</v>
      </c>
    </row>
    <row r="44" spans="5:91">
      <c r="P44" t="str">
        <f>+Table13[[#This Row],[ICP Codes3]]&amp;" "&amp;Table13[[#This Row],[ICP Codes2]]</f>
        <v>THP Thailand Chonburi Electronics Passive</v>
      </c>
      <c r="Q44" t="s">
        <v>866</v>
      </c>
      <c r="R44" t="s">
        <v>867</v>
      </c>
      <c r="V44" t="s">
        <v>868</v>
      </c>
      <c r="W44" t="s">
        <v>62</v>
      </c>
      <c r="X44" t="s">
        <v>869</v>
      </c>
      <c r="Y44" t="s">
        <v>870</v>
      </c>
      <c r="Z44" t="s">
        <v>858</v>
      </c>
      <c r="AA44" t="str">
        <f t="shared" si="2"/>
        <v>KH</v>
      </c>
      <c r="AB44" t="str">
        <f t="shared" si="6"/>
        <v>Slovenia</v>
      </c>
      <c r="AC44" t="s">
        <v>732</v>
      </c>
      <c r="AD44" t="s">
        <v>871</v>
      </c>
      <c r="AE44">
        <v>386</v>
      </c>
      <c r="AG44" t="s">
        <v>872</v>
      </c>
      <c r="AH44" t="s">
        <v>873</v>
      </c>
      <c r="BS44" t="s">
        <v>874</v>
      </c>
      <c r="BT44" s="109" t="s">
        <v>875</v>
      </c>
      <c r="BU44" s="51" t="s">
        <v>373</v>
      </c>
      <c r="BV44" s="51" t="s">
        <v>374</v>
      </c>
      <c r="CJ44" t="s">
        <v>876</v>
      </c>
      <c r="CK44" t="e">
        <f t="shared" si="5"/>
        <v>#N/A</v>
      </c>
      <c r="CL44" t="s">
        <v>230</v>
      </c>
      <c r="CM44" t="s">
        <v>231</v>
      </c>
    </row>
    <row r="45" spans="5:91">
      <c r="P45" t="str">
        <f>+Table13[[#This Row],[ICP Codes3]]&amp;" "&amp;Table13[[#This Row],[ICP Codes2]]</f>
        <v>ULM_E Veoneer Roadscape Automotive Engineering</v>
      </c>
      <c r="Q45" t="s">
        <v>877</v>
      </c>
      <c r="R45" t="s">
        <v>878</v>
      </c>
      <c r="V45" t="s">
        <v>879</v>
      </c>
      <c r="W45" t="s">
        <v>62</v>
      </c>
      <c r="X45" t="s">
        <v>880</v>
      </c>
      <c r="Y45" t="s">
        <v>881</v>
      </c>
      <c r="Z45" t="s">
        <v>868</v>
      </c>
      <c r="AA45" t="str">
        <f t="shared" si="2"/>
        <v>CM</v>
      </c>
      <c r="AB45" t="str">
        <f t="shared" si="6"/>
        <v>South Africa</v>
      </c>
      <c r="AC45" t="s">
        <v>882</v>
      </c>
      <c r="AD45" t="s">
        <v>883</v>
      </c>
      <c r="AE45">
        <v>27</v>
      </c>
      <c r="AG45" t="s">
        <v>884</v>
      </c>
      <c r="AH45" t="s">
        <v>885</v>
      </c>
      <c r="BS45" t="s">
        <v>886</v>
      </c>
      <c r="BT45" s="109" t="s">
        <v>887</v>
      </c>
      <c r="BU45" s="51" t="s">
        <v>468</v>
      </c>
      <c r="BV45" s="51" t="s">
        <v>469</v>
      </c>
      <c r="CJ45" t="s">
        <v>888</v>
      </c>
      <c r="CK45" t="e">
        <f t="shared" si="5"/>
        <v>#N/A</v>
      </c>
      <c r="CL45" t="s">
        <v>230</v>
      </c>
      <c r="CM45" t="s">
        <v>231</v>
      </c>
    </row>
    <row r="46" spans="5:91">
      <c r="P46" t="str">
        <f>+Table13[[#This Row],[ICP Codes3]]&amp;" "&amp;Table13[[#This Row],[ICP Codes2]]</f>
        <v>ULM_O Veoneer Roadscape Automotive Operations</v>
      </c>
      <c r="Q46" t="s">
        <v>889</v>
      </c>
      <c r="R46" t="s">
        <v>890</v>
      </c>
      <c r="V46" t="s">
        <v>891</v>
      </c>
      <c r="W46" t="s">
        <v>62</v>
      </c>
      <c r="X46" t="s">
        <v>892</v>
      </c>
      <c r="Y46" t="s">
        <v>893</v>
      </c>
      <c r="Z46" t="s">
        <v>385</v>
      </c>
      <c r="AA46" t="str">
        <f t="shared" si="2"/>
        <v>CA</v>
      </c>
      <c r="AB46" t="str">
        <f t="shared" si="6"/>
        <v>Spain</v>
      </c>
      <c r="AC46" t="s">
        <v>461</v>
      </c>
      <c r="AD46" t="s">
        <v>894</v>
      </c>
      <c r="AE46">
        <v>34</v>
      </c>
      <c r="AG46" t="s">
        <v>895</v>
      </c>
      <c r="AH46" t="s">
        <v>896</v>
      </c>
      <c r="BS46" t="s">
        <v>897</v>
      </c>
      <c r="BT46" s="109" t="s">
        <v>227</v>
      </c>
      <c r="BU46" s="51" t="s">
        <v>468</v>
      </c>
      <c r="BV46" s="51" t="s">
        <v>469</v>
      </c>
      <c r="CJ46" t="s">
        <v>898</v>
      </c>
      <c r="CK46" t="e">
        <f t="shared" si="5"/>
        <v>#N/A</v>
      </c>
      <c r="CL46" t="s">
        <v>230</v>
      </c>
      <c r="CM46" t="s">
        <v>231</v>
      </c>
    </row>
    <row r="47" spans="5:91">
      <c r="P47" t="str">
        <f>+Table13[[#This Row],[ICP Codes3]]&amp;" "&amp;Table13[[#This Row],[ICP Codes2]]</f>
        <v>UNC Arriver US</v>
      </c>
      <c r="Q47" t="s">
        <v>899</v>
      </c>
      <c r="R47" t="s">
        <v>900</v>
      </c>
      <c r="V47" t="s">
        <v>901</v>
      </c>
      <c r="W47" t="s">
        <v>62</v>
      </c>
      <c r="X47" t="s">
        <v>902</v>
      </c>
      <c r="Y47" t="s">
        <v>903</v>
      </c>
      <c r="Z47" t="s">
        <v>891</v>
      </c>
      <c r="AA47" t="str">
        <f t="shared" si="2"/>
        <v>CV</v>
      </c>
      <c r="AB47" t="str">
        <f t="shared" si="6"/>
        <v>Sweden</v>
      </c>
      <c r="AC47" t="s">
        <v>715</v>
      </c>
      <c r="AD47" t="s">
        <v>904</v>
      </c>
      <c r="AE47">
        <v>46</v>
      </c>
      <c r="AG47" t="s">
        <v>905</v>
      </c>
      <c r="AH47" t="s">
        <v>906</v>
      </c>
      <c r="BS47" t="s">
        <v>907</v>
      </c>
      <c r="BT47" s="109">
        <v>30</v>
      </c>
      <c r="BU47" t="s">
        <v>507</v>
      </c>
      <c r="BV47" t="s">
        <v>508</v>
      </c>
      <c r="CJ47" t="s">
        <v>908</v>
      </c>
      <c r="CK47" t="e">
        <f t="shared" si="5"/>
        <v>#N/A</v>
      </c>
      <c r="CL47" t="s">
        <v>230</v>
      </c>
      <c r="CM47" t="s">
        <v>231</v>
      </c>
    </row>
    <row r="48" spans="5:91">
      <c r="P48" t="str">
        <f>+Table13[[#This Row],[ICP Codes3]]&amp;" "&amp;Table13[[#This Row],[ICP Codes2]]</f>
        <v>USV Zenuity US-obsolete</v>
      </c>
      <c r="Q48" t="s">
        <v>909</v>
      </c>
      <c r="R48" t="s">
        <v>910</v>
      </c>
      <c r="V48" t="s">
        <v>911</v>
      </c>
      <c r="W48" t="s">
        <v>62</v>
      </c>
      <c r="X48" t="s">
        <v>912</v>
      </c>
      <c r="Y48" t="s">
        <v>913</v>
      </c>
      <c r="Z48" t="s">
        <v>901</v>
      </c>
      <c r="AA48" t="str">
        <f t="shared" si="2"/>
        <v>KY</v>
      </c>
      <c r="AB48" t="str">
        <f t="shared" si="6"/>
        <v>Switzerland</v>
      </c>
      <c r="AC48" t="s">
        <v>914</v>
      </c>
      <c r="AD48" t="s">
        <v>915</v>
      </c>
      <c r="AE48">
        <v>41</v>
      </c>
      <c r="AG48" t="s">
        <v>916</v>
      </c>
      <c r="AH48" t="s">
        <v>917</v>
      </c>
      <c r="BS48" t="s">
        <v>918</v>
      </c>
      <c r="BT48" s="109">
        <v>27</v>
      </c>
      <c r="BU48" t="s">
        <v>919</v>
      </c>
      <c r="BV48" t="s">
        <v>920</v>
      </c>
      <c r="CJ48" t="s">
        <v>921</v>
      </c>
      <c r="CK48" t="e">
        <f t="shared" si="5"/>
        <v>#N/A</v>
      </c>
      <c r="CL48" t="s">
        <v>230</v>
      </c>
      <c r="CM48" t="s">
        <v>231</v>
      </c>
    </row>
    <row r="49" spans="16:91">
      <c r="P49" t="str">
        <f>+Table13[[#This Row],[ICP Codes3]]&amp;" "&amp;Table13[[#This Row],[ICP Codes2]]</f>
        <v>UME Automated Driving Systems</v>
      </c>
      <c r="Q49" t="s">
        <v>922</v>
      </c>
      <c r="R49" t="s">
        <v>923</v>
      </c>
      <c r="V49" t="s">
        <v>924</v>
      </c>
      <c r="W49" t="s">
        <v>62</v>
      </c>
      <c r="X49" t="s">
        <v>925</v>
      </c>
      <c r="Y49" t="s">
        <v>926</v>
      </c>
      <c r="Z49" t="s">
        <v>911</v>
      </c>
      <c r="AA49" t="str">
        <f t="shared" si="2"/>
        <v>CF</v>
      </c>
      <c r="AB49" t="str">
        <f t="shared" si="6"/>
        <v>Taiwan</v>
      </c>
      <c r="AC49" t="s">
        <v>927</v>
      </c>
      <c r="AD49" t="s">
        <v>928</v>
      </c>
      <c r="AE49">
        <v>886</v>
      </c>
      <c r="AG49" t="s">
        <v>929</v>
      </c>
      <c r="AH49" t="s">
        <v>930</v>
      </c>
      <c r="BS49" t="s">
        <v>931</v>
      </c>
      <c r="BT49" s="109" t="s">
        <v>932</v>
      </c>
      <c r="BU49" s="51" t="s">
        <v>373</v>
      </c>
      <c r="BV49" s="51" t="s">
        <v>374</v>
      </c>
      <c r="CJ49" t="s">
        <v>933</v>
      </c>
      <c r="CK49" t="e">
        <f t="shared" si="5"/>
        <v>#N/A</v>
      </c>
      <c r="CL49" t="s">
        <v>230</v>
      </c>
      <c r="CM49" t="s">
        <v>231</v>
      </c>
    </row>
    <row r="50" spans="16:91">
      <c r="P50" s="225" t="s">
        <v>934</v>
      </c>
      <c r="Q50" t="s">
        <v>935</v>
      </c>
      <c r="V50" t="s">
        <v>936</v>
      </c>
      <c r="W50" t="s">
        <v>62</v>
      </c>
      <c r="X50" t="s">
        <v>937</v>
      </c>
      <c r="Y50" t="s">
        <v>938</v>
      </c>
      <c r="Z50" t="s">
        <v>924</v>
      </c>
      <c r="AA50" t="str">
        <f t="shared" si="2"/>
        <v>TD</v>
      </c>
      <c r="AB50" t="str">
        <f t="shared" si="6"/>
        <v>Thailand</v>
      </c>
      <c r="AC50" t="s">
        <v>939</v>
      </c>
      <c r="AD50" t="s">
        <v>940</v>
      </c>
      <c r="AE50">
        <v>66</v>
      </c>
      <c r="AG50" t="s">
        <v>941</v>
      </c>
      <c r="AH50" t="s">
        <v>942</v>
      </c>
      <c r="BS50" t="s">
        <v>943</v>
      </c>
      <c r="BT50" s="109" t="s">
        <v>944</v>
      </c>
      <c r="BU50" t="s">
        <v>944</v>
      </c>
      <c r="BV50" t="s">
        <v>945</v>
      </c>
      <c r="CJ50" t="s">
        <v>415</v>
      </c>
      <c r="CK50" t="e">
        <f t="shared" si="5"/>
        <v>#N/A</v>
      </c>
      <c r="CL50" t="s">
        <v>230</v>
      </c>
      <c r="CM50" t="s">
        <v>231</v>
      </c>
    </row>
    <row r="51" spans="16:91">
      <c r="P51" s="225" t="s">
        <v>946</v>
      </c>
      <c r="Q51" t="s">
        <v>947</v>
      </c>
      <c r="V51" t="s">
        <v>948</v>
      </c>
      <c r="W51" t="s">
        <v>62</v>
      </c>
      <c r="X51" t="s">
        <v>949</v>
      </c>
      <c r="Y51" t="s">
        <v>950</v>
      </c>
      <c r="Z51" t="s">
        <v>936</v>
      </c>
      <c r="AA51" t="str">
        <f t="shared" si="2"/>
        <v>CL</v>
      </c>
      <c r="AB51" t="str">
        <f t="shared" si="6"/>
        <v>Turkey</v>
      </c>
      <c r="AC51" t="s">
        <v>951</v>
      </c>
      <c r="AD51" t="s">
        <v>952</v>
      </c>
      <c r="AE51">
        <v>90</v>
      </c>
      <c r="AG51" t="s">
        <v>953</v>
      </c>
      <c r="AH51" t="s">
        <v>954</v>
      </c>
      <c r="BS51" t="s">
        <v>955</v>
      </c>
      <c r="BT51" s="109" t="s">
        <v>956</v>
      </c>
      <c r="BU51" t="s">
        <v>957</v>
      </c>
      <c r="BV51" t="s">
        <v>958</v>
      </c>
      <c r="CJ51" t="s">
        <v>959</v>
      </c>
      <c r="CK51" t="e">
        <f t="shared" si="5"/>
        <v>#N/A</v>
      </c>
      <c r="CL51" t="s">
        <v>230</v>
      </c>
      <c r="CM51" t="s">
        <v>231</v>
      </c>
    </row>
    <row r="52" spans="16:91">
      <c r="P52" s="225" t="s">
        <v>960</v>
      </c>
      <c r="Q52" t="s">
        <v>961</v>
      </c>
      <c r="V52" t="s">
        <v>962</v>
      </c>
      <c r="W52" t="s">
        <v>62</v>
      </c>
      <c r="X52" t="s">
        <v>963</v>
      </c>
      <c r="Y52" t="s">
        <v>964</v>
      </c>
      <c r="Z52" t="s">
        <v>409</v>
      </c>
      <c r="AA52" t="str">
        <f t="shared" si="2"/>
        <v>CN</v>
      </c>
      <c r="AB52" t="str">
        <f t="shared" si="6"/>
        <v>UKRAINE</v>
      </c>
      <c r="AC52" t="s">
        <v>965</v>
      </c>
      <c r="AD52" t="s">
        <v>966</v>
      </c>
      <c r="AE52">
        <v>380</v>
      </c>
      <c r="AG52" t="s">
        <v>967</v>
      </c>
      <c r="AH52" t="s">
        <v>968</v>
      </c>
      <c r="BS52" t="s">
        <v>969</v>
      </c>
      <c r="BT52" s="109">
        <v>25</v>
      </c>
      <c r="BU52" t="s">
        <v>970</v>
      </c>
      <c r="BV52" t="s">
        <v>971</v>
      </c>
      <c r="CJ52" t="s">
        <v>972</v>
      </c>
      <c r="CK52" t="e">
        <f t="shared" si="5"/>
        <v>#N/A</v>
      </c>
      <c r="CL52" t="s">
        <v>230</v>
      </c>
      <c r="CM52" t="s">
        <v>231</v>
      </c>
    </row>
    <row r="53" spans="16:91">
      <c r="P53" s="225" t="s">
        <v>973</v>
      </c>
      <c r="Q53" t="s">
        <v>974</v>
      </c>
      <c r="V53" t="s">
        <v>975</v>
      </c>
      <c r="W53" t="s">
        <v>62</v>
      </c>
      <c r="X53" t="s">
        <v>976</v>
      </c>
      <c r="Y53" t="s">
        <v>977</v>
      </c>
      <c r="Z53" t="s">
        <v>962</v>
      </c>
      <c r="AA53" t="str">
        <f t="shared" si="2"/>
        <v>CX</v>
      </c>
      <c r="AB53" s="51" t="s">
        <v>521</v>
      </c>
      <c r="AC53" t="s">
        <v>978</v>
      </c>
      <c r="AD53" t="s">
        <v>979</v>
      </c>
      <c r="AE53">
        <v>44</v>
      </c>
      <c r="AG53" t="s">
        <v>980</v>
      </c>
      <c r="AH53" t="s">
        <v>981</v>
      </c>
      <c r="BS53" t="s">
        <v>982</v>
      </c>
      <c r="BT53" s="109">
        <v>21</v>
      </c>
      <c r="BU53" t="s">
        <v>983</v>
      </c>
      <c r="BV53" t="s">
        <v>984</v>
      </c>
      <c r="CJ53" t="s">
        <v>484</v>
      </c>
      <c r="CK53" t="str">
        <f t="shared" si="5"/>
        <v>Finland</v>
      </c>
      <c r="CL53" t="s">
        <v>297</v>
      </c>
      <c r="CM53" t="s">
        <v>298</v>
      </c>
    </row>
    <row r="54" spans="16:91">
      <c r="P54" s="225" t="s">
        <v>985</v>
      </c>
      <c r="Q54" t="s">
        <v>986</v>
      </c>
      <c r="V54" t="s">
        <v>987</v>
      </c>
      <c r="W54" t="s">
        <v>62</v>
      </c>
      <c r="X54" t="s">
        <v>988</v>
      </c>
      <c r="Y54" t="s">
        <v>989</v>
      </c>
      <c r="Z54" t="s">
        <v>975</v>
      </c>
      <c r="AA54" t="str">
        <f t="shared" si="2"/>
        <v>CC</v>
      </c>
      <c r="AB54" t="str">
        <f>+VLOOKUP(AC54,$Z$6:$Z$259,1,0)</f>
        <v>United States</v>
      </c>
      <c r="AC54" t="s">
        <v>21</v>
      </c>
      <c r="AD54" t="s">
        <v>990</v>
      </c>
      <c r="AE54">
        <v>1</v>
      </c>
      <c r="AG54" t="s">
        <v>991</v>
      </c>
      <c r="AH54" t="s">
        <v>992</v>
      </c>
      <c r="BS54" t="s">
        <v>993</v>
      </c>
      <c r="BT54" s="109">
        <v>20</v>
      </c>
      <c r="BU54" t="s">
        <v>994</v>
      </c>
      <c r="BV54" t="s">
        <v>995</v>
      </c>
      <c r="CJ54" t="s">
        <v>59</v>
      </c>
      <c r="CK54" t="str">
        <f t="shared" si="5"/>
        <v>France</v>
      </c>
      <c r="CL54" t="s">
        <v>297</v>
      </c>
      <c r="CM54" t="s">
        <v>298</v>
      </c>
    </row>
    <row r="55" spans="16:91">
      <c r="P55" s="225" t="s">
        <v>996</v>
      </c>
      <c r="Q55" t="s">
        <v>997</v>
      </c>
      <c r="V55" t="s">
        <v>998</v>
      </c>
      <c r="W55" t="s">
        <v>62</v>
      </c>
      <c r="X55" t="s">
        <v>999</v>
      </c>
      <c r="Y55" t="s">
        <v>1000</v>
      </c>
      <c r="Z55" t="s">
        <v>432</v>
      </c>
      <c r="AA55" t="str">
        <f t="shared" si="2"/>
        <v>CO</v>
      </c>
      <c r="AB55" t="str">
        <f>+VLOOKUP(AC55,$Z$6:$Z$259,1,0)</f>
        <v>Venezuela</v>
      </c>
      <c r="AC55" t="s">
        <v>1001</v>
      </c>
      <c r="AD55" t="s">
        <v>1002</v>
      </c>
      <c r="AE55">
        <v>58</v>
      </c>
      <c r="AG55" t="s">
        <v>1003</v>
      </c>
      <c r="AH55" t="s">
        <v>1004</v>
      </c>
      <c r="BS55" t="s">
        <v>1005</v>
      </c>
      <c r="BT55" s="109" t="s">
        <v>1006</v>
      </c>
      <c r="BU55" s="51" t="s">
        <v>957</v>
      </c>
      <c r="BV55" s="51" t="s">
        <v>958</v>
      </c>
      <c r="CJ55" t="s">
        <v>1007</v>
      </c>
      <c r="CK55" t="e">
        <f t="shared" si="5"/>
        <v>#N/A</v>
      </c>
      <c r="CL55" t="s">
        <v>230</v>
      </c>
      <c r="CM55" t="s">
        <v>231</v>
      </c>
    </row>
    <row r="56" spans="16:91">
      <c r="P56" s="225" t="s">
        <v>1008</v>
      </c>
      <c r="Q56" t="s">
        <v>1009</v>
      </c>
      <c r="V56" t="s">
        <v>1010</v>
      </c>
      <c r="W56" t="s">
        <v>62</v>
      </c>
      <c r="X56" t="s">
        <v>1011</v>
      </c>
      <c r="Y56" t="s">
        <v>1012</v>
      </c>
      <c r="Z56" t="s">
        <v>998</v>
      </c>
      <c r="AA56" t="str">
        <f t="shared" si="2"/>
        <v>KM</v>
      </c>
      <c r="AB56" t="s">
        <v>1013</v>
      </c>
      <c r="AC56" t="s">
        <v>1013</v>
      </c>
      <c r="BS56" t="s">
        <v>1014</v>
      </c>
      <c r="BT56" s="109">
        <v>150</v>
      </c>
      <c r="BU56" t="s">
        <v>574</v>
      </c>
      <c r="BV56" t="s">
        <v>575</v>
      </c>
      <c r="CJ56" t="s">
        <v>457</v>
      </c>
      <c r="CK56" t="e">
        <f t="shared" si="5"/>
        <v>#N/A</v>
      </c>
      <c r="CL56" t="s">
        <v>230</v>
      </c>
      <c r="CM56" t="s">
        <v>231</v>
      </c>
    </row>
    <row r="57" spans="16:91">
      <c r="P57" s="225" t="s">
        <v>1015</v>
      </c>
      <c r="Q57" t="s">
        <v>1016</v>
      </c>
      <c r="V57" t="s">
        <v>1017</v>
      </c>
      <c r="W57" t="s">
        <v>62</v>
      </c>
      <c r="X57" t="s">
        <v>1018</v>
      </c>
      <c r="Y57" t="s">
        <v>1019</v>
      </c>
      <c r="Z57" t="s">
        <v>1010</v>
      </c>
      <c r="AA57" t="str">
        <f t="shared" si="2"/>
        <v>CG</v>
      </c>
      <c r="AB57" t="e">
        <f t="shared" ref="AB57:AB120" si="7">+VLOOKUP(AC57,$Z$6:$Z$259,1,0)</f>
        <v>#N/A</v>
      </c>
      <c r="BS57" t="s">
        <v>1020</v>
      </c>
      <c r="BT57" s="109">
        <v>15</v>
      </c>
      <c r="BU57" t="s">
        <v>1021</v>
      </c>
      <c r="BV57" t="s">
        <v>1022</v>
      </c>
      <c r="CJ57" t="s">
        <v>17</v>
      </c>
      <c r="CK57" t="str">
        <f t="shared" si="5"/>
        <v>Germany</v>
      </c>
      <c r="CL57" t="s">
        <v>297</v>
      </c>
      <c r="CM57" t="s">
        <v>298</v>
      </c>
    </row>
    <row r="58" spans="16:91">
      <c r="P58" s="225" t="s">
        <v>1023</v>
      </c>
      <c r="Q58" t="s">
        <v>1024</v>
      </c>
      <c r="V58" t="s">
        <v>1025</v>
      </c>
      <c r="W58" t="s">
        <v>62</v>
      </c>
      <c r="X58" t="s">
        <v>1026</v>
      </c>
      <c r="Y58" t="s">
        <v>1027</v>
      </c>
      <c r="Z58" t="s">
        <v>1025</v>
      </c>
      <c r="AA58" t="str">
        <f t="shared" si="2"/>
        <v>CK</v>
      </c>
      <c r="AB58" t="e">
        <f t="shared" si="7"/>
        <v>#N/A</v>
      </c>
      <c r="BS58" t="s">
        <v>1028</v>
      </c>
      <c r="BT58" s="109">
        <v>14</v>
      </c>
      <c r="BU58" t="s">
        <v>1029</v>
      </c>
      <c r="BV58" t="s">
        <v>1030</v>
      </c>
      <c r="CJ58" t="s">
        <v>1031</v>
      </c>
      <c r="CK58" t="e">
        <f t="shared" si="5"/>
        <v>#N/A</v>
      </c>
      <c r="CL58" t="s">
        <v>230</v>
      </c>
      <c r="CM58" t="s">
        <v>231</v>
      </c>
    </row>
    <row r="59" spans="16:91">
      <c r="P59" s="225" t="s">
        <v>1032</v>
      </c>
      <c r="Q59" t="s">
        <v>1033</v>
      </c>
      <c r="V59" t="s">
        <v>1034</v>
      </c>
      <c r="W59" t="s">
        <v>62</v>
      </c>
      <c r="X59" t="s">
        <v>1035</v>
      </c>
      <c r="Y59" t="s">
        <v>1036</v>
      </c>
      <c r="Z59" t="s">
        <v>804</v>
      </c>
      <c r="AA59" t="str">
        <f t="shared" si="2"/>
        <v>CR</v>
      </c>
      <c r="AB59" t="e">
        <f t="shared" si="7"/>
        <v>#N/A</v>
      </c>
      <c r="BS59" t="s">
        <v>1037</v>
      </c>
      <c r="BT59" s="109">
        <v>120</v>
      </c>
      <c r="BU59" t="s">
        <v>224</v>
      </c>
      <c r="BV59" t="s">
        <v>223</v>
      </c>
      <c r="CJ59" t="s">
        <v>437</v>
      </c>
      <c r="CK59" t="str">
        <f t="shared" si="5"/>
        <v>Greece</v>
      </c>
      <c r="CL59" t="s">
        <v>297</v>
      </c>
      <c r="CM59" t="s">
        <v>298</v>
      </c>
    </row>
    <row r="60" spans="16:91">
      <c r="P60" s="225" t="s">
        <v>1038</v>
      </c>
      <c r="Q60" t="s">
        <v>1039</v>
      </c>
      <c r="V60" t="s">
        <v>1040</v>
      </c>
      <c r="W60" t="s">
        <v>62</v>
      </c>
      <c r="X60" t="s">
        <v>1041</v>
      </c>
      <c r="Y60" t="s">
        <v>1042</v>
      </c>
      <c r="Z60" t="s">
        <v>1043</v>
      </c>
      <c r="AA60" t="str">
        <f t="shared" si="2"/>
        <v>CI</v>
      </c>
      <c r="AB60" t="e">
        <f t="shared" si="7"/>
        <v>#N/A</v>
      </c>
      <c r="BS60" t="s">
        <v>1044</v>
      </c>
      <c r="BT60" s="109">
        <v>12</v>
      </c>
      <c r="BU60" t="s">
        <v>10</v>
      </c>
      <c r="BV60" t="s">
        <v>1045</v>
      </c>
      <c r="CJ60" t="s">
        <v>1046</v>
      </c>
      <c r="CK60" t="e">
        <f t="shared" si="5"/>
        <v>#N/A</v>
      </c>
      <c r="CL60" t="s">
        <v>230</v>
      </c>
      <c r="CM60" t="s">
        <v>231</v>
      </c>
    </row>
    <row r="61" spans="16:91">
      <c r="P61" s="225" t="s">
        <v>1047</v>
      </c>
      <c r="Q61" t="s">
        <v>1048</v>
      </c>
      <c r="V61" t="s">
        <v>1049</v>
      </c>
      <c r="W61" t="s">
        <v>62</v>
      </c>
      <c r="X61" t="s">
        <v>1050</v>
      </c>
      <c r="Y61" t="s">
        <v>1051</v>
      </c>
      <c r="Z61" t="s">
        <v>454</v>
      </c>
      <c r="AA61" t="str">
        <f t="shared" si="2"/>
        <v>HR</v>
      </c>
      <c r="AB61" t="e">
        <f t="shared" si="7"/>
        <v>#N/A</v>
      </c>
      <c r="BS61" t="s">
        <v>1052</v>
      </c>
      <c r="BT61" s="109" t="s">
        <v>1053</v>
      </c>
      <c r="BU61" t="s">
        <v>1053</v>
      </c>
      <c r="BV61" t="s">
        <v>1054</v>
      </c>
      <c r="CJ61" t="s">
        <v>1055</v>
      </c>
      <c r="CK61" t="e">
        <f t="shared" si="5"/>
        <v>#N/A</v>
      </c>
      <c r="CL61" t="s">
        <v>230</v>
      </c>
      <c r="CM61" t="s">
        <v>231</v>
      </c>
    </row>
    <row r="62" spans="16:91">
      <c r="P62" s="225" t="s">
        <v>1056</v>
      </c>
      <c r="Q62" t="s">
        <v>1057</v>
      </c>
      <c r="V62" t="s">
        <v>1058</v>
      </c>
      <c r="W62" t="s">
        <v>62</v>
      </c>
      <c r="X62" t="s">
        <v>1059</v>
      </c>
      <c r="Y62" t="s">
        <v>1060</v>
      </c>
      <c r="Z62" t="s">
        <v>1049</v>
      </c>
      <c r="AA62" t="str">
        <f t="shared" si="2"/>
        <v>CU</v>
      </c>
      <c r="AB62" t="e">
        <f t="shared" si="7"/>
        <v>#N/A</v>
      </c>
      <c r="BS62" t="s">
        <v>1061</v>
      </c>
      <c r="BT62" s="109">
        <v>100</v>
      </c>
      <c r="BU62" t="s">
        <v>1062</v>
      </c>
      <c r="BV62" t="s">
        <v>1063</v>
      </c>
      <c r="CJ62" t="s">
        <v>1064</v>
      </c>
      <c r="CK62" t="e">
        <f t="shared" si="5"/>
        <v>#N/A</v>
      </c>
      <c r="CL62" t="s">
        <v>230</v>
      </c>
      <c r="CM62" t="s">
        <v>231</v>
      </c>
    </row>
    <row r="63" spans="16:91">
      <c r="V63" t="s">
        <v>1065</v>
      </c>
      <c r="W63" t="s">
        <v>62</v>
      </c>
      <c r="X63" t="s">
        <v>1066</v>
      </c>
      <c r="Y63" t="s">
        <v>1067</v>
      </c>
      <c r="Z63" t="s">
        <v>1058</v>
      </c>
      <c r="AA63" t="str">
        <f t="shared" si="2"/>
        <v>CW</v>
      </c>
      <c r="AB63" t="e">
        <f t="shared" si="7"/>
        <v>#N/A</v>
      </c>
      <c r="BS63" t="s">
        <v>1068</v>
      </c>
      <c r="BT63" s="109">
        <v>10</v>
      </c>
      <c r="BU63" t="s">
        <v>1069</v>
      </c>
      <c r="BV63" t="s">
        <v>1070</v>
      </c>
      <c r="CJ63" t="s">
        <v>1071</v>
      </c>
      <c r="CK63" t="e">
        <f t="shared" si="5"/>
        <v>#N/A</v>
      </c>
      <c r="CL63" t="s">
        <v>230</v>
      </c>
      <c r="CM63" t="s">
        <v>231</v>
      </c>
    </row>
    <row r="64" spans="16:91">
      <c r="V64" t="s">
        <v>1072</v>
      </c>
      <c r="W64" t="s">
        <v>62</v>
      </c>
      <c r="X64" t="s">
        <v>1073</v>
      </c>
      <c r="Y64" t="s">
        <v>1074</v>
      </c>
      <c r="Z64" t="s">
        <v>315</v>
      </c>
      <c r="AA64" t="str">
        <f t="shared" si="2"/>
        <v>CY</v>
      </c>
      <c r="AB64" t="e">
        <f t="shared" si="7"/>
        <v>#N/A</v>
      </c>
      <c r="BS64" t="s">
        <v>1075</v>
      </c>
      <c r="BT64" s="111" t="s">
        <v>1076</v>
      </c>
      <c r="BU64" t="s">
        <v>1077</v>
      </c>
      <c r="BV64" t="s">
        <v>1078</v>
      </c>
      <c r="CJ64" t="s">
        <v>1079</v>
      </c>
      <c r="CK64" t="e">
        <f t="shared" si="5"/>
        <v>#N/A</v>
      </c>
      <c r="CL64" t="s">
        <v>230</v>
      </c>
      <c r="CM64" t="s">
        <v>231</v>
      </c>
    </row>
    <row r="65" spans="22:91">
      <c r="V65" t="s">
        <v>1043</v>
      </c>
      <c r="W65" t="s">
        <v>62</v>
      </c>
      <c r="X65" t="s">
        <v>1080</v>
      </c>
      <c r="Y65" t="s">
        <v>1081</v>
      </c>
      <c r="Z65" t="s">
        <v>342</v>
      </c>
      <c r="AA65" t="str">
        <f t="shared" si="2"/>
        <v>CZ</v>
      </c>
      <c r="AB65" t="e">
        <f t="shared" si="7"/>
        <v>#N/A</v>
      </c>
      <c r="BS65" t="s">
        <v>1082</v>
      </c>
      <c r="BT65" s="111" t="s">
        <v>1083</v>
      </c>
      <c r="BU65" t="s">
        <v>1084</v>
      </c>
      <c r="BV65" t="s">
        <v>1085</v>
      </c>
      <c r="CJ65" t="s">
        <v>1086</v>
      </c>
      <c r="CK65" t="e">
        <f t="shared" si="5"/>
        <v>#N/A</v>
      </c>
      <c r="CL65" t="s">
        <v>230</v>
      </c>
      <c r="CM65" t="s">
        <v>231</v>
      </c>
    </row>
    <row r="66" spans="22:91">
      <c r="V66" t="s">
        <v>1087</v>
      </c>
      <c r="W66" t="s">
        <v>62</v>
      </c>
      <c r="X66" t="s">
        <v>1088</v>
      </c>
      <c r="Y66" t="s">
        <v>1089</v>
      </c>
      <c r="Z66" t="s">
        <v>1090</v>
      </c>
      <c r="AA66" t="str">
        <f t="shared" si="2"/>
        <v>CD</v>
      </c>
      <c r="AB66" t="e">
        <f t="shared" si="7"/>
        <v>#N/A</v>
      </c>
      <c r="BS66" t="s">
        <v>1091</v>
      </c>
      <c r="BT66" s="111" t="s">
        <v>1092</v>
      </c>
      <c r="BU66" t="s">
        <v>1093</v>
      </c>
      <c r="BV66" t="s">
        <v>1094</v>
      </c>
      <c r="CJ66" t="s">
        <v>1095</v>
      </c>
      <c r="CK66" t="e">
        <f t="shared" si="5"/>
        <v>#N/A</v>
      </c>
      <c r="CL66" t="s">
        <v>230</v>
      </c>
      <c r="CM66" t="s">
        <v>231</v>
      </c>
    </row>
    <row r="67" spans="22:91">
      <c r="V67" t="s">
        <v>1096</v>
      </c>
      <c r="W67" t="s">
        <v>62</v>
      </c>
      <c r="X67" t="s">
        <v>1097</v>
      </c>
      <c r="Y67" t="s">
        <v>1098</v>
      </c>
      <c r="Z67" t="s">
        <v>390</v>
      </c>
      <c r="AA67" t="str">
        <f t="shared" si="2"/>
        <v>DK</v>
      </c>
      <c r="AB67" t="e">
        <f t="shared" si="7"/>
        <v>#N/A</v>
      </c>
      <c r="BS67" t="s">
        <v>1099</v>
      </c>
      <c r="BT67" s="111" t="s">
        <v>1100</v>
      </c>
      <c r="BU67" t="s">
        <v>1101</v>
      </c>
      <c r="BV67" t="s">
        <v>1102</v>
      </c>
      <c r="CJ67" t="s">
        <v>582</v>
      </c>
      <c r="CK67" t="str">
        <f t="shared" si="5"/>
        <v>Hong Kong</v>
      </c>
      <c r="CL67" t="s">
        <v>230</v>
      </c>
      <c r="CM67" t="s">
        <v>231</v>
      </c>
    </row>
    <row r="68" spans="22:91">
      <c r="V68" t="s">
        <v>1103</v>
      </c>
      <c r="W68" t="s">
        <v>62</v>
      </c>
      <c r="X68" t="s">
        <v>1104</v>
      </c>
      <c r="Y68" t="s">
        <v>1105</v>
      </c>
      <c r="Z68" t="s">
        <v>1096</v>
      </c>
      <c r="AA68" t="str">
        <f t="shared" si="2"/>
        <v>DJ</v>
      </c>
      <c r="AB68" t="e">
        <f t="shared" si="7"/>
        <v>#N/A</v>
      </c>
      <c r="BS68" t="s">
        <v>1106</v>
      </c>
      <c r="BT68" s="111" t="s">
        <v>1107</v>
      </c>
      <c r="BU68" s="51" t="s">
        <v>1108</v>
      </c>
      <c r="BV68" s="51" t="s">
        <v>1109</v>
      </c>
      <c r="CJ68" t="s">
        <v>60</v>
      </c>
      <c r="CK68" t="str">
        <f t="shared" si="5"/>
        <v>Hungary</v>
      </c>
      <c r="CL68" t="s">
        <v>399</v>
      </c>
      <c r="CM68" t="s">
        <v>400</v>
      </c>
    </row>
    <row r="69" spans="22:91">
      <c r="V69" t="s">
        <v>1110</v>
      </c>
      <c r="W69" t="s">
        <v>62</v>
      </c>
      <c r="X69" t="s">
        <v>1111</v>
      </c>
      <c r="Y69" t="s">
        <v>1112</v>
      </c>
      <c r="Z69" t="s">
        <v>1103</v>
      </c>
      <c r="AA69" t="str">
        <f t="shared" si="2"/>
        <v>DM</v>
      </c>
      <c r="AB69" t="e">
        <f t="shared" si="7"/>
        <v>#N/A</v>
      </c>
      <c r="BS69" t="s">
        <v>1113</v>
      </c>
      <c r="BT69" s="109" t="s">
        <v>1114</v>
      </c>
      <c r="BU69" s="51" t="s">
        <v>1115</v>
      </c>
      <c r="BV69" s="51" t="s">
        <v>1116</v>
      </c>
      <c r="CJ69" t="s">
        <v>1117</v>
      </c>
      <c r="CK69" t="e">
        <f t="shared" si="5"/>
        <v>#N/A</v>
      </c>
      <c r="CL69" t="s">
        <v>1118</v>
      </c>
      <c r="CM69" t="s">
        <v>1119</v>
      </c>
    </row>
    <row r="70" spans="22:91">
      <c r="V70" t="s">
        <v>1120</v>
      </c>
      <c r="W70" t="s">
        <v>62</v>
      </c>
      <c r="X70" t="s">
        <v>1121</v>
      </c>
      <c r="Y70" t="s">
        <v>1122</v>
      </c>
      <c r="Z70" t="s">
        <v>1110</v>
      </c>
      <c r="AA70" t="str">
        <f t="shared" si="2"/>
        <v>DO</v>
      </c>
      <c r="AB70" t="e">
        <f t="shared" si="7"/>
        <v>#N/A</v>
      </c>
      <c r="BS70" t="s">
        <v>1123</v>
      </c>
      <c r="BT70" s="111" t="s">
        <v>1124</v>
      </c>
      <c r="BU70" t="s">
        <v>1125</v>
      </c>
      <c r="BV70" t="s">
        <v>1126</v>
      </c>
      <c r="CJ70" t="s">
        <v>613</v>
      </c>
      <c r="CK70" t="str">
        <f t="shared" si="5"/>
        <v>India</v>
      </c>
      <c r="CL70" t="s">
        <v>780</v>
      </c>
      <c r="CM70" t="s">
        <v>781</v>
      </c>
    </row>
    <row r="71" spans="22:91">
      <c r="V71" t="s">
        <v>1127</v>
      </c>
      <c r="W71" t="s">
        <v>62</v>
      </c>
      <c r="X71" t="s">
        <v>1128</v>
      </c>
      <c r="Y71" t="s">
        <v>1129</v>
      </c>
      <c r="Z71" t="s">
        <v>1120</v>
      </c>
      <c r="AA71" t="str">
        <f t="shared" si="2"/>
        <v>EC</v>
      </c>
      <c r="AB71" t="e">
        <f t="shared" si="7"/>
        <v>#N/A</v>
      </c>
      <c r="BS71" t="s">
        <v>1130</v>
      </c>
      <c r="BT71" s="111" t="s">
        <v>1131</v>
      </c>
      <c r="BU71" t="s">
        <v>1132</v>
      </c>
      <c r="BV71" t="s">
        <v>1133</v>
      </c>
      <c r="CJ71" t="s">
        <v>627</v>
      </c>
      <c r="CK71" t="str">
        <f t="shared" ref="CK71:CK102" si="8">+INDEX($AB$7:$AB$55,MATCH($CJ71,$AC$7:$AC$55,0))</f>
        <v>Indonesia</v>
      </c>
      <c r="CL71" t="s">
        <v>297</v>
      </c>
      <c r="CM71" t="s">
        <v>298</v>
      </c>
    </row>
    <row r="72" spans="22:91">
      <c r="V72" t="s">
        <v>1134</v>
      </c>
      <c r="W72" t="s">
        <v>62</v>
      </c>
      <c r="X72" t="s">
        <v>1135</v>
      </c>
      <c r="Y72" t="s">
        <v>1136</v>
      </c>
      <c r="Z72" t="s">
        <v>908</v>
      </c>
      <c r="AA72" t="str">
        <f t="shared" ref="AA72:AA135" si="9">TRIM(Y72)</f>
        <v>EG</v>
      </c>
      <c r="AB72" t="e">
        <f t="shared" si="7"/>
        <v>#N/A</v>
      </c>
      <c r="BS72" t="s">
        <v>1137</v>
      </c>
      <c r="BT72" s="109" t="s">
        <v>1138</v>
      </c>
      <c r="BU72" t="s">
        <v>1138</v>
      </c>
      <c r="BV72" t="s">
        <v>1139</v>
      </c>
      <c r="CJ72" t="s">
        <v>1140</v>
      </c>
      <c r="CK72" t="e">
        <f t="shared" si="8"/>
        <v>#N/A</v>
      </c>
      <c r="CL72" t="s">
        <v>230</v>
      </c>
      <c r="CM72" t="s">
        <v>231</v>
      </c>
    </row>
    <row r="73" spans="22:91">
      <c r="V73" t="s">
        <v>1141</v>
      </c>
      <c r="W73" t="s">
        <v>62</v>
      </c>
      <c r="X73" t="s">
        <v>1142</v>
      </c>
      <c r="Y73" t="s">
        <v>1143</v>
      </c>
      <c r="Z73" t="s">
        <v>1134</v>
      </c>
      <c r="AA73" t="str">
        <f t="shared" si="9"/>
        <v>SV</v>
      </c>
      <c r="AB73" t="e">
        <f t="shared" si="7"/>
        <v>#N/A</v>
      </c>
      <c r="BS73" t="s">
        <v>1144</v>
      </c>
      <c r="BT73" s="109" t="s">
        <v>542</v>
      </c>
      <c r="BU73" t="s">
        <v>542</v>
      </c>
      <c r="BV73" t="s">
        <v>543</v>
      </c>
      <c r="CJ73" t="s">
        <v>658</v>
      </c>
      <c r="CK73" t="str">
        <f t="shared" si="8"/>
        <v>Israel</v>
      </c>
      <c r="CL73" t="s">
        <v>297</v>
      </c>
      <c r="CM73" t="s">
        <v>298</v>
      </c>
    </row>
    <row r="74" spans="22:91">
      <c r="V74" t="s">
        <v>1145</v>
      </c>
      <c r="W74" t="s">
        <v>62</v>
      </c>
      <c r="X74" t="s">
        <v>1146</v>
      </c>
      <c r="Y74" t="s">
        <v>1147</v>
      </c>
      <c r="Z74" t="s">
        <v>1141</v>
      </c>
      <c r="AA74" t="str">
        <f t="shared" si="9"/>
        <v>GQ</v>
      </c>
      <c r="AB74" t="e">
        <f t="shared" si="7"/>
        <v>#N/A</v>
      </c>
      <c r="BS74" t="s">
        <v>1148</v>
      </c>
      <c r="BT74" s="109" t="s">
        <v>1149</v>
      </c>
      <c r="BU74" t="s">
        <v>1149</v>
      </c>
      <c r="BV74" t="s">
        <v>1150</v>
      </c>
      <c r="CJ74" t="s">
        <v>587</v>
      </c>
      <c r="CK74" t="str">
        <f t="shared" si="8"/>
        <v>Italy</v>
      </c>
      <c r="CL74" t="s">
        <v>297</v>
      </c>
      <c r="CM74" t="s">
        <v>298</v>
      </c>
    </row>
    <row r="75" spans="22:91">
      <c r="V75" t="s">
        <v>1151</v>
      </c>
      <c r="W75" t="s">
        <v>62</v>
      </c>
      <c r="X75" t="s">
        <v>1152</v>
      </c>
      <c r="Y75" t="s">
        <v>1153</v>
      </c>
      <c r="Z75" t="s">
        <v>1145</v>
      </c>
      <c r="AA75" t="str">
        <f t="shared" si="9"/>
        <v>ER</v>
      </c>
      <c r="AB75" t="e">
        <f t="shared" si="7"/>
        <v>#N/A</v>
      </c>
      <c r="CJ75" t="s">
        <v>1154</v>
      </c>
      <c r="CK75" t="e">
        <f t="shared" si="8"/>
        <v>#N/A</v>
      </c>
      <c r="CL75" t="s">
        <v>230</v>
      </c>
      <c r="CM75" t="s">
        <v>231</v>
      </c>
    </row>
    <row r="76" spans="22:91">
      <c r="V76" t="s">
        <v>1155</v>
      </c>
      <c r="W76" t="s">
        <v>62</v>
      </c>
      <c r="X76" t="s">
        <v>1156</v>
      </c>
      <c r="Y76" t="s">
        <v>1157</v>
      </c>
      <c r="Z76" t="s">
        <v>415</v>
      </c>
      <c r="AA76" t="str">
        <f t="shared" si="9"/>
        <v>EE</v>
      </c>
      <c r="AB76" t="e">
        <f t="shared" si="7"/>
        <v>#N/A</v>
      </c>
      <c r="CJ76" t="s">
        <v>684</v>
      </c>
      <c r="CK76" t="str">
        <f t="shared" si="8"/>
        <v>Japan</v>
      </c>
      <c r="CL76" t="s">
        <v>1158</v>
      </c>
      <c r="CM76" t="s">
        <v>1159</v>
      </c>
    </row>
    <row r="77" spans="22:91">
      <c r="V77" t="s">
        <v>1160</v>
      </c>
      <c r="W77" t="s">
        <v>62</v>
      </c>
      <c r="X77" t="s">
        <v>1161</v>
      </c>
      <c r="Y77" t="s">
        <v>1162</v>
      </c>
      <c r="Z77" t="s">
        <v>1155</v>
      </c>
      <c r="AA77" t="str">
        <f t="shared" si="9"/>
        <v>ET</v>
      </c>
      <c r="AB77" t="e">
        <f t="shared" si="7"/>
        <v>#N/A</v>
      </c>
      <c r="CJ77" t="s">
        <v>1163</v>
      </c>
      <c r="CK77" t="e">
        <f t="shared" si="8"/>
        <v>#N/A</v>
      </c>
      <c r="CL77" t="s">
        <v>230</v>
      </c>
      <c r="CM77" t="s">
        <v>231</v>
      </c>
    </row>
    <row r="78" spans="22:91">
      <c r="V78" t="s">
        <v>1164</v>
      </c>
      <c r="W78" t="s">
        <v>62</v>
      </c>
      <c r="X78" t="s">
        <v>1165</v>
      </c>
      <c r="Y78" t="s">
        <v>1166</v>
      </c>
      <c r="Z78" t="s">
        <v>1160</v>
      </c>
      <c r="AA78" t="str">
        <f t="shared" si="9"/>
        <v>FK</v>
      </c>
      <c r="AB78" t="e">
        <f t="shared" si="7"/>
        <v>#N/A</v>
      </c>
      <c r="CJ78" t="s">
        <v>1167</v>
      </c>
      <c r="CK78" t="e">
        <f t="shared" si="8"/>
        <v>#N/A</v>
      </c>
      <c r="CL78" t="s">
        <v>780</v>
      </c>
      <c r="CM78" t="s">
        <v>781</v>
      </c>
    </row>
    <row r="79" spans="22:91">
      <c r="V79" t="s">
        <v>1168</v>
      </c>
      <c r="W79" t="s">
        <v>62</v>
      </c>
      <c r="X79" t="s">
        <v>1169</v>
      </c>
      <c r="Y79" t="s">
        <v>1170</v>
      </c>
      <c r="Z79" t="s">
        <v>1164</v>
      </c>
      <c r="AA79" t="str">
        <f t="shared" si="9"/>
        <v>FÖ</v>
      </c>
      <c r="AB79" t="e">
        <f t="shared" si="7"/>
        <v>#N/A</v>
      </c>
      <c r="CJ79" t="s">
        <v>1171</v>
      </c>
      <c r="CK79" t="e">
        <f t="shared" si="8"/>
        <v>#N/A</v>
      </c>
      <c r="CL79" t="s">
        <v>230</v>
      </c>
      <c r="CM79" t="s">
        <v>231</v>
      </c>
    </row>
    <row r="80" spans="22:91">
      <c r="V80" t="s">
        <v>1172</v>
      </c>
      <c r="W80" t="s">
        <v>62</v>
      </c>
      <c r="X80" t="s">
        <v>1173</v>
      </c>
      <c r="Y80" t="s">
        <v>1174</v>
      </c>
      <c r="Z80" t="s">
        <v>1168</v>
      </c>
      <c r="AA80" t="str">
        <f t="shared" si="9"/>
        <v>FJ</v>
      </c>
      <c r="AB80" t="e">
        <f t="shared" si="7"/>
        <v>#N/A</v>
      </c>
      <c r="CJ80" t="s">
        <v>1175</v>
      </c>
      <c r="CK80" t="e">
        <f t="shared" si="8"/>
        <v>#N/A</v>
      </c>
      <c r="CL80" t="s">
        <v>230</v>
      </c>
      <c r="CM80" t="s">
        <v>231</v>
      </c>
    </row>
    <row r="81" spans="22:91">
      <c r="V81" t="s">
        <v>1176</v>
      </c>
      <c r="W81" t="s">
        <v>62</v>
      </c>
      <c r="X81" t="s">
        <v>1177</v>
      </c>
      <c r="Y81" t="s">
        <v>1178</v>
      </c>
      <c r="Z81" t="s">
        <v>484</v>
      </c>
      <c r="AA81" t="str">
        <f t="shared" si="9"/>
        <v>FI</v>
      </c>
      <c r="AB81" t="e">
        <f t="shared" si="7"/>
        <v>#N/A</v>
      </c>
      <c r="CJ81" t="s">
        <v>1179</v>
      </c>
      <c r="CK81" t="e">
        <f t="shared" si="8"/>
        <v>#N/A</v>
      </c>
      <c r="CL81" t="s">
        <v>297</v>
      </c>
      <c r="CM81" t="s">
        <v>298</v>
      </c>
    </row>
    <row r="82" spans="22:91">
      <c r="V82" t="s">
        <v>1180</v>
      </c>
      <c r="W82" t="s">
        <v>62</v>
      </c>
      <c r="X82" t="s">
        <v>1181</v>
      </c>
      <c r="Y82" t="s">
        <v>1182</v>
      </c>
      <c r="Z82" t="s">
        <v>59</v>
      </c>
      <c r="AA82" t="str">
        <f t="shared" si="9"/>
        <v>FR</v>
      </c>
      <c r="AB82" t="e">
        <f t="shared" si="7"/>
        <v>#N/A</v>
      </c>
      <c r="CJ82" t="s">
        <v>1183</v>
      </c>
      <c r="CK82" t="e">
        <f t="shared" si="8"/>
        <v>#N/A</v>
      </c>
      <c r="CL82" t="s">
        <v>230</v>
      </c>
      <c r="CM82" t="s">
        <v>231</v>
      </c>
    </row>
    <row r="83" spans="22:91">
      <c r="V83" t="s">
        <v>1184</v>
      </c>
      <c r="W83" t="s">
        <v>62</v>
      </c>
      <c r="X83" t="s">
        <v>1185</v>
      </c>
      <c r="Y83" t="s">
        <v>1186</v>
      </c>
      <c r="Z83" t="s">
        <v>1180</v>
      </c>
      <c r="AA83" t="str">
        <f t="shared" si="9"/>
        <v>GF</v>
      </c>
      <c r="AB83" t="e">
        <f t="shared" si="7"/>
        <v>#N/A</v>
      </c>
      <c r="CJ83" t="s">
        <v>630</v>
      </c>
      <c r="CK83" t="e">
        <f t="shared" si="8"/>
        <v>#N/A</v>
      </c>
      <c r="CL83" t="s">
        <v>230</v>
      </c>
      <c r="CM83" t="s">
        <v>231</v>
      </c>
    </row>
    <row r="84" spans="22:91">
      <c r="V84" t="s">
        <v>1187</v>
      </c>
      <c r="W84" t="s">
        <v>62</v>
      </c>
      <c r="X84" t="s">
        <v>1188</v>
      </c>
      <c r="Y84" t="s">
        <v>1189</v>
      </c>
      <c r="Z84" t="s">
        <v>1184</v>
      </c>
      <c r="AA84" t="str">
        <f t="shared" si="9"/>
        <v>PF</v>
      </c>
      <c r="AB84" t="e">
        <f t="shared" si="7"/>
        <v>#N/A</v>
      </c>
      <c r="CJ84" t="s">
        <v>1190</v>
      </c>
      <c r="CK84" t="e">
        <f t="shared" si="8"/>
        <v>#N/A</v>
      </c>
      <c r="CL84" t="s">
        <v>230</v>
      </c>
      <c r="CM84" t="s">
        <v>231</v>
      </c>
    </row>
    <row r="85" spans="22:91">
      <c r="V85" t="s">
        <v>1191</v>
      </c>
      <c r="W85" t="s">
        <v>62</v>
      </c>
      <c r="X85" t="s">
        <v>1192</v>
      </c>
      <c r="Y85" t="s">
        <v>1193</v>
      </c>
      <c r="Z85" t="s">
        <v>1187</v>
      </c>
      <c r="AA85" t="str">
        <f t="shared" si="9"/>
        <v>TF</v>
      </c>
      <c r="AB85" t="e">
        <f t="shared" si="7"/>
        <v>#N/A</v>
      </c>
      <c r="CJ85" t="s">
        <v>1194</v>
      </c>
      <c r="CK85" t="e">
        <f t="shared" si="8"/>
        <v>#N/A</v>
      </c>
      <c r="CL85" t="s">
        <v>1118</v>
      </c>
      <c r="CM85" t="s">
        <v>1119</v>
      </c>
    </row>
    <row r="86" spans="22:91">
      <c r="V86" t="s">
        <v>1195</v>
      </c>
      <c r="W86" t="s">
        <v>62</v>
      </c>
      <c r="X86" t="s">
        <v>1196</v>
      </c>
      <c r="Y86" t="s">
        <v>1197</v>
      </c>
      <c r="Z86" t="s">
        <v>1191</v>
      </c>
      <c r="AA86" t="str">
        <f t="shared" si="9"/>
        <v>GA</v>
      </c>
      <c r="AB86" t="e">
        <f t="shared" si="7"/>
        <v>#N/A</v>
      </c>
      <c r="CJ86" t="s">
        <v>1198</v>
      </c>
      <c r="CK86" t="e">
        <f t="shared" si="8"/>
        <v>#N/A</v>
      </c>
      <c r="CL86" t="s">
        <v>230</v>
      </c>
      <c r="CM86" t="s">
        <v>231</v>
      </c>
    </row>
    <row r="87" spans="22:91">
      <c r="V87" t="s">
        <v>1199</v>
      </c>
      <c r="W87" t="s">
        <v>62</v>
      </c>
      <c r="X87" t="s">
        <v>1200</v>
      </c>
      <c r="Y87" t="s">
        <v>1201</v>
      </c>
      <c r="Z87" t="s">
        <v>1195</v>
      </c>
      <c r="AA87" t="str">
        <f t="shared" si="9"/>
        <v>GM</v>
      </c>
      <c r="AB87" t="e">
        <f t="shared" si="7"/>
        <v>#N/A</v>
      </c>
      <c r="CJ87" t="s">
        <v>1202</v>
      </c>
      <c r="CK87" t="e">
        <f t="shared" si="8"/>
        <v>#N/A</v>
      </c>
      <c r="CL87" t="s">
        <v>399</v>
      </c>
      <c r="CM87" t="s">
        <v>400</v>
      </c>
    </row>
    <row r="88" spans="22:91">
      <c r="V88" t="s">
        <v>1203</v>
      </c>
      <c r="W88" t="s">
        <v>62</v>
      </c>
      <c r="X88" t="s">
        <v>1204</v>
      </c>
      <c r="Y88" t="s">
        <v>1205</v>
      </c>
      <c r="Z88" t="s">
        <v>1199</v>
      </c>
      <c r="AA88" t="str">
        <f t="shared" si="9"/>
        <v>GE</v>
      </c>
      <c r="AB88" t="e">
        <f t="shared" si="7"/>
        <v>#N/A</v>
      </c>
      <c r="CJ88" t="s">
        <v>603</v>
      </c>
      <c r="CK88" t="e">
        <f t="shared" si="8"/>
        <v>#N/A</v>
      </c>
      <c r="CL88" t="s">
        <v>230</v>
      </c>
      <c r="CM88" t="s">
        <v>231</v>
      </c>
    </row>
    <row r="89" spans="22:91">
      <c r="V89" t="s">
        <v>1206</v>
      </c>
      <c r="W89" t="s">
        <v>62</v>
      </c>
      <c r="X89" t="s">
        <v>1207</v>
      </c>
      <c r="Y89" t="s">
        <v>1208</v>
      </c>
      <c r="Z89" t="s">
        <v>17</v>
      </c>
      <c r="AA89" t="str">
        <f t="shared" si="9"/>
        <v>DE</v>
      </c>
      <c r="AB89" t="e">
        <f t="shared" si="7"/>
        <v>#N/A</v>
      </c>
      <c r="CJ89" t="s">
        <v>617</v>
      </c>
      <c r="CK89" t="e">
        <f t="shared" si="8"/>
        <v>#N/A</v>
      </c>
      <c r="CL89" t="s">
        <v>399</v>
      </c>
      <c r="CM89" t="s">
        <v>400</v>
      </c>
    </row>
    <row r="90" spans="22:91">
      <c r="V90" t="s">
        <v>1209</v>
      </c>
      <c r="W90" t="s">
        <v>62</v>
      </c>
      <c r="X90" t="s">
        <v>1210</v>
      </c>
      <c r="Y90" t="s">
        <v>1211</v>
      </c>
      <c r="Z90" t="s">
        <v>1206</v>
      </c>
      <c r="AA90" t="str">
        <f t="shared" si="9"/>
        <v>GH</v>
      </c>
      <c r="AB90" t="e">
        <f t="shared" si="7"/>
        <v>#N/A</v>
      </c>
      <c r="CJ90" t="s">
        <v>1212</v>
      </c>
      <c r="CK90" t="e">
        <f t="shared" si="8"/>
        <v>#N/A</v>
      </c>
      <c r="CL90" t="s">
        <v>230</v>
      </c>
      <c r="CM90" t="s">
        <v>231</v>
      </c>
    </row>
    <row r="91" spans="22:91">
      <c r="V91" t="s">
        <v>1213</v>
      </c>
      <c r="W91" t="s">
        <v>62</v>
      </c>
      <c r="X91" t="s">
        <v>1214</v>
      </c>
      <c r="Y91" t="s">
        <v>1215</v>
      </c>
      <c r="Z91" t="s">
        <v>1216</v>
      </c>
      <c r="AA91" t="str">
        <f t="shared" si="9"/>
        <v>GI</v>
      </c>
      <c r="AB91" t="e">
        <f t="shared" si="7"/>
        <v>#N/A</v>
      </c>
      <c r="CJ91" t="s">
        <v>1217</v>
      </c>
      <c r="CK91" t="e">
        <f t="shared" si="8"/>
        <v>#N/A</v>
      </c>
      <c r="CL91" t="s">
        <v>230</v>
      </c>
      <c r="CM91" t="s">
        <v>231</v>
      </c>
    </row>
    <row r="92" spans="22:91">
      <c r="V92" t="s">
        <v>1218</v>
      </c>
      <c r="W92" t="s">
        <v>62</v>
      </c>
      <c r="X92" t="s">
        <v>1219</v>
      </c>
      <c r="Y92" t="s">
        <v>1220</v>
      </c>
      <c r="Z92" t="s">
        <v>521</v>
      </c>
      <c r="AA92" t="str">
        <f t="shared" si="9"/>
        <v>GB</v>
      </c>
      <c r="AB92" t="e">
        <f t="shared" si="7"/>
        <v>#N/A</v>
      </c>
      <c r="CJ92" t="s">
        <v>711</v>
      </c>
      <c r="CK92" t="str">
        <f t="shared" si="8"/>
        <v>Malaysia</v>
      </c>
      <c r="CL92" t="s">
        <v>297</v>
      </c>
      <c r="CM92" t="s">
        <v>298</v>
      </c>
    </row>
    <row r="93" spans="22:91">
      <c r="V93" t="s">
        <v>1221</v>
      </c>
      <c r="W93" t="s">
        <v>62</v>
      </c>
      <c r="X93" t="s">
        <v>1222</v>
      </c>
      <c r="Y93" t="s">
        <v>1223</v>
      </c>
      <c r="Z93" t="s">
        <v>437</v>
      </c>
      <c r="AA93" t="str">
        <f t="shared" si="9"/>
        <v>GR</v>
      </c>
      <c r="AB93" t="e">
        <f t="shared" si="7"/>
        <v>#N/A</v>
      </c>
      <c r="CJ93" t="s">
        <v>1224</v>
      </c>
      <c r="CK93" t="e">
        <f t="shared" si="8"/>
        <v>#N/A</v>
      </c>
      <c r="CL93" t="s">
        <v>230</v>
      </c>
      <c r="CM93" t="s">
        <v>231</v>
      </c>
    </row>
    <row r="94" spans="22:91">
      <c r="V94" t="s">
        <v>1225</v>
      </c>
      <c r="W94" t="s">
        <v>62</v>
      </c>
      <c r="X94" t="s">
        <v>1226</v>
      </c>
      <c r="Y94" t="s">
        <v>1227</v>
      </c>
      <c r="Z94" t="s">
        <v>1218</v>
      </c>
      <c r="AA94" t="str">
        <f t="shared" si="9"/>
        <v>GL</v>
      </c>
      <c r="AB94" t="e">
        <f t="shared" si="7"/>
        <v>#N/A</v>
      </c>
      <c r="CJ94" t="s">
        <v>1228</v>
      </c>
      <c r="CK94" t="e">
        <f t="shared" si="8"/>
        <v>#N/A</v>
      </c>
      <c r="CL94" t="s">
        <v>230</v>
      </c>
      <c r="CM94" t="s">
        <v>231</v>
      </c>
    </row>
    <row r="95" spans="22:91">
      <c r="V95" t="s">
        <v>1229</v>
      </c>
      <c r="W95" t="s">
        <v>62</v>
      </c>
      <c r="X95" t="s">
        <v>1230</v>
      </c>
      <c r="Y95" t="s">
        <v>1231</v>
      </c>
      <c r="Z95" t="s">
        <v>1221</v>
      </c>
      <c r="AA95" t="str">
        <f t="shared" si="9"/>
        <v>GD</v>
      </c>
      <c r="AB95" t="e">
        <f t="shared" si="7"/>
        <v>#N/A</v>
      </c>
      <c r="CJ95" t="s">
        <v>646</v>
      </c>
      <c r="CK95" t="e">
        <f t="shared" si="8"/>
        <v>#N/A</v>
      </c>
      <c r="CL95" t="s">
        <v>230</v>
      </c>
      <c r="CM95" t="s">
        <v>231</v>
      </c>
    </row>
    <row r="96" spans="22:91">
      <c r="V96" t="s">
        <v>1232</v>
      </c>
      <c r="W96" t="s">
        <v>62</v>
      </c>
      <c r="X96" t="s">
        <v>1233</v>
      </c>
      <c r="Y96" t="s">
        <v>1234</v>
      </c>
      <c r="Z96" t="s">
        <v>1225</v>
      </c>
      <c r="AA96" t="str">
        <f t="shared" si="9"/>
        <v>GP</v>
      </c>
      <c r="AB96" t="e">
        <f t="shared" si="7"/>
        <v>#N/A</v>
      </c>
      <c r="CJ96" t="s">
        <v>1235</v>
      </c>
      <c r="CK96" t="e">
        <f t="shared" si="8"/>
        <v>#N/A</v>
      </c>
      <c r="CL96" t="s">
        <v>230</v>
      </c>
      <c r="CM96" t="s">
        <v>231</v>
      </c>
    </row>
    <row r="97" spans="22:91">
      <c r="V97" t="s">
        <v>1236</v>
      </c>
      <c r="W97" t="s">
        <v>62</v>
      </c>
      <c r="X97" t="s">
        <v>1237</v>
      </c>
      <c r="Y97" t="s">
        <v>1238</v>
      </c>
      <c r="Z97" t="s">
        <v>1229</v>
      </c>
      <c r="AA97" t="str">
        <f t="shared" si="9"/>
        <v>GU</v>
      </c>
      <c r="AB97" t="e">
        <f t="shared" si="7"/>
        <v>#N/A</v>
      </c>
      <c r="CJ97" t="s">
        <v>728</v>
      </c>
      <c r="CK97" t="str">
        <f t="shared" si="8"/>
        <v>Mexico</v>
      </c>
      <c r="CL97" t="s">
        <v>297</v>
      </c>
      <c r="CM97" t="s">
        <v>298</v>
      </c>
    </row>
    <row r="98" spans="22:91">
      <c r="V98" t="s">
        <v>1239</v>
      </c>
      <c r="W98" t="s">
        <v>62</v>
      </c>
      <c r="X98" t="s">
        <v>1240</v>
      </c>
      <c r="Y98" t="s">
        <v>1241</v>
      </c>
      <c r="Z98" t="s">
        <v>1232</v>
      </c>
      <c r="AA98" t="str">
        <f t="shared" si="9"/>
        <v>GT</v>
      </c>
      <c r="AB98" t="e">
        <f t="shared" si="7"/>
        <v>#N/A</v>
      </c>
      <c r="CJ98" t="s">
        <v>1242</v>
      </c>
      <c r="CK98" t="e">
        <f t="shared" si="8"/>
        <v>#N/A</v>
      </c>
      <c r="CL98" t="s">
        <v>297</v>
      </c>
      <c r="CM98" t="s">
        <v>298</v>
      </c>
    </row>
    <row r="99" spans="22:91">
      <c r="V99" t="s">
        <v>1243</v>
      </c>
      <c r="W99" t="s">
        <v>62</v>
      </c>
      <c r="X99" t="s">
        <v>1244</v>
      </c>
      <c r="Y99" t="s">
        <v>1245</v>
      </c>
      <c r="Z99" t="s">
        <v>1236</v>
      </c>
      <c r="AA99" t="str">
        <f t="shared" si="9"/>
        <v>GG</v>
      </c>
      <c r="AB99" t="e">
        <f t="shared" si="7"/>
        <v>#N/A</v>
      </c>
      <c r="CJ99" t="s">
        <v>1246</v>
      </c>
      <c r="CK99" t="e">
        <f t="shared" si="8"/>
        <v>#N/A</v>
      </c>
      <c r="CL99" t="s">
        <v>230</v>
      </c>
      <c r="CM99" t="s">
        <v>231</v>
      </c>
    </row>
    <row r="100" spans="22:91">
      <c r="V100" t="s">
        <v>1247</v>
      </c>
      <c r="W100" t="s">
        <v>62</v>
      </c>
      <c r="X100" t="s">
        <v>1248</v>
      </c>
      <c r="Y100" t="s">
        <v>1249</v>
      </c>
      <c r="Z100" t="s">
        <v>1239</v>
      </c>
      <c r="AA100" t="str">
        <f t="shared" si="9"/>
        <v>GN</v>
      </c>
      <c r="AB100" t="e">
        <f t="shared" si="7"/>
        <v>#N/A</v>
      </c>
      <c r="CJ100" t="s">
        <v>1250</v>
      </c>
      <c r="CK100" t="e">
        <f t="shared" si="8"/>
        <v>#N/A</v>
      </c>
      <c r="CL100" t="s">
        <v>230</v>
      </c>
      <c r="CM100" t="s">
        <v>231</v>
      </c>
    </row>
    <row r="101" spans="22:91">
      <c r="V101" t="s">
        <v>1251</v>
      </c>
      <c r="W101" t="s">
        <v>62</v>
      </c>
      <c r="X101" t="s">
        <v>1252</v>
      </c>
      <c r="Y101" t="s">
        <v>1253</v>
      </c>
      <c r="Z101" t="s">
        <v>1243</v>
      </c>
      <c r="AA101" t="str">
        <f t="shared" si="9"/>
        <v>GW</v>
      </c>
      <c r="AB101" t="e">
        <f t="shared" si="7"/>
        <v>#N/A</v>
      </c>
      <c r="CJ101" t="s">
        <v>1254</v>
      </c>
      <c r="CK101" t="e">
        <f t="shared" si="8"/>
        <v>#N/A</v>
      </c>
      <c r="CL101" t="s">
        <v>230</v>
      </c>
      <c r="CM101" t="s">
        <v>231</v>
      </c>
    </row>
    <row r="102" spans="22:91">
      <c r="V102" t="s">
        <v>1255</v>
      </c>
      <c r="W102" t="s">
        <v>62</v>
      </c>
      <c r="X102" t="s">
        <v>1256</v>
      </c>
      <c r="Y102" t="s">
        <v>1257</v>
      </c>
      <c r="Z102" t="s">
        <v>1247</v>
      </c>
      <c r="AA102" t="str">
        <f t="shared" si="9"/>
        <v>GY</v>
      </c>
      <c r="AB102" t="e">
        <f t="shared" si="7"/>
        <v>#N/A</v>
      </c>
      <c r="CJ102" t="s">
        <v>1258</v>
      </c>
      <c r="CK102" t="e">
        <f t="shared" si="8"/>
        <v>#N/A</v>
      </c>
      <c r="CL102" t="s">
        <v>230</v>
      </c>
      <c r="CM102" t="s">
        <v>231</v>
      </c>
    </row>
    <row r="103" spans="22:91">
      <c r="V103" t="s">
        <v>1259</v>
      </c>
      <c r="W103" t="s">
        <v>62</v>
      </c>
      <c r="X103" t="s">
        <v>1260</v>
      </c>
      <c r="Y103" t="s">
        <v>1261</v>
      </c>
      <c r="Z103" t="s">
        <v>1251</v>
      </c>
      <c r="AA103" t="str">
        <f t="shared" si="9"/>
        <v>HT</v>
      </c>
      <c r="AB103" t="e">
        <f t="shared" si="7"/>
        <v>#N/A</v>
      </c>
      <c r="CJ103" t="s">
        <v>1262</v>
      </c>
      <c r="CK103" t="e">
        <f t="shared" ref="CK103:CK134" si="10">+INDEX($AB$7:$AB$55,MATCH($CJ103,$AC$7:$AC$55,0))</f>
        <v>#N/A</v>
      </c>
      <c r="CL103" t="s">
        <v>230</v>
      </c>
      <c r="CM103" t="s">
        <v>231</v>
      </c>
    </row>
    <row r="104" spans="22:91">
      <c r="V104" t="s">
        <v>1263</v>
      </c>
      <c r="W104" t="s">
        <v>62</v>
      </c>
      <c r="X104" t="s">
        <v>1264</v>
      </c>
      <c r="Y104" t="s">
        <v>1265</v>
      </c>
      <c r="Z104" t="s">
        <v>1255</v>
      </c>
      <c r="AA104" t="str">
        <f t="shared" si="9"/>
        <v>HM</v>
      </c>
      <c r="AB104" t="e">
        <f t="shared" si="7"/>
        <v>#N/A</v>
      </c>
      <c r="CJ104" t="s">
        <v>1266</v>
      </c>
      <c r="CK104" t="e">
        <f t="shared" si="10"/>
        <v>#N/A</v>
      </c>
      <c r="CL104" t="s">
        <v>780</v>
      </c>
      <c r="CM104" t="s">
        <v>781</v>
      </c>
    </row>
    <row r="105" spans="22:91">
      <c r="V105" t="s">
        <v>1267</v>
      </c>
      <c r="W105" t="s">
        <v>62</v>
      </c>
      <c r="X105" t="s">
        <v>1268</v>
      </c>
      <c r="Y105" t="s">
        <v>1269</v>
      </c>
      <c r="Z105" t="s">
        <v>1263</v>
      </c>
      <c r="AA105" t="str">
        <f t="shared" si="9"/>
        <v>HN</v>
      </c>
      <c r="AB105" t="e">
        <f t="shared" si="7"/>
        <v>#N/A</v>
      </c>
      <c r="CJ105" t="s">
        <v>661</v>
      </c>
      <c r="CK105" t="str">
        <f t="shared" si="10"/>
        <v>Netherlands</v>
      </c>
      <c r="CL105" t="s">
        <v>1270</v>
      </c>
      <c r="CM105" t="s">
        <v>1271</v>
      </c>
    </row>
    <row r="106" spans="22:91">
      <c r="V106" t="s">
        <v>1272</v>
      </c>
      <c r="W106" t="s">
        <v>62</v>
      </c>
      <c r="X106" t="s">
        <v>1273</v>
      </c>
      <c r="Y106" t="s">
        <v>1274</v>
      </c>
      <c r="Z106" t="s">
        <v>582</v>
      </c>
      <c r="AA106" t="str">
        <f t="shared" si="9"/>
        <v>HK</v>
      </c>
      <c r="AB106" t="e">
        <f t="shared" si="7"/>
        <v>#N/A</v>
      </c>
      <c r="CJ106" t="s">
        <v>758</v>
      </c>
      <c r="CK106" t="str">
        <f t="shared" si="10"/>
        <v>New Zealand</v>
      </c>
      <c r="CL106" t="s">
        <v>399</v>
      </c>
      <c r="CM106" t="s">
        <v>400</v>
      </c>
    </row>
    <row r="107" spans="22:91">
      <c r="V107" t="s">
        <v>1275</v>
      </c>
      <c r="W107" t="s">
        <v>62</v>
      </c>
      <c r="X107" t="s">
        <v>1276</v>
      </c>
      <c r="Y107" t="s">
        <v>1277</v>
      </c>
      <c r="Z107" t="s">
        <v>60</v>
      </c>
      <c r="AA107" t="str">
        <f t="shared" si="9"/>
        <v>HU</v>
      </c>
      <c r="AB107" t="e">
        <f t="shared" si="7"/>
        <v>#N/A</v>
      </c>
      <c r="CJ107" t="s">
        <v>1278</v>
      </c>
      <c r="CK107" t="e">
        <f t="shared" si="10"/>
        <v>#N/A</v>
      </c>
      <c r="CL107" t="s">
        <v>230</v>
      </c>
      <c r="CM107" t="s">
        <v>231</v>
      </c>
    </row>
    <row r="108" spans="22:91">
      <c r="V108" t="s">
        <v>1279</v>
      </c>
      <c r="W108" t="s">
        <v>62</v>
      </c>
      <c r="X108" t="s">
        <v>1280</v>
      </c>
      <c r="Y108" t="s">
        <v>1281</v>
      </c>
      <c r="Z108" t="s">
        <v>1275</v>
      </c>
      <c r="AA108" t="str">
        <f t="shared" si="9"/>
        <v>IS</v>
      </c>
      <c r="AB108" t="e">
        <f t="shared" si="7"/>
        <v>#N/A</v>
      </c>
      <c r="CJ108" t="s">
        <v>1282</v>
      </c>
      <c r="CK108" t="e">
        <f t="shared" si="10"/>
        <v>#N/A</v>
      </c>
      <c r="CL108" t="s">
        <v>230</v>
      </c>
      <c r="CM108" t="s">
        <v>231</v>
      </c>
    </row>
    <row r="109" spans="22:91">
      <c r="V109" t="s">
        <v>1283</v>
      </c>
      <c r="W109" t="s">
        <v>62</v>
      </c>
      <c r="X109" t="s">
        <v>1284</v>
      </c>
      <c r="Y109" t="s">
        <v>1285</v>
      </c>
      <c r="Z109" t="s">
        <v>613</v>
      </c>
      <c r="AA109" t="str">
        <f t="shared" si="9"/>
        <v>IN</v>
      </c>
      <c r="AB109" t="e">
        <f t="shared" si="7"/>
        <v>#N/A</v>
      </c>
      <c r="CJ109" t="s">
        <v>1286</v>
      </c>
      <c r="CK109" t="e">
        <f t="shared" si="10"/>
        <v>#N/A</v>
      </c>
      <c r="CL109" t="s">
        <v>230</v>
      </c>
      <c r="CM109" t="s">
        <v>231</v>
      </c>
    </row>
    <row r="110" spans="22:91">
      <c r="V110" t="s">
        <v>1287</v>
      </c>
      <c r="W110" t="s">
        <v>62</v>
      </c>
      <c r="X110" t="s">
        <v>1288</v>
      </c>
      <c r="Y110" t="s">
        <v>1289</v>
      </c>
      <c r="Z110" t="s">
        <v>627</v>
      </c>
      <c r="AA110" t="str">
        <f t="shared" si="9"/>
        <v>ID</v>
      </c>
      <c r="AB110" t="e">
        <f t="shared" si="7"/>
        <v>#N/A</v>
      </c>
      <c r="CJ110" t="s">
        <v>774</v>
      </c>
      <c r="CK110" t="str">
        <f t="shared" si="10"/>
        <v>Norway</v>
      </c>
      <c r="CL110" t="s">
        <v>399</v>
      </c>
      <c r="CM110" t="s">
        <v>400</v>
      </c>
    </row>
    <row r="111" spans="22:91">
      <c r="V111" t="s">
        <v>1290</v>
      </c>
      <c r="W111" t="s">
        <v>62</v>
      </c>
      <c r="X111" t="s">
        <v>1291</v>
      </c>
      <c r="Y111" t="s">
        <v>1292</v>
      </c>
      <c r="Z111" t="s">
        <v>1293</v>
      </c>
      <c r="AA111" t="str">
        <f t="shared" si="9"/>
        <v>IR</v>
      </c>
      <c r="AB111" t="e">
        <f t="shared" si="7"/>
        <v>#N/A</v>
      </c>
      <c r="CJ111" t="s">
        <v>1294</v>
      </c>
      <c r="CK111" t="e">
        <f t="shared" si="10"/>
        <v>#N/A</v>
      </c>
      <c r="CL111" t="s">
        <v>230</v>
      </c>
      <c r="CM111" t="s">
        <v>231</v>
      </c>
    </row>
    <row r="112" spans="22:91">
      <c r="V112" t="s">
        <v>1295</v>
      </c>
      <c r="W112" t="s">
        <v>62</v>
      </c>
      <c r="X112" t="s">
        <v>1296</v>
      </c>
      <c r="Y112" t="s">
        <v>1297</v>
      </c>
      <c r="Z112" t="s">
        <v>1290</v>
      </c>
      <c r="AA112" t="str">
        <f t="shared" si="9"/>
        <v>IQ</v>
      </c>
      <c r="AB112" t="e">
        <f t="shared" si="7"/>
        <v>#N/A</v>
      </c>
      <c r="CJ112" t="s">
        <v>1298</v>
      </c>
      <c r="CK112" t="e">
        <f t="shared" si="10"/>
        <v>#N/A</v>
      </c>
      <c r="CL112" t="s">
        <v>230</v>
      </c>
      <c r="CM112" t="s">
        <v>231</v>
      </c>
    </row>
    <row r="113" spans="22:91">
      <c r="V113" t="s">
        <v>1299</v>
      </c>
      <c r="W113" t="s">
        <v>62</v>
      </c>
      <c r="X113" t="s">
        <v>1300</v>
      </c>
      <c r="Y113" t="s">
        <v>1301</v>
      </c>
      <c r="Z113" t="s">
        <v>568</v>
      </c>
      <c r="AA113" t="str">
        <f t="shared" si="9"/>
        <v>IE</v>
      </c>
      <c r="AB113" t="e">
        <f t="shared" si="7"/>
        <v>#N/A</v>
      </c>
      <c r="CJ113" t="s">
        <v>1302</v>
      </c>
      <c r="CK113" t="e">
        <f t="shared" si="10"/>
        <v>#N/A</v>
      </c>
      <c r="CL113" t="s">
        <v>230</v>
      </c>
      <c r="CM113" t="s">
        <v>231</v>
      </c>
    </row>
    <row r="114" spans="22:91">
      <c r="V114" t="s">
        <v>1303</v>
      </c>
      <c r="W114" t="s">
        <v>62</v>
      </c>
      <c r="X114" t="s">
        <v>1304</v>
      </c>
      <c r="Y114" t="s">
        <v>1305</v>
      </c>
      <c r="Z114" t="s">
        <v>1299</v>
      </c>
      <c r="AA114" t="str">
        <f t="shared" si="9"/>
        <v>IM</v>
      </c>
      <c r="AB114" t="e">
        <f t="shared" si="7"/>
        <v>#N/A</v>
      </c>
      <c r="CJ114" t="s">
        <v>1306</v>
      </c>
      <c r="CK114" t="e">
        <f t="shared" si="10"/>
        <v>#N/A</v>
      </c>
      <c r="CL114" t="s">
        <v>230</v>
      </c>
      <c r="CM114" t="s">
        <v>231</v>
      </c>
    </row>
    <row r="115" spans="22:91">
      <c r="V115" t="s">
        <v>1016</v>
      </c>
      <c r="W115" t="s">
        <v>62</v>
      </c>
      <c r="X115" t="s">
        <v>1307</v>
      </c>
      <c r="Y115" t="s">
        <v>1308</v>
      </c>
      <c r="Z115" t="s">
        <v>658</v>
      </c>
      <c r="AA115" t="str">
        <f t="shared" si="9"/>
        <v>IL</v>
      </c>
      <c r="AB115" t="e">
        <f t="shared" si="7"/>
        <v>#N/A</v>
      </c>
      <c r="CJ115" t="s">
        <v>1309</v>
      </c>
      <c r="CK115" t="e">
        <f t="shared" si="10"/>
        <v>#N/A</v>
      </c>
      <c r="CL115" t="s">
        <v>230</v>
      </c>
      <c r="CM115" t="s">
        <v>231</v>
      </c>
    </row>
    <row r="116" spans="22:91">
      <c r="V116" t="s">
        <v>1310</v>
      </c>
      <c r="W116" t="s">
        <v>62</v>
      </c>
      <c r="X116" t="s">
        <v>1311</v>
      </c>
      <c r="Y116" t="s">
        <v>1312</v>
      </c>
      <c r="Z116" t="s">
        <v>587</v>
      </c>
      <c r="AA116" t="str">
        <f t="shared" si="9"/>
        <v>IT</v>
      </c>
      <c r="AB116" t="e">
        <f t="shared" si="7"/>
        <v>#N/A</v>
      </c>
      <c r="CJ116" t="s">
        <v>1313</v>
      </c>
      <c r="CK116" t="e">
        <f t="shared" si="10"/>
        <v>#N/A</v>
      </c>
      <c r="CL116" t="s">
        <v>230</v>
      </c>
      <c r="CM116" t="s">
        <v>231</v>
      </c>
    </row>
    <row r="117" spans="22:91">
      <c r="V117" t="s">
        <v>1314</v>
      </c>
      <c r="W117" t="s">
        <v>62</v>
      </c>
      <c r="X117" t="s">
        <v>1315</v>
      </c>
      <c r="Y117" t="s">
        <v>1316</v>
      </c>
      <c r="Z117" t="s">
        <v>1310</v>
      </c>
      <c r="AA117" t="str">
        <f t="shared" si="9"/>
        <v>JM</v>
      </c>
      <c r="AB117" t="e">
        <f t="shared" si="7"/>
        <v>#N/A</v>
      </c>
      <c r="CJ117" t="s">
        <v>787</v>
      </c>
      <c r="CK117" t="str">
        <f t="shared" si="10"/>
        <v>Philippines</v>
      </c>
      <c r="CL117" t="s">
        <v>399</v>
      </c>
      <c r="CM117" t="s">
        <v>400</v>
      </c>
    </row>
    <row r="118" spans="22:91">
      <c r="V118" t="s">
        <v>1317</v>
      </c>
      <c r="W118" t="s">
        <v>62</v>
      </c>
      <c r="X118" t="s">
        <v>1318</v>
      </c>
      <c r="Y118" t="s">
        <v>1319</v>
      </c>
      <c r="Z118" t="s">
        <v>684</v>
      </c>
      <c r="AA118" t="str">
        <f t="shared" si="9"/>
        <v>JP</v>
      </c>
      <c r="AB118" t="e">
        <f t="shared" si="7"/>
        <v>#N/A</v>
      </c>
      <c r="CJ118" t="s">
        <v>675</v>
      </c>
      <c r="CK118" t="str">
        <f t="shared" si="10"/>
        <v>Poland</v>
      </c>
      <c r="CL118" t="s">
        <v>1320</v>
      </c>
      <c r="CM118" t="s">
        <v>1321</v>
      </c>
    </row>
    <row r="119" spans="22:91">
      <c r="V119" t="s">
        <v>1322</v>
      </c>
      <c r="W119" t="s">
        <v>62</v>
      </c>
      <c r="X119" t="s">
        <v>1323</v>
      </c>
      <c r="Y119" t="s">
        <v>1324</v>
      </c>
      <c r="Z119" t="s">
        <v>1317</v>
      </c>
      <c r="AA119" t="str">
        <f t="shared" si="9"/>
        <v>JE</v>
      </c>
      <c r="AB119" t="e">
        <f t="shared" si="7"/>
        <v>#N/A</v>
      </c>
      <c r="CJ119" t="s">
        <v>688</v>
      </c>
      <c r="CK119" t="str">
        <f t="shared" si="10"/>
        <v>Portugal</v>
      </c>
      <c r="CL119" t="s">
        <v>350</v>
      </c>
      <c r="CM119" t="s">
        <v>351</v>
      </c>
    </row>
    <row r="120" spans="22:91">
      <c r="V120" t="s">
        <v>1325</v>
      </c>
      <c r="W120" t="s">
        <v>62</v>
      </c>
      <c r="X120" t="s">
        <v>1326</v>
      </c>
      <c r="Y120" t="s">
        <v>1327</v>
      </c>
      <c r="Z120" t="s">
        <v>1322</v>
      </c>
      <c r="AA120" t="str">
        <f t="shared" si="9"/>
        <v>JO</v>
      </c>
      <c r="AB120" t="e">
        <f t="shared" si="7"/>
        <v>#N/A</v>
      </c>
      <c r="CJ120" t="s">
        <v>1328</v>
      </c>
      <c r="CK120" t="e">
        <f t="shared" si="10"/>
        <v>#N/A</v>
      </c>
      <c r="CL120" t="s">
        <v>230</v>
      </c>
      <c r="CM120" t="s">
        <v>231</v>
      </c>
    </row>
    <row r="121" spans="22:91">
      <c r="V121" t="s">
        <v>1329</v>
      </c>
      <c r="W121" t="s">
        <v>62</v>
      </c>
      <c r="X121" t="s">
        <v>1330</v>
      </c>
      <c r="Y121" t="s">
        <v>1331</v>
      </c>
      <c r="Z121" t="s">
        <v>1325</v>
      </c>
      <c r="AA121" t="str">
        <f t="shared" si="9"/>
        <v>KZ</v>
      </c>
      <c r="AB121" t="e">
        <f t="shared" ref="AB121:AB184" si="11">+VLOOKUP(AC121,$Z$6:$Z$259,1,0)</f>
        <v>#N/A</v>
      </c>
      <c r="CJ121" t="s">
        <v>1332</v>
      </c>
      <c r="CK121" t="e">
        <f t="shared" si="10"/>
        <v>#N/A</v>
      </c>
      <c r="CL121" t="s">
        <v>230</v>
      </c>
      <c r="CM121" t="s">
        <v>231</v>
      </c>
    </row>
    <row r="122" spans="22:91">
      <c r="V122" t="s">
        <v>1333</v>
      </c>
      <c r="W122" t="s">
        <v>62</v>
      </c>
      <c r="X122" t="s">
        <v>1334</v>
      </c>
      <c r="Y122" t="s">
        <v>1335</v>
      </c>
      <c r="Z122" t="s">
        <v>1329</v>
      </c>
      <c r="AA122" t="str">
        <f t="shared" si="9"/>
        <v>KE</v>
      </c>
      <c r="AB122" t="e">
        <f t="shared" si="11"/>
        <v>#N/A</v>
      </c>
      <c r="CJ122" t="s">
        <v>61</v>
      </c>
      <c r="CK122" t="str">
        <f t="shared" si="10"/>
        <v>Romania</v>
      </c>
      <c r="CL122" t="s">
        <v>780</v>
      </c>
      <c r="CM122" t="s">
        <v>781</v>
      </c>
    </row>
    <row r="123" spans="22:91">
      <c r="V123" t="s">
        <v>1336</v>
      </c>
      <c r="W123" t="s">
        <v>62</v>
      </c>
      <c r="X123" t="s">
        <v>1337</v>
      </c>
      <c r="Y123" t="s">
        <v>1338</v>
      </c>
      <c r="Z123" t="s">
        <v>1333</v>
      </c>
      <c r="AA123" t="str">
        <f t="shared" si="9"/>
        <v>KI</v>
      </c>
      <c r="AB123" t="e">
        <f t="shared" si="11"/>
        <v>#N/A</v>
      </c>
      <c r="CJ123" t="s">
        <v>1339</v>
      </c>
      <c r="CK123" t="e">
        <f t="shared" si="10"/>
        <v>#N/A</v>
      </c>
      <c r="CL123" t="s">
        <v>230</v>
      </c>
      <c r="CM123" t="s">
        <v>231</v>
      </c>
    </row>
    <row r="124" spans="22:91">
      <c r="V124" t="s">
        <v>1340</v>
      </c>
      <c r="W124" t="s">
        <v>62</v>
      </c>
      <c r="X124" t="s">
        <v>1341</v>
      </c>
      <c r="Y124" t="s">
        <v>1342</v>
      </c>
      <c r="Z124" t="s">
        <v>1343</v>
      </c>
      <c r="AA124" t="str">
        <f t="shared" si="9"/>
        <v>KO</v>
      </c>
      <c r="AB124" t="e">
        <f t="shared" si="11"/>
        <v>#N/A</v>
      </c>
      <c r="CJ124" t="s">
        <v>1344</v>
      </c>
      <c r="CK124" t="e">
        <f t="shared" si="10"/>
        <v>#N/A</v>
      </c>
      <c r="CL124" t="s">
        <v>230</v>
      </c>
      <c r="CM124" t="s">
        <v>231</v>
      </c>
    </row>
    <row r="125" spans="22:91">
      <c r="V125" t="s">
        <v>1345</v>
      </c>
      <c r="W125" t="s">
        <v>62</v>
      </c>
      <c r="X125" t="s">
        <v>1346</v>
      </c>
      <c r="Y125" t="s">
        <v>1347</v>
      </c>
      <c r="Z125" t="s">
        <v>1348</v>
      </c>
      <c r="AA125" t="str">
        <f t="shared" si="9"/>
        <v>KP</v>
      </c>
      <c r="AB125" t="e">
        <f t="shared" si="11"/>
        <v>#N/A</v>
      </c>
      <c r="CJ125" t="s">
        <v>1349</v>
      </c>
      <c r="CK125" t="e">
        <f t="shared" si="10"/>
        <v>#N/A</v>
      </c>
      <c r="CL125" t="s">
        <v>230</v>
      </c>
      <c r="CM125" t="s">
        <v>231</v>
      </c>
    </row>
    <row r="126" spans="22:91">
      <c r="V126" t="s">
        <v>1350</v>
      </c>
      <c r="W126" t="s">
        <v>62</v>
      </c>
      <c r="X126" t="s">
        <v>1351</v>
      </c>
      <c r="Y126" t="s">
        <v>1352</v>
      </c>
      <c r="Z126" t="s">
        <v>698</v>
      </c>
      <c r="AA126" t="str">
        <f t="shared" si="9"/>
        <v>KR</v>
      </c>
      <c r="AB126" t="e">
        <f t="shared" si="11"/>
        <v>#N/A</v>
      </c>
      <c r="CJ126" t="s">
        <v>1353</v>
      </c>
      <c r="CK126" t="e">
        <f t="shared" si="10"/>
        <v>#N/A</v>
      </c>
      <c r="CL126" t="s">
        <v>297</v>
      </c>
      <c r="CM126" t="s">
        <v>298</v>
      </c>
    </row>
    <row r="127" spans="22:91">
      <c r="V127" t="s">
        <v>1354</v>
      </c>
      <c r="W127" t="s">
        <v>62</v>
      </c>
      <c r="X127" t="s">
        <v>1355</v>
      </c>
      <c r="Y127" t="s">
        <v>1356</v>
      </c>
      <c r="Z127" t="s">
        <v>1345</v>
      </c>
      <c r="AA127" t="str">
        <f t="shared" si="9"/>
        <v>KW</v>
      </c>
      <c r="AB127" t="e">
        <f t="shared" si="11"/>
        <v>#N/A</v>
      </c>
      <c r="CJ127" t="s">
        <v>1357</v>
      </c>
      <c r="CK127" t="e">
        <f t="shared" si="10"/>
        <v>#N/A</v>
      </c>
      <c r="CL127" t="s">
        <v>230</v>
      </c>
      <c r="CM127" t="s">
        <v>231</v>
      </c>
    </row>
    <row r="128" spans="22:91">
      <c r="V128" t="s">
        <v>1358</v>
      </c>
      <c r="W128" t="s">
        <v>62</v>
      </c>
      <c r="X128" t="s">
        <v>1359</v>
      </c>
      <c r="Y128" t="s">
        <v>1360</v>
      </c>
      <c r="Z128" t="s">
        <v>1350</v>
      </c>
      <c r="AA128" t="str">
        <f t="shared" si="9"/>
        <v>KG</v>
      </c>
      <c r="AB128" t="e">
        <f t="shared" si="11"/>
        <v>#N/A</v>
      </c>
      <c r="CJ128" t="s">
        <v>1361</v>
      </c>
      <c r="CK128" t="e">
        <f t="shared" si="10"/>
        <v>#N/A</v>
      </c>
      <c r="CL128" t="s">
        <v>230</v>
      </c>
      <c r="CM128" t="s">
        <v>231</v>
      </c>
    </row>
    <row r="129" spans="22:91">
      <c r="V129" t="s">
        <v>1362</v>
      </c>
      <c r="W129" t="s">
        <v>62</v>
      </c>
      <c r="X129" t="s">
        <v>1363</v>
      </c>
      <c r="Y129" t="s">
        <v>1364</v>
      </c>
      <c r="Z129" t="s">
        <v>1354</v>
      </c>
      <c r="AA129" t="str">
        <f t="shared" si="9"/>
        <v>LA</v>
      </c>
      <c r="AB129" t="e">
        <f t="shared" si="11"/>
        <v>#N/A</v>
      </c>
      <c r="CJ129" t="s">
        <v>1365</v>
      </c>
      <c r="CK129" t="e">
        <f t="shared" si="10"/>
        <v>#N/A</v>
      </c>
      <c r="CL129" t="s">
        <v>230</v>
      </c>
      <c r="CM129" t="s">
        <v>231</v>
      </c>
    </row>
    <row r="130" spans="22:91">
      <c r="V130" t="s">
        <v>1366</v>
      </c>
      <c r="W130" t="s">
        <v>62</v>
      </c>
      <c r="X130" t="s">
        <v>1367</v>
      </c>
      <c r="Y130" t="s">
        <v>1368</v>
      </c>
      <c r="Z130" t="s">
        <v>630</v>
      </c>
      <c r="AA130" t="str">
        <f t="shared" si="9"/>
        <v>LV</v>
      </c>
      <c r="AB130" t="e">
        <f t="shared" si="11"/>
        <v>#N/A</v>
      </c>
      <c r="CJ130" t="s">
        <v>847</v>
      </c>
      <c r="CK130" t="str">
        <f t="shared" si="10"/>
        <v>Singapore</v>
      </c>
      <c r="CL130" t="s">
        <v>780</v>
      </c>
      <c r="CM130" t="s">
        <v>781</v>
      </c>
    </row>
    <row r="131" spans="22:91">
      <c r="V131" t="s">
        <v>1369</v>
      </c>
      <c r="W131" t="s">
        <v>62</v>
      </c>
      <c r="X131" t="s">
        <v>1370</v>
      </c>
      <c r="Y131" t="s">
        <v>1371</v>
      </c>
      <c r="Z131" t="s">
        <v>1362</v>
      </c>
      <c r="AA131" t="str">
        <f t="shared" si="9"/>
        <v>LB</v>
      </c>
      <c r="AB131" t="e">
        <f t="shared" si="11"/>
        <v>#N/A</v>
      </c>
      <c r="CJ131" t="s">
        <v>746</v>
      </c>
      <c r="CK131" t="str">
        <f t="shared" si="10"/>
        <v>Slovakia</v>
      </c>
      <c r="CL131" t="s">
        <v>854</v>
      </c>
      <c r="CM131" t="s">
        <v>855</v>
      </c>
    </row>
    <row r="132" spans="22:91">
      <c r="V132" t="s">
        <v>1372</v>
      </c>
      <c r="W132" t="s">
        <v>62</v>
      </c>
      <c r="X132" t="s">
        <v>1373</v>
      </c>
      <c r="Y132" t="s">
        <v>1374</v>
      </c>
      <c r="Z132" t="s">
        <v>1366</v>
      </c>
      <c r="AA132" t="str">
        <f t="shared" si="9"/>
        <v>LS</v>
      </c>
      <c r="AB132" t="e">
        <f t="shared" si="11"/>
        <v>#N/A</v>
      </c>
      <c r="CJ132" t="s">
        <v>732</v>
      </c>
      <c r="CK132" t="str">
        <f t="shared" si="10"/>
        <v>Slovenia</v>
      </c>
      <c r="CL132" t="s">
        <v>399</v>
      </c>
      <c r="CM132" t="s">
        <v>400</v>
      </c>
    </row>
    <row r="133" spans="22:91">
      <c r="V133" t="s">
        <v>1375</v>
      </c>
      <c r="W133" t="s">
        <v>62</v>
      </c>
      <c r="X133" t="s">
        <v>1376</v>
      </c>
      <c r="Y133" t="s">
        <v>1377</v>
      </c>
      <c r="Z133" t="s">
        <v>1369</v>
      </c>
      <c r="AA133" t="str">
        <f t="shared" si="9"/>
        <v>LR</v>
      </c>
      <c r="AB133" t="e">
        <f t="shared" si="11"/>
        <v>#N/A</v>
      </c>
      <c r="CJ133" t="s">
        <v>1378</v>
      </c>
      <c r="CK133" t="e">
        <f t="shared" si="10"/>
        <v>#N/A</v>
      </c>
      <c r="CL133" t="s">
        <v>230</v>
      </c>
      <c r="CM133" t="s">
        <v>231</v>
      </c>
    </row>
    <row r="134" spans="22:91">
      <c r="V134" t="s">
        <v>1379</v>
      </c>
      <c r="W134" t="s">
        <v>62</v>
      </c>
      <c r="X134" t="s">
        <v>1380</v>
      </c>
      <c r="Y134" t="s">
        <v>1381</v>
      </c>
      <c r="Z134" t="s">
        <v>1372</v>
      </c>
      <c r="AA134" t="str">
        <f t="shared" si="9"/>
        <v>LY</v>
      </c>
      <c r="AB134" t="e">
        <f t="shared" si="11"/>
        <v>#N/A</v>
      </c>
      <c r="CJ134" t="s">
        <v>1382</v>
      </c>
      <c r="CK134" t="e">
        <f t="shared" si="10"/>
        <v>#N/A</v>
      </c>
      <c r="CL134" t="s">
        <v>230</v>
      </c>
      <c r="CM134" t="s">
        <v>231</v>
      </c>
    </row>
    <row r="135" spans="22:91">
      <c r="V135" t="s">
        <v>1383</v>
      </c>
      <c r="W135" t="s">
        <v>62</v>
      </c>
      <c r="X135" t="s">
        <v>1384</v>
      </c>
      <c r="Y135" t="s">
        <v>1385</v>
      </c>
      <c r="Z135" t="s">
        <v>1202</v>
      </c>
      <c r="AA135" t="str">
        <f t="shared" si="9"/>
        <v>LI</v>
      </c>
      <c r="AB135" t="e">
        <f t="shared" si="11"/>
        <v>#N/A</v>
      </c>
      <c r="CJ135" t="s">
        <v>882</v>
      </c>
      <c r="CK135" t="str">
        <f t="shared" ref="CK135:CK159" si="12">+INDEX($AB$7:$AB$55,MATCH($CJ135,$AC$7:$AC$55,0))</f>
        <v>South Africa</v>
      </c>
      <c r="CL135" t="s">
        <v>399</v>
      </c>
      <c r="CM135" t="s">
        <v>400</v>
      </c>
    </row>
    <row r="136" spans="22:91">
      <c r="V136" t="s">
        <v>1386</v>
      </c>
      <c r="W136" t="s">
        <v>62</v>
      </c>
      <c r="X136" t="s">
        <v>1387</v>
      </c>
      <c r="Y136" t="s">
        <v>1388</v>
      </c>
      <c r="Z136" t="s">
        <v>603</v>
      </c>
      <c r="AA136" t="str">
        <f t="shared" ref="AA136:AA199" si="13">TRIM(Y136)</f>
        <v>LT</v>
      </c>
      <c r="AB136" t="e">
        <f t="shared" si="11"/>
        <v>#N/A</v>
      </c>
      <c r="CJ136" t="s">
        <v>461</v>
      </c>
      <c r="CK136" t="str">
        <f t="shared" si="12"/>
        <v>Spain</v>
      </c>
      <c r="CL136" t="s">
        <v>297</v>
      </c>
      <c r="CM136" t="s">
        <v>298</v>
      </c>
    </row>
    <row r="137" spans="22:91">
      <c r="V137" t="s">
        <v>1389</v>
      </c>
      <c r="W137" t="s">
        <v>62</v>
      </c>
      <c r="X137" t="s">
        <v>1390</v>
      </c>
      <c r="Y137" t="s">
        <v>1391</v>
      </c>
      <c r="Z137" t="s">
        <v>617</v>
      </c>
      <c r="AA137" t="str">
        <f t="shared" si="13"/>
        <v>LU</v>
      </c>
      <c r="AB137" t="e">
        <f t="shared" si="11"/>
        <v>#N/A</v>
      </c>
      <c r="CJ137" t="s">
        <v>1392</v>
      </c>
      <c r="CK137" t="e">
        <f t="shared" si="12"/>
        <v>#N/A</v>
      </c>
      <c r="CL137" t="s">
        <v>230</v>
      </c>
      <c r="CM137" t="s">
        <v>231</v>
      </c>
    </row>
    <row r="138" spans="22:91">
      <c r="V138" t="s">
        <v>1393</v>
      </c>
      <c r="W138" t="s">
        <v>62</v>
      </c>
      <c r="X138" t="s">
        <v>1394</v>
      </c>
      <c r="Y138" t="s">
        <v>1395</v>
      </c>
      <c r="Z138" t="s">
        <v>1386</v>
      </c>
      <c r="AA138" t="str">
        <f t="shared" si="13"/>
        <v>MO</v>
      </c>
      <c r="AB138" t="e">
        <f t="shared" si="11"/>
        <v>#N/A</v>
      </c>
      <c r="CJ138" t="s">
        <v>1396</v>
      </c>
      <c r="CK138" t="e">
        <f t="shared" si="12"/>
        <v>#N/A</v>
      </c>
      <c r="CL138" t="s">
        <v>230</v>
      </c>
      <c r="CM138" t="s">
        <v>231</v>
      </c>
    </row>
    <row r="139" spans="22:91">
      <c r="V139" t="s">
        <v>1397</v>
      </c>
      <c r="W139" t="s">
        <v>62</v>
      </c>
      <c r="X139" t="s">
        <v>1398</v>
      </c>
      <c r="Y139" t="s">
        <v>1399</v>
      </c>
      <c r="Z139" t="s">
        <v>1400</v>
      </c>
      <c r="AA139" t="str">
        <f t="shared" si="13"/>
        <v>MK</v>
      </c>
      <c r="AB139" t="e">
        <f t="shared" si="11"/>
        <v>#N/A</v>
      </c>
      <c r="CJ139" t="s">
        <v>1401</v>
      </c>
      <c r="CK139" t="e">
        <f t="shared" si="12"/>
        <v>#N/A</v>
      </c>
      <c r="CL139" t="s">
        <v>230</v>
      </c>
      <c r="CM139" t="s">
        <v>231</v>
      </c>
    </row>
    <row r="140" spans="22:91">
      <c r="V140" t="s">
        <v>1402</v>
      </c>
      <c r="W140" t="s">
        <v>62</v>
      </c>
      <c r="X140" t="s">
        <v>1403</v>
      </c>
      <c r="Y140" t="s">
        <v>1404</v>
      </c>
      <c r="Z140" t="s">
        <v>1393</v>
      </c>
      <c r="AA140" t="str">
        <f t="shared" si="13"/>
        <v>MG</v>
      </c>
      <c r="AB140" t="e">
        <f t="shared" si="11"/>
        <v>#N/A</v>
      </c>
      <c r="CJ140" t="s">
        <v>715</v>
      </c>
      <c r="CK140" t="str">
        <f t="shared" si="12"/>
        <v>Sweden</v>
      </c>
      <c r="CL140" t="s">
        <v>854</v>
      </c>
      <c r="CM140" t="s">
        <v>855</v>
      </c>
    </row>
    <row r="141" spans="22:91">
      <c r="V141" t="s">
        <v>1405</v>
      </c>
      <c r="W141" t="s">
        <v>62</v>
      </c>
      <c r="X141" t="s">
        <v>1406</v>
      </c>
      <c r="Y141" t="s">
        <v>1407</v>
      </c>
      <c r="Z141" t="s">
        <v>1397</v>
      </c>
      <c r="AA141" t="str">
        <f t="shared" si="13"/>
        <v>MW</v>
      </c>
      <c r="AB141" t="e">
        <f t="shared" si="11"/>
        <v>#N/A</v>
      </c>
      <c r="CJ141" t="s">
        <v>914</v>
      </c>
      <c r="CK141" t="str">
        <f t="shared" si="12"/>
        <v>Switzerland</v>
      </c>
      <c r="CL141" t="s">
        <v>399</v>
      </c>
      <c r="CM141" t="s">
        <v>400</v>
      </c>
    </row>
    <row r="142" spans="22:91">
      <c r="V142" t="s">
        <v>1408</v>
      </c>
      <c r="W142" t="s">
        <v>62</v>
      </c>
      <c r="X142" t="s">
        <v>1409</v>
      </c>
      <c r="Y142" t="s">
        <v>1410</v>
      </c>
      <c r="Z142" t="s">
        <v>711</v>
      </c>
      <c r="AA142" t="str">
        <f t="shared" si="13"/>
        <v>MY</v>
      </c>
      <c r="AB142" t="e">
        <f t="shared" si="11"/>
        <v>#N/A</v>
      </c>
      <c r="CJ142" t="s">
        <v>927</v>
      </c>
      <c r="CK142" t="str">
        <f t="shared" si="12"/>
        <v>Taiwan</v>
      </c>
      <c r="CL142" t="s">
        <v>1118</v>
      </c>
      <c r="CM142" t="s">
        <v>1119</v>
      </c>
    </row>
    <row r="143" spans="22:91">
      <c r="V143" t="s">
        <v>1411</v>
      </c>
      <c r="W143" t="s">
        <v>62</v>
      </c>
      <c r="X143" t="s">
        <v>1412</v>
      </c>
      <c r="Y143" t="s">
        <v>1413</v>
      </c>
      <c r="Z143" t="s">
        <v>1405</v>
      </c>
      <c r="AA143" t="str">
        <f t="shared" si="13"/>
        <v>MV</v>
      </c>
      <c r="AB143" t="e">
        <f t="shared" si="11"/>
        <v>#N/A</v>
      </c>
      <c r="CJ143" t="s">
        <v>1414</v>
      </c>
      <c r="CK143" t="e">
        <f t="shared" si="12"/>
        <v>#N/A</v>
      </c>
      <c r="CL143" t="s">
        <v>230</v>
      </c>
      <c r="CM143" t="s">
        <v>231</v>
      </c>
    </row>
    <row r="144" spans="22:91">
      <c r="V144" t="s">
        <v>1415</v>
      </c>
      <c r="W144" t="s">
        <v>62</v>
      </c>
      <c r="X144" t="s">
        <v>1416</v>
      </c>
      <c r="Y144" t="s">
        <v>1417</v>
      </c>
      <c r="Z144" t="s">
        <v>1408</v>
      </c>
      <c r="AA144" t="str">
        <f t="shared" si="13"/>
        <v>ML</v>
      </c>
      <c r="AB144" t="e">
        <f t="shared" si="11"/>
        <v>#N/A</v>
      </c>
      <c r="CJ144" t="s">
        <v>939</v>
      </c>
      <c r="CK144" t="str">
        <f t="shared" si="12"/>
        <v>Thailand</v>
      </c>
      <c r="CL144" t="s">
        <v>297</v>
      </c>
      <c r="CM144" t="s">
        <v>298</v>
      </c>
    </row>
    <row r="145" spans="22:91">
      <c r="V145" t="s">
        <v>1418</v>
      </c>
      <c r="W145" t="s">
        <v>62</v>
      </c>
      <c r="X145" t="s">
        <v>1419</v>
      </c>
      <c r="Y145" t="s">
        <v>1420</v>
      </c>
      <c r="Z145" t="s">
        <v>646</v>
      </c>
      <c r="AA145" t="str">
        <f t="shared" si="13"/>
        <v>MT</v>
      </c>
      <c r="AB145" t="e">
        <f t="shared" si="11"/>
        <v>#N/A</v>
      </c>
      <c r="CJ145" t="s">
        <v>1421</v>
      </c>
      <c r="CK145" t="e">
        <f t="shared" si="12"/>
        <v>#N/A</v>
      </c>
      <c r="CL145" t="s">
        <v>230</v>
      </c>
      <c r="CM145" t="s">
        <v>231</v>
      </c>
    </row>
    <row r="146" spans="22:91">
      <c r="V146" t="s">
        <v>1422</v>
      </c>
      <c r="W146" t="s">
        <v>62</v>
      </c>
      <c r="X146" t="s">
        <v>1423</v>
      </c>
      <c r="Y146" t="s">
        <v>1424</v>
      </c>
      <c r="Z146" t="s">
        <v>1425</v>
      </c>
      <c r="AA146" t="str">
        <f t="shared" si="13"/>
        <v>MA</v>
      </c>
      <c r="AB146" t="e">
        <f t="shared" si="11"/>
        <v>#N/A</v>
      </c>
      <c r="CJ146" t="s">
        <v>1426</v>
      </c>
      <c r="CK146" t="e">
        <f t="shared" si="12"/>
        <v>#N/A</v>
      </c>
      <c r="CL146" t="s">
        <v>230</v>
      </c>
      <c r="CM146" t="s">
        <v>231</v>
      </c>
    </row>
    <row r="147" spans="22:91">
      <c r="V147" t="s">
        <v>1427</v>
      </c>
      <c r="W147" t="s">
        <v>62</v>
      </c>
      <c r="X147" t="s">
        <v>1428</v>
      </c>
      <c r="Y147" t="s">
        <v>1429</v>
      </c>
      <c r="Z147" t="s">
        <v>1415</v>
      </c>
      <c r="AA147" t="str">
        <f t="shared" si="13"/>
        <v>MH</v>
      </c>
      <c r="AB147" t="e">
        <f t="shared" si="11"/>
        <v>#N/A</v>
      </c>
      <c r="CJ147" t="s">
        <v>1430</v>
      </c>
      <c r="CK147" t="e">
        <f t="shared" si="12"/>
        <v>#N/A</v>
      </c>
      <c r="CL147" t="s">
        <v>399</v>
      </c>
      <c r="CM147" t="s">
        <v>400</v>
      </c>
    </row>
    <row r="148" spans="22:91">
      <c r="V148" t="s">
        <v>1431</v>
      </c>
      <c r="W148" t="s">
        <v>62</v>
      </c>
      <c r="X148" t="s">
        <v>1432</v>
      </c>
      <c r="Y148" t="s">
        <v>1433</v>
      </c>
      <c r="Z148" t="s">
        <v>1418</v>
      </c>
      <c r="AA148" t="str">
        <f t="shared" si="13"/>
        <v>MQ</v>
      </c>
      <c r="AB148" t="e">
        <f t="shared" si="11"/>
        <v>#N/A</v>
      </c>
      <c r="CJ148" t="s">
        <v>951</v>
      </c>
      <c r="CK148" t="str">
        <f t="shared" si="12"/>
        <v>Turkey</v>
      </c>
      <c r="CL148" t="s">
        <v>297</v>
      </c>
      <c r="CM148" t="s">
        <v>298</v>
      </c>
    </row>
    <row r="149" spans="22:91">
      <c r="V149" t="s">
        <v>1434</v>
      </c>
      <c r="W149" t="s">
        <v>62</v>
      </c>
      <c r="X149" t="s">
        <v>1435</v>
      </c>
      <c r="Y149" t="s">
        <v>1436</v>
      </c>
      <c r="Z149" t="s">
        <v>1422</v>
      </c>
      <c r="AA149" t="str">
        <f t="shared" si="13"/>
        <v>MR</v>
      </c>
      <c r="AB149" t="e">
        <f t="shared" si="11"/>
        <v>#N/A</v>
      </c>
      <c r="CJ149" t="s">
        <v>1437</v>
      </c>
      <c r="CK149" t="e">
        <f t="shared" si="12"/>
        <v>#N/A</v>
      </c>
      <c r="CL149" t="s">
        <v>230</v>
      </c>
      <c r="CM149" t="s">
        <v>231</v>
      </c>
    </row>
    <row r="150" spans="22:91">
      <c r="V150" t="s">
        <v>1438</v>
      </c>
      <c r="W150" t="s">
        <v>62</v>
      </c>
      <c r="X150" t="s">
        <v>1439</v>
      </c>
      <c r="Y150" t="s">
        <v>1440</v>
      </c>
      <c r="Z150" t="s">
        <v>1427</v>
      </c>
      <c r="AA150" t="str">
        <f t="shared" si="13"/>
        <v>MU</v>
      </c>
      <c r="AB150" t="e">
        <f t="shared" si="11"/>
        <v>#N/A</v>
      </c>
      <c r="CJ150" t="s">
        <v>1441</v>
      </c>
      <c r="CK150" t="e">
        <f t="shared" si="12"/>
        <v>#N/A</v>
      </c>
      <c r="CL150" t="s">
        <v>230</v>
      </c>
      <c r="CM150" t="s">
        <v>231</v>
      </c>
    </row>
    <row r="151" spans="22:91">
      <c r="V151" t="s">
        <v>1442</v>
      </c>
      <c r="W151" t="s">
        <v>62</v>
      </c>
      <c r="X151" t="s">
        <v>1443</v>
      </c>
      <c r="Y151" t="s">
        <v>1444</v>
      </c>
      <c r="Z151" t="s">
        <v>1431</v>
      </c>
      <c r="AA151" t="str">
        <f t="shared" si="13"/>
        <v>YT</v>
      </c>
      <c r="AB151" t="e">
        <f t="shared" si="11"/>
        <v>#N/A</v>
      </c>
      <c r="CJ151" t="s">
        <v>1445</v>
      </c>
      <c r="CK151" t="e">
        <f t="shared" si="12"/>
        <v>#N/A</v>
      </c>
      <c r="CL151" t="s">
        <v>230</v>
      </c>
      <c r="CM151" t="s">
        <v>231</v>
      </c>
    </row>
    <row r="152" spans="22:91">
      <c r="V152" t="s">
        <v>1446</v>
      </c>
      <c r="W152" t="s">
        <v>62</v>
      </c>
      <c r="X152" t="s">
        <v>1447</v>
      </c>
      <c r="Y152" t="s">
        <v>1448</v>
      </c>
      <c r="Z152" t="s">
        <v>728</v>
      </c>
      <c r="AA152" t="str">
        <f t="shared" si="13"/>
        <v>MX</v>
      </c>
      <c r="AB152" t="e">
        <f t="shared" si="11"/>
        <v>#N/A</v>
      </c>
      <c r="CJ152" t="s">
        <v>965</v>
      </c>
      <c r="CK152" t="str">
        <f t="shared" si="12"/>
        <v>UKRAINE</v>
      </c>
      <c r="CL152" t="s">
        <v>297</v>
      </c>
      <c r="CM152" t="s">
        <v>298</v>
      </c>
    </row>
    <row r="153" spans="22:91">
      <c r="V153" t="s">
        <v>1449</v>
      </c>
      <c r="W153" t="s">
        <v>62</v>
      </c>
      <c r="X153" t="s">
        <v>1450</v>
      </c>
      <c r="Y153" t="s">
        <v>1451</v>
      </c>
      <c r="Z153" t="s">
        <v>1438</v>
      </c>
      <c r="AA153" t="str">
        <f t="shared" si="13"/>
        <v>FM</v>
      </c>
      <c r="AB153" t="e">
        <f t="shared" si="11"/>
        <v>#N/A</v>
      </c>
      <c r="CJ153" t="s">
        <v>1452</v>
      </c>
      <c r="CK153" t="e">
        <f t="shared" si="12"/>
        <v>#N/A</v>
      </c>
      <c r="CL153" t="s">
        <v>230</v>
      </c>
      <c r="CM153" t="s">
        <v>231</v>
      </c>
    </row>
    <row r="154" spans="22:91">
      <c r="V154" t="s">
        <v>1453</v>
      </c>
      <c r="W154" t="s">
        <v>62</v>
      </c>
      <c r="X154" t="s">
        <v>1454</v>
      </c>
      <c r="Y154" t="s">
        <v>1455</v>
      </c>
      <c r="Z154" t="s">
        <v>1456</v>
      </c>
      <c r="AA154" t="str">
        <f t="shared" si="13"/>
        <v>MD</v>
      </c>
      <c r="AB154" t="e">
        <f t="shared" si="11"/>
        <v>#N/A</v>
      </c>
      <c r="CJ154" t="s">
        <v>1457</v>
      </c>
      <c r="CK154" t="e">
        <f t="shared" si="12"/>
        <v>#N/A</v>
      </c>
      <c r="CL154" t="s">
        <v>230</v>
      </c>
      <c r="CM154" t="s">
        <v>231</v>
      </c>
    </row>
    <row r="155" spans="22:91">
      <c r="V155" t="s">
        <v>1458</v>
      </c>
      <c r="W155" t="s">
        <v>62</v>
      </c>
      <c r="X155" t="s">
        <v>1459</v>
      </c>
      <c r="Y155" t="s">
        <v>1460</v>
      </c>
      <c r="Z155" t="s">
        <v>1446</v>
      </c>
      <c r="AA155" t="str">
        <f t="shared" si="13"/>
        <v>MC</v>
      </c>
      <c r="AB155" t="e">
        <f t="shared" si="11"/>
        <v>#N/A</v>
      </c>
      <c r="CJ155" t="s">
        <v>1001</v>
      </c>
      <c r="CK155" t="str">
        <f t="shared" si="12"/>
        <v>Venezuela</v>
      </c>
      <c r="CL155" t="s">
        <v>399</v>
      </c>
      <c r="CM155" t="s">
        <v>400</v>
      </c>
    </row>
    <row r="156" spans="22:91">
      <c r="V156" t="s">
        <v>1461</v>
      </c>
      <c r="W156" t="s">
        <v>62</v>
      </c>
      <c r="X156" t="s">
        <v>1462</v>
      </c>
      <c r="Y156" t="s">
        <v>1463</v>
      </c>
      <c r="Z156" t="s">
        <v>1449</v>
      </c>
      <c r="AA156" t="str">
        <f t="shared" si="13"/>
        <v>MN</v>
      </c>
      <c r="AB156" t="e">
        <f t="shared" si="11"/>
        <v>#N/A</v>
      </c>
      <c r="CJ156" t="s">
        <v>1464</v>
      </c>
      <c r="CK156" t="e">
        <f t="shared" si="12"/>
        <v>#N/A</v>
      </c>
      <c r="CL156" t="s">
        <v>297</v>
      </c>
      <c r="CM156" t="s">
        <v>298</v>
      </c>
    </row>
    <row r="157" spans="22:91">
      <c r="V157" t="s">
        <v>1465</v>
      </c>
      <c r="W157" t="s">
        <v>62</v>
      </c>
      <c r="X157" t="s">
        <v>1466</v>
      </c>
      <c r="Y157" t="s">
        <v>1467</v>
      </c>
      <c r="Z157" t="s">
        <v>1453</v>
      </c>
      <c r="AA157" t="str">
        <f t="shared" si="13"/>
        <v>ME</v>
      </c>
      <c r="AB157" t="e">
        <f t="shared" si="11"/>
        <v>#N/A</v>
      </c>
      <c r="CJ157" t="s">
        <v>1468</v>
      </c>
      <c r="CK157" t="e">
        <f t="shared" si="12"/>
        <v>#N/A</v>
      </c>
      <c r="CL157" t="s">
        <v>230</v>
      </c>
      <c r="CM157" t="s">
        <v>231</v>
      </c>
    </row>
    <row r="158" spans="22:91">
      <c r="V158" t="s">
        <v>1469</v>
      </c>
      <c r="W158" t="s">
        <v>62</v>
      </c>
      <c r="X158" t="s">
        <v>1470</v>
      </c>
      <c r="Y158" t="s">
        <v>1471</v>
      </c>
      <c r="Z158" t="s">
        <v>1458</v>
      </c>
      <c r="AA158" t="str">
        <f t="shared" si="13"/>
        <v>MS</v>
      </c>
      <c r="AB158" t="e">
        <f t="shared" si="11"/>
        <v>#N/A</v>
      </c>
      <c r="CJ158" t="s">
        <v>1472</v>
      </c>
      <c r="CK158" t="e">
        <f t="shared" si="12"/>
        <v>#N/A</v>
      </c>
      <c r="CL158" t="s">
        <v>230</v>
      </c>
      <c r="CM158" t="s">
        <v>231</v>
      </c>
    </row>
    <row r="159" spans="22:91">
      <c r="V159" t="s">
        <v>1473</v>
      </c>
      <c r="W159" t="s">
        <v>62</v>
      </c>
      <c r="X159" t="s">
        <v>1474</v>
      </c>
      <c r="Y159" t="s">
        <v>1475</v>
      </c>
      <c r="Z159" t="s">
        <v>1465</v>
      </c>
      <c r="AA159" t="str">
        <f t="shared" si="13"/>
        <v>MZ</v>
      </c>
      <c r="AB159" t="e">
        <f t="shared" si="11"/>
        <v>#N/A</v>
      </c>
      <c r="CJ159" t="s">
        <v>1476</v>
      </c>
      <c r="CK159" t="e">
        <f t="shared" si="12"/>
        <v>#N/A</v>
      </c>
      <c r="CL159" t="s">
        <v>230</v>
      </c>
      <c r="CM159" t="s">
        <v>231</v>
      </c>
    </row>
    <row r="160" spans="22:91">
      <c r="V160" t="s">
        <v>1477</v>
      </c>
      <c r="W160" t="s">
        <v>62</v>
      </c>
      <c r="X160" t="s">
        <v>1478</v>
      </c>
      <c r="Y160" t="s">
        <v>1479</v>
      </c>
      <c r="Z160" t="s">
        <v>1469</v>
      </c>
      <c r="AA160" t="str">
        <f t="shared" si="13"/>
        <v>MM</v>
      </c>
      <c r="AB160" t="e">
        <f t="shared" si="11"/>
        <v>#N/A</v>
      </c>
    </row>
    <row r="161" spans="22:28">
      <c r="V161" t="s">
        <v>1480</v>
      </c>
      <c r="W161" t="s">
        <v>62</v>
      </c>
      <c r="X161" t="s">
        <v>1481</v>
      </c>
      <c r="Y161" t="s">
        <v>1482</v>
      </c>
      <c r="Z161" t="s">
        <v>1473</v>
      </c>
      <c r="AA161" t="str">
        <f t="shared" si="13"/>
        <v>NA</v>
      </c>
      <c r="AB161" t="e">
        <f t="shared" si="11"/>
        <v>#N/A</v>
      </c>
    </row>
    <row r="162" spans="22:28">
      <c r="V162" t="s">
        <v>1483</v>
      </c>
      <c r="W162" t="s">
        <v>62</v>
      </c>
      <c r="X162" t="s">
        <v>1484</v>
      </c>
      <c r="Y162" t="s">
        <v>1485</v>
      </c>
      <c r="Z162" t="s">
        <v>1477</v>
      </c>
      <c r="AA162" t="str">
        <f t="shared" si="13"/>
        <v>NR</v>
      </c>
      <c r="AB162" t="e">
        <f t="shared" si="11"/>
        <v>#N/A</v>
      </c>
    </row>
    <row r="163" spans="22:28">
      <c r="V163" t="s">
        <v>1486</v>
      </c>
      <c r="W163" t="s">
        <v>62</v>
      </c>
      <c r="X163" t="s">
        <v>1487</v>
      </c>
      <c r="Y163" t="s">
        <v>1488</v>
      </c>
      <c r="Z163" t="s">
        <v>1480</v>
      </c>
      <c r="AA163" t="str">
        <f t="shared" si="13"/>
        <v>NP</v>
      </c>
      <c r="AB163" t="e">
        <f t="shared" si="11"/>
        <v>#N/A</v>
      </c>
    </row>
    <row r="164" spans="22:28">
      <c r="V164" t="s">
        <v>1489</v>
      </c>
      <c r="W164" t="s">
        <v>62</v>
      </c>
      <c r="X164" t="s">
        <v>1490</v>
      </c>
      <c r="Y164" t="s">
        <v>1491</v>
      </c>
      <c r="Z164" t="s">
        <v>661</v>
      </c>
      <c r="AA164" t="str">
        <f t="shared" si="13"/>
        <v>NL</v>
      </c>
      <c r="AB164" t="e">
        <f t="shared" si="11"/>
        <v>#N/A</v>
      </c>
    </row>
    <row r="165" spans="22:28">
      <c r="V165" t="s">
        <v>1492</v>
      </c>
      <c r="W165" t="s">
        <v>62</v>
      </c>
      <c r="X165" t="s">
        <v>1493</v>
      </c>
      <c r="Y165" t="s">
        <v>1494</v>
      </c>
      <c r="Z165" t="s">
        <v>1486</v>
      </c>
      <c r="AA165" t="str">
        <f t="shared" si="13"/>
        <v>NC</v>
      </c>
      <c r="AB165" t="e">
        <f t="shared" si="11"/>
        <v>#N/A</v>
      </c>
    </row>
    <row r="166" spans="22:28">
      <c r="V166" t="s">
        <v>1495</v>
      </c>
      <c r="W166" t="s">
        <v>62</v>
      </c>
      <c r="X166" t="s">
        <v>1496</v>
      </c>
      <c r="Y166" t="s">
        <v>1497</v>
      </c>
      <c r="Z166" t="s">
        <v>758</v>
      </c>
      <c r="AA166" t="str">
        <f t="shared" si="13"/>
        <v>NZ</v>
      </c>
      <c r="AB166" t="e">
        <f t="shared" si="11"/>
        <v>#N/A</v>
      </c>
    </row>
    <row r="167" spans="22:28">
      <c r="V167" t="s">
        <v>1498</v>
      </c>
      <c r="W167" t="s">
        <v>62</v>
      </c>
      <c r="X167" t="s">
        <v>1499</v>
      </c>
      <c r="Y167" t="s">
        <v>1500</v>
      </c>
      <c r="Z167" t="s">
        <v>1492</v>
      </c>
      <c r="AA167" t="str">
        <f t="shared" si="13"/>
        <v>NI</v>
      </c>
      <c r="AB167" t="e">
        <f t="shared" si="11"/>
        <v>#N/A</v>
      </c>
    </row>
    <row r="168" spans="22:28">
      <c r="V168" t="s">
        <v>1501</v>
      </c>
      <c r="W168" t="s">
        <v>62</v>
      </c>
      <c r="X168" t="s">
        <v>1502</v>
      </c>
      <c r="Y168" t="s">
        <v>1503</v>
      </c>
      <c r="Z168" t="s">
        <v>1495</v>
      </c>
      <c r="AA168" t="str">
        <f t="shared" si="13"/>
        <v>NE</v>
      </c>
      <c r="AB168" t="e">
        <f t="shared" si="11"/>
        <v>#N/A</v>
      </c>
    </row>
    <row r="169" spans="22:28">
      <c r="V169" t="s">
        <v>1504</v>
      </c>
      <c r="W169" t="s">
        <v>62</v>
      </c>
      <c r="X169" t="s">
        <v>1505</v>
      </c>
      <c r="Y169" t="s">
        <v>1506</v>
      </c>
      <c r="Z169" t="s">
        <v>1498</v>
      </c>
      <c r="AA169" t="str">
        <f t="shared" si="13"/>
        <v>NG</v>
      </c>
      <c r="AB169" t="e">
        <f t="shared" si="11"/>
        <v>#N/A</v>
      </c>
    </row>
    <row r="170" spans="22:28">
      <c r="V170" t="s">
        <v>1507</v>
      </c>
      <c r="W170" t="s">
        <v>62</v>
      </c>
      <c r="X170" t="s">
        <v>1508</v>
      </c>
      <c r="Y170" t="s">
        <v>1509</v>
      </c>
      <c r="Z170" t="s">
        <v>1501</v>
      </c>
      <c r="AA170" t="str">
        <f t="shared" si="13"/>
        <v>NU</v>
      </c>
      <c r="AB170" t="e">
        <f t="shared" si="11"/>
        <v>#N/A</v>
      </c>
    </row>
    <row r="171" spans="22:28">
      <c r="V171" t="s">
        <v>1510</v>
      </c>
      <c r="W171" t="s">
        <v>62</v>
      </c>
      <c r="X171" t="s">
        <v>1511</v>
      </c>
      <c r="Y171" t="s">
        <v>1512</v>
      </c>
      <c r="Z171" t="s">
        <v>1504</v>
      </c>
      <c r="AA171" t="str">
        <f t="shared" si="13"/>
        <v>NF</v>
      </c>
      <c r="AB171" t="e">
        <f t="shared" si="11"/>
        <v>#N/A</v>
      </c>
    </row>
    <row r="172" spans="22:28">
      <c r="V172" t="s">
        <v>1513</v>
      </c>
      <c r="W172" t="s">
        <v>62</v>
      </c>
      <c r="X172" t="s">
        <v>1514</v>
      </c>
      <c r="Y172" t="s">
        <v>1515</v>
      </c>
      <c r="Z172" t="s">
        <v>1507</v>
      </c>
      <c r="AA172" t="str">
        <f t="shared" si="13"/>
        <v>MP</v>
      </c>
      <c r="AB172" t="e">
        <f t="shared" si="11"/>
        <v>#N/A</v>
      </c>
    </row>
    <row r="173" spans="22:28">
      <c r="V173" t="s">
        <v>1516</v>
      </c>
      <c r="W173" t="s">
        <v>62</v>
      </c>
      <c r="X173" t="s">
        <v>1517</v>
      </c>
      <c r="Y173" t="s">
        <v>1518</v>
      </c>
      <c r="Z173" t="s">
        <v>774</v>
      </c>
      <c r="AA173" t="str">
        <f t="shared" si="13"/>
        <v>NO</v>
      </c>
      <c r="AB173" t="e">
        <f t="shared" si="11"/>
        <v>#N/A</v>
      </c>
    </row>
    <row r="174" spans="22:28">
      <c r="V174" t="s">
        <v>1519</v>
      </c>
      <c r="W174" t="s">
        <v>62</v>
      </c>
      <c r="X174" t="s">
        <v>1520</v>
      </c>
      <c r="Y174" t="s">
        <v>1521</v>
      </c>
      <c r="Z174" t="s">
        <v>1513</v>
      </c>
      <c r="AA174" t="str">
        <f t="shared" si="13"/>
        <v>OM</v>
      </c>
      <c r="AB174" t="e">
        <f t="shared" si="11"/>
        <v>#N/A</v>
      </c>
    </row>
    <row r="175" spans="22:28">
      <c r="V175" t="s">
        <v>1522</v>
      </c>
      <c r="W175" t="s">
        <v>62</v>
      </c>
      <c r="X175" t="s">
        <v>1523</v>
      </c>
      <c r="Y175" t="s">
        <v>1524</v>
      </c>
      <c r="Z175" t="s">
        <v>1516</v>
      </c>
      <c r="AA175" t="str">
        <f t="shared" si="13"/>
        <v>PK</v>
      </c>
      <c r="AB175" t="e">
        <f t="shared" si="11"/>
        <v>#N/A</v>
      </c>
    </row>
    <row r="176" spans="22:28">
      <c r="V176" t="s">
        <v>1525</v>
      </c>
      <c r="W176" t="s">
        <v>62</v>
      </c>
      <c r="X176" t="s">
        <v>1526</v>
      </c>
      <c r="Y176" t="s">
        <v>1527</v>
      </c>
      <c r="Z176" t="s">
        <v>1519</v>
      </c>
      <c r="AA176" t="str">
        <f t="shared" si="13"/>
        <v>PW</v>
      </c>
      <c r="AB176" t="e">
        <f t="shared" si="11"/>
        <v>#N/A</v>
      </c>
    </row>
    <row r="177" spans="22:28">
      <c r="V177" t="s">
        <v>1528</v>
      </c>
      <c r="W177" t="s">
        <v>62</v>
      </c>
      <c r="X177" t="s">
        <v>1529</v>
      </c>
      <c r="Y177" t="s">
        <v>1530</v>
      </c>
      <c r="Z177" t="s">
        <v>1531</v>
      </c>
      <c r="AA177" t="str">
        <f t="shared" si="13"/>
        <v>PS</v>
      </c>
      <c r="AB177" t="e">
        <f t="shared" si="11"/>
        <v>#N/A</v>
      </c>
    </row>
    <row r="178" spans="22:28">
      <c r="V178" t="s">
        <v>1532</v>
      </c>
      <c r="W178" t="s">
        <v>62</v>
      </c>
      <c r="X178" t="s">
        <v>1533</v>
      </c>
      <c r="Y178" t="s">
        <v>1534</v>
      </c>
      <c r="Z178" t="s">
        <v>1306</v>
      </c>
      <c r="AA178" t="str">
        <f t="shared" si="13"/>
        <v>PA</v>
      </c>
      <c r="AB178" t="e">
        <f t="shared" si="11"/>
        <v>#N/A</v>
      </c>
    </row>
    <row r="179" spans="22:28">
      <c r="V179" t="s">
        <v>1535</v>
      </c>
      <c r="W179" t="s">
        <v>62</v>
      </c>
      <c r="X179" t="s">
        <v>1536</v>
      </c>
      <c r="Y179" t="s">
        <v>1537</v>
      </c>
      <c r="Z179" t="s">
        <v>1528</v>
      </c>
      <c r="AA179" t="str">
        <f t="shared" si="13"/>
        <v>PG</v>
      </c>
      <c r="AB179" t="e">
        <f t="shared" si="11"/>
        <v>#N/A</v>
      </c>
    </row>
    <row r="180" spans="22:28">
      <c r="V180" t="s">
        <v>1538</v>
      </c>
      <c r="W180" t="s">
        <v>62</v>
      </c>
      <c r="X180" t="s">
        <v>1539</v>
      </c>
      <c r="Y180" t="s">
        <v>1540</v>
      </c>
      <c r="Z180" t="s">
        <v>1532</v>
      </c>
      <c r="AA180" t="str">
        <f t="shared" si="13"/>
        <v>PY</v>
      </c>
      <c r="AB180" t="e">
        <f t="shared" si="11"/>
        <v>#N/A</v>
      </c>
    </row>
    <row r="181" spans="22:28">
      <c r="V181" t="s">
        <v>1541</v>
      </c>
      <c r="W181" t="s">
        <v>62</v>
      </c>
      <c r="X181" t="s">
        <v>1542</v>
      </c>
      <c r="Y181" t="s">
        <v>1543</v>
      </c>
      <c r="Z181" t="s">
        <v>1535</v>
      </c>
      <c r="AA181" t="str">
        <f t="shared" si="13"/>
        <v>PE</v>
      </c>
      <c r="AB181" t="e">
        <f t="shared" si="11"/>
        <v>#N/A</v>
      </c>
    </row>
    <row r="182" spans="22:28">
      <c r="V182" t="s">
        <v>1544</v>
      </c>
      <c r="W182" t="s">
        <v>62</v>
      </c>
      <c r="X182" t="s">
        <v>1545</v>
      </c>
      <c r="Y182" t="s">
        <v>1546</v>
      </c>
      <c r="Z182" t="s">
        <v>787</v>
      </c>
      <c r="AA182" t="str">
        <f t="shared" si="13"/>
        <v>PH</v>
      </c>
      <c r="AB182" t="e">
        <f t="shared" si="11"/>
        <v>#N/A</v>
      </c>
    </row>
    <row r="183" spans="22:28">
      <c r="V183" t="s">
        <v>1547</v>
      </c>
      <c r="W183" t="s">
        <v>62</v>
      </c>
      <c r="X183" t="s">
        <v>1548</v>
      </c>
      <c r="Y183" t="s">
        <v>1549</v>
      </c>
      <c r="Z183" t="s">
        <v>1541</v>
      </c>
      <c r="AA183" t="str">
        <f t="shared" si="13"/>
        <v>PN</v>
      </c>
      <c r="AB183" t="e">
        <f t="shared" si="11"/>
        <v>#N/A</v>
      </c>
    </row>
    <row r="184" spans="22:28">
      <c r="V184" t="s">
        <v>1550</v>
      </c>
      <c r="W184" t="s">
        <v>62</v>
      </c>
      <c r="X184" t="s">
        <v>1551</v>
      </c>
      <c r="Y184" t="s">
        <v>1552</v>
      </c>
      <c r="Z184" t="s">
        <v>675</v>
      </c>
      <c r="AA184" t="str">
        <f t="shared" si="13"/>
        <v>PL</v>
      </c>
      <c r="AB184" t="e">
        <f t="shared" si="11"/>
        <v>#N/A</v>
      </c>
    </row>
    <row r="185" spans="22:28">
      <c r="V185" t="s">
        <v>1553</v>
      </c>
      <c r="W185" t="s">
        <v>62</v>
      </c>
      <c r="X185" t="s">
        <v>1554</v>
      </c>
      <c r="Y185" t="s">
        <v>1555</v>
      </c>
      <c r="Z185" t="s">
        <v>688</v>
      </c>
      <c r="AA185" t="str">
        <f t="shared" si="13"/>
        <v>PT</v>
      </c>
      <c r="AB185" t="e">
        <f t="shared" ref="AB185:AB248" si="14">+VLOOKUP(AC185,$Z$6:$Z$259,1,0)</f>
        <v>#N/A</v>
      </c>
    </row>
    <row r="186" spans="22:28">
      <c r="V186" t="s">
        <v>1556</v>
      </c>
      <c r="W186" t="s">
        <v>62</v>
      </c>
      <c r="X186" t="s">
        <v>1557</v>
      </c>
      <c r="Y186" t="s">
        <v>1558</v>
      </c>
      <c r="Z186" t="s">
        <v>1550</v>
      </c>
      <c r="AA186" t="str">
        <f t="shared" si="13"/>
        <v>PR</v>
      </c>
      <c r="AB186" t="e">
        <f t="shared" si="14"/>
        <v>#N/A</v>
      </c>
    </row>
    <row r="187" spans="22:28">
      <c r="V187" t="s">
        <v>835</v>
      </c>
      <c r="W187" t="s">
        <v>62</v>
      </c>
      <c r="X187" t="s">
        <v>1559</v>
      </c>
      <c r="Y187" t="s">
        <v>1560</v>
      </c>
      <c r="Z187" t="s">
        <v>1553</v>
      </c>
      <c r="AA187" t="str">
        <f t="shared" si="13"/>
        <v>QA</v>
      </c>
      <c r="AB187" t="e">
        <f t="shared" si="14"/>
        <v>#N/A</v>
      </c>
    </row>
    <row r="188" spans="22:28">
      <c r="V188" t="s">
        <v>1561</v>
      </c>
      <c r="W188" t="s">
        <v>62</v>
      </c>
      <c r="X188" t="s">
        <v>1562</v>
      </c>
      <c r="Y188" t="s">
        <v>1563</v>
      </c>
      <c r="Z188" t="s">
        <v>1564</v>
      </c>
      <c r="AA188" t="str">
        <f t="shared" si="13"/>
        <v>QC</v>
      </c>
      <c r="AB188" t="e">
        <f t="shared" si="14"/>
        <v>#N/A</v>
      </c>
    </row>
    <row r="189" spans="22:28">
      <c r="V189" t="s">
        <v>1565</v>
      </c>
      <c r="W189" t="s">
        <v>62</v>
      </c>
      <c r="X189" t="s">
        <v>1566</v>
      </c>
      <c r="Y189" t="s">
        <v>1567</v>
      </c>
      <c r="Z189" t="s">
        <v>1565</v>
      </c>
      <c r="AA189" t="str">
        <f t="shared" si="13"/>
        <v>RE</v>
      </c>
      <c r="AB189" t="e">
        <f t="shared" si="14"/>
        <v>#N/A</v>
      </c>
    </row>
    <row r="190" spans="22:28">
      <c r="V190" t="s">
        <v>1568</v>
      </c>
      <c r="W190" t="s">
        <v>62</v>
      </c>
      <c r="X190" t="s">
        <v>1569</v>
      </c>
      <c r="Y190" t="s">
        <v>1570</v>
      </c>
      <c r="Z190" t="s">
        <v>61</v>
      </c>
      <c r="AA190" t="str">
        <f t="shared" si="13"/>
        <v>RO</v>
      </c>
      <c r="AB190" t="e">
        <f t="shared" si="14"/>
        <v>#N/A</v>
      </c>
    </row>
    <row r="191" spans="22:28">
      <c r="V191" t="s">
        <v>1571</v>
      </c>
      <c r="W191" t="s">
        <v>62</v>
      </c>
      <c r="X191" t="s">
        <v>1572</v>
      </c>
      <c r="Y191" t="s">
        <v>1573</v>
      </c>
      <c r="Z191" t="s">
        <v>835</v>
      </c>
      <c r="AA191" t="str">
        <f t="shared" si="13"/>
        <v>RU</v>
      </c>
      <c r="AB191" t="e">
        <f t="shared" si="14"/>
        <v>#N/A</v>
      </c>
    </row>
    <row r="192" spans="22:28">
      <c r="V192" t="s">
        <v>1574</v>
      </c>
      <c r="W192" t="s">
        <v>62</v>
      </c>
      <c r="X192" t="s">
        <v>1575</v>
      </c>
      <c r="Y192" t="s">
        <v>1576</v>
      </c>
      <c r="Z192" t="s">
        <v>1561</v>
      </c>
      <c r="AA192" t="str">
        <f t="shared" si="13"/>
        <v>RW</v>
      </c>
      <c r="AB192" t="e">
        <f t="shared" si="14"/>
        <v>#N/A</v>
      </c>
    </row>
    <row r="193" spans="22:28">
      <c r="V193" t="s">
        <v>1577</v>
      </c>
      <c r="W193" t="s">
        <v>62</v>
      </c>
      <c r="X193" t="s">
        <v>1578</v>
      </c>
      <c r="Y193" t="s">
        <v>1579</v>
      </c>
      <c r="Z193" t="s">
        <v>1568</v>
      </c>
      <c r="AA193" t="str">
        <f t="shared" si="13"/>
        <v>BL</v>
      </c>
      <c r="AB193" t="e">
        <f t="shared" si="14"/>
        <v>#N/A</v>
      </c>
    </row>
    <row r="194" spans="22:28">
      <c r="V194" t="s">
        <v>1580</v>
      </c>
      <c r="W194" t="s">
        <v>62</v>
      </c>
      <c r="X194" t="s">
        <v>1581</v>
      </c>
      <c r="Y194" t="s">
        <v>1582</v>
      </c>
      <c r="Z194" t="s">
        <v>1583</v>
      </c>
      <c r="AA194" t="str">
        <f t="shared" si="13"/>
        <v>SH</v>
      </c>
      <c r="AB194" t="e">
        <f t="shared" si="14"/>
        <v>#N/A</v>
      </c>
    </row>
    <row r="195" spans="22:28">
      <c r="V195" t="s">
        <v>1584</v>
      </c>
      <c r="W195" t="s">
        <v>62</v>
      </c>
      <c r="X195" t="s">
        <v>1585</v>
      </c>
      <c r="Y195" t="s">
        <v>1586</v>
      </c>
      <c r="Z195" t="s">
        <v>1574</v>
      </c>
      <c r="AA195" t="str">
        <f t="shared" si="13"/>
        <v>KN</v>
      </c>
      <c r="AB195" t="e">
        <f t="shared" si="14"/>
        <v>#N/A</v>
      </c>
    </row>
    <row r="196" spans="22:28">
      <c r="V196" t="s">
        <v>1587</v>
      </c>
      <c r="W196" t="s">
        <v>62</v>
      </c>
      <c r="X196" t="s">
        <v>1588</v>
      </c>
      <c r="Y196" t="s">
        <v>1589</v>
      </c>
      <c r="Z196" t="s">
        <v>1577</v>
      </c>
      <c r="AA196" t="str">
        <f t="shared" si="13"/>
        <v>LC</v>
      </c>
      <c r="AB196" t="e">
        <f t="shared" si="14"/>
        <v>#N/A</v>
      </c>
    </row>
    <row r="197" spans="22:28">
      <c r="V197" t="s">
        <v>1590</v>
      </c>
      <c r="W197" t="s">
        <v>62</v>
      </c>
      <c r="X197" t="s">
        <v>1591</v>
      </c>
      <c r="Y197" t="s">
        <v>1592</v>
      </c>
      <c r="Z197" t="s">
        <v>1580</v>
      </c>
      <c r="AA197" t="str">
        <f t="shared" si="13"/>
        <v>MF</v>
      </c>
      <c r="AB197" t="e">
        <f t="shared" si="14"/>
        <v>#N/A</v>
      </c>
    </row>
    <row r="198" spans="22:28">
      <c r="V198" t="s">
        <v>1593</v>
      </c>
      <c r="W198" t="s">
        <v>62</v>
      </c>
      <c r="X198" t="s">
        <v>1594</v>
      </c>
      <c r="Y198" t="s">
        <v>1595</v>
      </c>
      <c r="Z198" t="s">
        <v>1584</v>
      </c>
      <c r="AA198" t="str">
        <f t="shared" si="13"/>
        <v>PM</v>
      </c>
      <c r="AB198" t="e">
        <f t="shared" si="14"/>
        <v>#N/A</v>
      </c>
    </row>
    <row r="199" spans="22:28">
      <c r="V199" t="s">
        <v>1596</v>
      </c>
      <c r="W199" t="s">
        <v>62</v>
      </c>
      <c r="X199" t="s">
        <v>1597</v>
      </c>
      <c r="Y199" t="s">
        <v>1598</v>
      </c>
      <c r="Z199" t="s">
        <v>1587</v>
      </c>
      <c r="AA199" t="str">
        <f t="shared" si="13"/>
        <v>VC</v>
      </c>
      <c r="AB199" t="e">
        <f t="shared" si="14"/>
        <v>#N/A</v>
      </c>
    </row>
    <row r="200" spans="22:28">
      <c r="V200" t="s">
        <v>1599</v>
      </c>
      <c r="W200" t="s">
        <v>62</v>
      </c>
      <c r="X200" t="s">
        <v>1600</v>
      </c>
      <c r="Y200" t="s">
        <v>1601</v>
      </c>
      <c r="Z200" t="s">
        <v>1590</v>
      </c>
      <c r="AA200" t="str">
        <f t="shared" ref="AA200:AA258" si="15">TRIM(Y200)</f>
        <v>WS</v>
      </c>
      <c r="AB200" t="e">
        <f t="shared" si="14"/>
        <v>#N/A</v>
      </c>
    </row>
    <row r="201" spans="22:28">
      <c r="V201" t="s">
        <v>1602</v>
      </c>
      <c r="W201" t="s">
        <v>62</v>
      </c>
      <c r="X201" t="s">
        <v>1603</v>
      </c>
      <c r="Y201" t="s">
        <v>1604</v>
      </c>
      <c r="Z201" t="s">
        <v>1593</v>
      </c>
      <c r="AA201" t="str">
        <f t="shared" si="15"/>
        <v>SM</v>
      </c>
      <c r="AB201" t="e">
        <f t="shared" si="14"/>
        <v>#N/A</v>
      </c>
    </row>
    <row r="202" spans="22:28">
      <c r="V202" t="s">
        <v>1605</v>
      </c>
      <c r="W202" t="s">
        <v>62</v>
      </c>
      <c r="X202" t="s">
        <v>1606</v>
      </c>
      <c r="Y202" t="s">
        <v>1607</v>
      </c>
      <c r="Z202" t="s">
        <v>1596</v>
      </c>
      <c r="AA202" t="str">
        <f t="shared" si="15"/>
        <v>ST</v>
      </c>
      <c r="AB202" t="e">
        <f t="shared" si="14"/>
        <v>#N/A</v>
      </c>
    </row>
    <row r="203" spans="22:28">
      <c r="V203" t="s">
        <v>1608</v>
      </c>
      <c r="W203" t="s">
        <v>62</v>
      </c>
      <c r="X203" t="s">
        <v>1609</v>
      </c>
      <c r="Y203" t="s">
        <v>1610</v>
      </c>
      <c r="Z203" t="s">
        <v>1599</v>
      </c>
      <c r="AA203" t="str">
        <f t="shared" si="15"/>
        <v>SA</v>
      </c>
      <c r="AB203" t="e">
        <f t="shared" si="14"/>
        <v>#N/A</v>
      </c>
    </row>
    <row r="204" spans="22:28">
      <c r="V204" t="s">
        <v>1611</v>
      </c>
      <c r="W204" t="s">
        <v>62</v>
      </c>
      <c r="X204" t="s">
        <v>1612</v>
      </c>
      <c r="Y204" t="s">
        <v>1613</v>
      </c>
      <c r="Z204" t="s">
        <v>1602</v>
      </c>
      <c r="AA204" t="str">
        <f t="shared" si="15"/>
        <v>SN</v>
      </c>
      <c r="AB204" t="e">
        <f t="shared" si="14"/>
        <v>#N/A</v>
      </c>
    </row>
    <row r="205" spans="22:28">
      <c r="V205" t="s">
        <v>1614</v>
      </c>
      <c r="W205" t="s">
        <v>62</v>
      </c>
      <c r="X205" t="s">
        <v>1615</v>
      </c>
      <c r="Y205" t="s">
        <v>1616</v>
      </c>
      <c r="Z205" t="s">
        <v>1617</v>
      </c>
      <c r="AA205" t="str">
        <f t="shared" si="15"/>
        <v>CS</v>
      </c>
      <c r="AB205" t="e">
        <f t="shared" si="14"/>
        <v>#N/A</v>
      </c>
    </row>
    <row r="206" spans="22:28">
      <c r="V206" t="s">
        <v>1618</v>
      </c>
      <c r="W206" t="s">
        <v>62</v>
      </c>
      <c r="X206" t="s">
        <v>1619</v>
      </c>
      <c r="Y206" t="s">
        <v>1620</v>
      </c>
      <c r="Z206" t="s">
        <v>1621</v>
      </c>
      <c r="AA206" t="str">
        <f t="shared" si="15"/>
        <v>RS</v>
      </c>
      <c r="AB206" t="e">
        <f t="shared" si="14"/>
        <v>#N/A</v>
      </c>
    </row>
    <row r="207" spans="22:28">
      <c r="V207" t="s">
        <v>1622</v>
      </c>
      <c r="W207" t="s">
        <v>62</v>
      </c>
      <c r="X207" t="s">
        <v>1623</v>
      </c>
      <c r="Y207" t="s">
        <v>1624</v>
      </c>
      <c r="Z207" t="s">
        <v>1608</v>
      </c>
      <c r="AA207" t="str">
        <f t="shared" si="15"/>
        <v>SC</v>
      </c>
      <c r="AB207" t="e">
        <f t="shared" si="14"/>
        <v>#N/A</v>
      </c>
    </row>
    <row r="208" spans="22:28">
      <c r="V208" t="s">
        <v>1625</v>
      </c>
      <c r="W208" t="s">
        <v>62</v>
      </c>
      <c r="X208" t="s">
        <v>1626</v>
      </c>
      <c r="Y208" t="s">
        <v>1627</v>
      </c>
      <c r="Z208" t="s">
        <v>1611</v>
      </c>
      <c r="AA208" t="str">
        <f t="shared" si="15"/>
        <v>SL</v>
      </c>
      <c r="AB208" t="e">
        <f t="shared" si="14"/>
        <v>#N/A</v>
      </c>
    </row>
    <row r="209" spans="22:28">
      <c r="V209" t="s">
        <v>1628</v>
      </c>
      <c r="W209" t="s">
        <v>62</v>
      </c>
      <c r="X209" t="s">
        <v>1629</v>
      </c>
      <c r="Y209" t="s">
        <v>1630</v>
      </c>
      <c r="Z209" t="s">
        <v>847</v>
      </c>
      <c r="AA209" t="str">
        <f t="shared" si="15"/>
        <v>SG</v>
      </c>
      <c r="AB209" t="e">
        <f t="shared" si="14"/>
        <v>#N/A</v>
      </c>
    </row>
    <row r="210" spans="22:28">
      <c r="V210" t="s">
        <v>1631</v>
      </c>
      <c r="W210" t="s">
        <v>62</v>
      </c>
      <c r="X210" t="s">
        <v>1632</v>
      </c>
      <c r="Y210" t="s">
        <v>1633</v>
      </c>
      <c r="Z210" t="s">
        <v>1618</v>
      </c>
      <c r="AA210" t="str">
        <f t="shared" si="15"/>
        <v>SX</v>
      </c>
      <c r="AB210" t="e">
        <f t="shared" si="14"/>
        <v>#N/A</v>
      </c>
    </row>
    <row r="211" spans="22:28">
      <c r="V211" t="s">
        <v>1634</v>
      </c>
      <c r="W211" t="s">
        <v>62</v>
      </c>
      <c r="X211" t="s">
        <v>1635</v>
      </c>
      <c r="Y211" t="s">
        <v>1636</v>
      </c>
      <c r="Z211" t="s">
        <v>746</v>
      </c>
      <c r="AA211" t="str">
        <f t="shared" si="15"/>
        <v>SK</v>
      </c>
      <c r="AB211" t="e">
        <f t="shared" si="14"/>
        <v>#N/A</v>
      </c>
    </row>
    <row r="212" spans="22:28">
      <c r="V212" t="s">
        <v>1637</v>
      </c>
      <c r="W212" t="s">
        <v>62</v>
      </c>
      <c r="X212" t="s">
        <v>1638</v>
      </c>
      <c r="Y212" t="s">
        <v>1639</v>
      </c>
      <c r="Z212" t="s">
        <v>732</v>
      </c>
      <c r="AA212" t="str">
        <f t="shared" si="15"/>
        <v>SI</v>
      </c>
      <c r="AB212" t="e">
        <f t="shared" si="14"/>
        <v>#N/A</v>
      </c>
    </row>
    <row r="213" spans="22:28">
      <c r="V213" t="s">
        <v>1640</v>
      </c>
      <c r="W213" t="s">
        <v>62</v>
      </c>
      <c r="X213" t="s">
        <v>986</v>
      </c>
      <c r="Y213" t="s">
        <v>1641</v>
      </c>
      <c r="Z213" t="s">
        <v>1628</v>
      </c>
      <c r="AA213" t="str">
        <f t="shared" si="15"/>
        <v>SB</v>
      </c>
      <c r="AB213" t="e">
        <f t="shared" si="14"/>
        <v>#N/A</v>
      </c>
    </row>
    <row r="214" spans="22:28">
      <c r="V214" t="s">
        <v>1642</v>
      </c>
      <c r="W214" t="s">
        <v>62</v>
      </c>
      <c r="X214" t="s">
        <v>1643</v>
      </c>
      <c r="Y214" t="s">
        <v>1644</v>
      </c>
      <c r="Z214" t="s">
        <v>1631</v>
      </c>
      <c r="AA214" t="str">
        <f t="shared" si="15"/>
        <v>SO</v>
      </c>
      <c r="AB214" t="e">
        <f t="shared" si="14"/>
        <v>#N/A</v>
      </c>
    </row>
    <row r="215" spans="22:28">
      <c r="V215" t="s">
        <v>1645</v>
      </c>
      <c r="W215" t="s">
        <v>62</v>
      </c>
      <c r="X215" t="s">
        <v>1646</v>
      </c>
      <c r="Y215" t="s">
        <v>1647</v>
      </c>
      <c r="Z215" t="s">
        <v>882</v>
      </c>
      <c r="AA215" t="str">
        <f t="shared" si="15"/>
        <v>ZA</v>
      </c>
      <c r="AB215" t="e">
        <f t="shared" si="14"/>
        <v>#N/A</v>
      </c>
    </row>
    <row r="216" spans="22:28">
      <c r="V216" t="s">
        <v>1648</v>
      </c>
      <c r="W216" t="s">
        <v>62</v>
      </c>
      <c r="X216" t="s">
        <v>1649</v>
      </c>
      <c r="Y216" t="s">
        <v>1650</v>
      </c>
      <c r="Z216" t="s">
        <v>1651</v>
      </c>
      <c r="AA216" t="str">
        <f t="shared" si="15"/>
        <v>GS</v>
      </c>
      <c r="AB216" t="e">
        <f t="shared" si="14"/>
        <v>#N/A</v>
      </c>
    </row>
    <row r="217" spans="22:28">
      <c r="V217" t="s">
        <v>1652</v>
      </c>
      <c r="W217" t="s">
        <v>62</v>
      </c>
      <c r="X217" t="s">
        <v>1653</v>
      </c>
      <c r="Y217" t="s">
        <v>1654</v>
      </c>
      <c r="Z217" t="s">
        <v>1640</v>
      </c>
      <c r="AA217" t="str">
        <f t="shared" si="15"/>
        <v>SS</v>
      </c>
      <c r="AB217" t="e">
        <f t="shared" si="14"/>
        <v>#N/A</v>
      </c>
    </row>
    <row r="218" spans="22:28">
      <c r="V218" t="s">
        <v>1655</v>
      </c>
      <c r="W218" t="s">
        <v>62</v>
      </c>
      <c r="X218" t="s">
        <v>1656</v>
      </c>
      <c r="Y218" t="s">
        <v>1657</v>
      </c>
      <c r="Z218" t="s">
        <v>461</v>
      </c>
      <c r="AA218" t="str">
        <f t="shared" si="15"/>
        <v>ES</v>
      </c>
      <c r="AB218" t="e">
        <f t="shared" si="14"/>
        <v>#N/A</v>
      </c>
    </row>
    <row r="219" spans="22:28">
      <c r="V219" t="s">
        <v>1658</v>
      </c>
      <c r="W219" t="s">
        <v>62</v>
      </c>
      <c r="X219" t="s">
        <v>1659</v>
      </c>
      <c r="Y219" t="s">
        <v>1660</v>
      </c>
      <c r="Z219" t="s">
        <v>1645</v>
      </c>
      <c r="AA219" t="str">
        <f t="shared" si="15"/>
        <v>LK</v>
      </c>
      <c r="AB219" t="e">
        <f t="shared" si="14"/>
        <v>#N/A</v>
      </c>
    </row>
    <row r="220" spans="22:28">
      <c r="V220" t="s">
        <v>1661</v>
      </c>
      <c r="W220" t="s">
        <v>62</v>
      </c>
      <c r="X220" t="s">
        <v>1662</v>
      </c>
      <c r="Y220" t="s">
        <v>1663</v>
      </c>
      <c r="Z220" t="s">
        <v>1648</v>
      </c>
      <c r="AA220" t="str">
        <f t="shared" si="15"/>
        <v>SD</v>
      </c>
      <c r="AB220" t="e">
        <f t="shared" si="14"/>
        <v>#N/A</v>
      </c>
    </row>
    <row r="221" spans="22:28">
      <c r="V221" t="s">
        <v>1664</v>
      </c>
      <c r="W221" t="s">
        <v>62</v>
      </c>
      <c r="X221" t="s">
        <v>1665</v>
      </c>
      <c r="Y221" t="s">
        <v>1666</v>
      </c>
      <c r="Z221" t="s">
        <v>1652</v>
      </c>
      <c r="AA221" t="str">
        <f t="shared" si="15"/>
        <v>SR</v>
      </c>
      <c r="AB221" t="e">
        <f t="shared" si="14"/>
        <v>#N/A</v>
      </c>
    </row>
    <row r="222" spans="22:28">
      <c r="V222" t="s">
        <v>1667</v>
      </c>
      <c r="W222" t="s">
        <v>62</v>
      </c>
      <c r="X222" t="s">
        <v>1668</v>
      </c>
      <c r="Y222" t="s">
        <v>1669</v>
      </c>
      <c r="Z222" t="s">
        <v>1655</v>
      </c>
      <c r="AA222" t="str">
        <f t="shared" si="15"/>
        <v>SJ</v>
      </c>
      <c r="AB222" t="e">
        <f t="shared" si="14"/>
        <v>#N/A</v>
      </c>
    </row>
    <row r="223" spans="22:28">
      <c r="V223" t="s">
        <v>1670</v>
      </c>
      <c r="W223" t="s">
        <v>62</v>
      </c>
      <c r="X223" t="s">
        <v>1671</v>
      </c>
      <c r="Y223" t="s">
        <v>1672</v>
      </c>
      <c r="Z223" t="s">
        <v>1658</v>
      </c>
      <c r="AA223" t="str">
        <f t="shared" si="15"/>
        <v>SZ</v>
      </c>
      <c r="AB223" t="e">
        <f t="shared" si="14"/>
        <v>#N/A</v>
      </c>
    </row>
    <row r="224" spans="22:28">
      <c r="V224" t="s">
        <v>1673</v>
      </c>
      <c r="W224" t="s">
        <v>62</v>
      </c>
      <c r="X224" t="s">
        <v>1674</v>
      </c>
      <c r="Y224" t="s">
        <v>1675</v>
      </c>
      <c r="Z224" t="s">
        <v>715</v>
      </c>
      <c r="AA224" t="str">
        <f t="shared" si="15"/>
        <v>SE</v>
      </c>
      <c r="AB224" t="e">
        <f t="shared" si="14"/>
        <v>#N/A</v>
      </c>
    </row>
    <row r="225" spans="22:28">
      <c r="V225" t="s">
        <v>1676</v>
      </c>
      <c r="W225" t="s">
        <v>62</v>
      </c>
      <c r="X225" t="s">
        <v>1677</v>
      </c>
      <c r="Y225" t="s">
        <v>1678</v>
      </c>
      <c r="Z225" t="s">
        <v>914</v>
      </c>
      <c r="AA225" t="str">
        <f t="shared" si="15"/>
        <v>CH</v>
      </c>
      <c r="AB225" t="e">
        <f t="shared" si="14"/>
        <v>#N/A</v>
      </c>
    </row>
    <row r="226" spans="22:28">
      <c r="V226" t="s">
        <v>1679</v>
      </c>
      <c r="W226" t="s">
        <v>62</v>
      </c>
      <c r="X226" t="s">
        <v>1680</v>
      </c>
      <c r="Y226" t="s">
        <v>1681</v>
      </c>
      <c r="Z226" t="s">
        <v>1682</v>
      </c>
      <c r="AA226" t="str">
        <f t="shared" si="15"/>
        <v>SY</v>
      </c>
      <c r="AB226" t="e">
        <f t="shared" si="14"/>
        <v>#N/A</v>
      </c>
    </row>
    <row r="227" spans="22:28">
      <c r="V227" t="s">
        <v>1683</v>
      </c>
      <c r="W227" t="s">
        <v>62</v>
      </c>
      <c r="X227" t="s">
        <v>1684</v>
      </c>
      <c r="Y227" t="s">
        <v>1685</v>
      </c>
      <c r="Z227" t="s">
        <v>927</v>
      </c>
      <c r="AA227" t="str">
        <f t="shared" si="15"/>
        <v>TW</v>
      </c>
      <c r="AB227" t="e">
        <f t="shared" si="14"/>
        <v>#N/A</v>
      </c>
    </row>
    <row r="228" spans="22:28">
      <c r="V228" t="s">
        <v>1686</v>
      </c>
      <c r="W228" t="s">
        <v>62</v>
      </c>
      <c r="X228" t="s">
        <v>1687</v>
      </c>
      <c r="Y228" t="s">
        <v>1688</v>
      </c>
      <c r="Z228" t="s">
        <v>1673</v>
      </c>
      <c r="AA228" t="str">
        <f t="shared" si="15"/>
        <v>TJ</v>
      </c>
      <c r="AB228" t="e">
        <f t="shared" si="14"/>
        <v>#N/A</v>
      </c>
    </row>
    <row r="229" spans="22:28">
      <c r="V229" t="s">
        <v>1689</v>
      </c>
      <c r="W229" t="s">
        <v>62</v>
      </c>
      <c r="X229" t="s">
        <v>1690</v>
      </c>
      <c r="Y229" t="s">
        <v>1691</v>
      </c>
      <c r="Z229" t="s">
        <v>1692</v>
      </c>
      <c r="AA229" t="str">
        <f t="shared" si="15"/>
        <v>TZ</v>
      </c>
      <c r="AB229" t="e">
        <f t="shared" si="14"/>
        <v>#N/A</v>
      </c>
    </row>
    <row r="230" spans="22:28">
      <c r="V230" t="s">
        <v>1693</v>
      </c>
      <c r="W230" t="s">
        <v>62</v>
      </c>
      <c r="X230" t="s">
        <v>1694</v>
      </c>
      <c r="Y230" t="s">
        <v>1695</v>
      </c>
      <c r="Z230" t="s">
        <v>939</v>
      </c>
      <c r="AA230" t="str">
        <f t="shared" si="15"/>
        <v>TH</v>
      </c>
      <c r="AB230" t="e">
        <f t="shared" si="14"/>
        <v>#N/A</v>
      </c>
    </row>
    <row r="231" spans="22:28">
      <c r="V231" t="s">
        <v>1696</v>
      </c>
      <c r="W231" t="s">
        <v>62</v>
      </c>
      <c r="X231" t="s">
        <v>1697</v>
      </c>
      <c r="Y231" t="s">
        <v>1698</v>
      </c>
      <c r="Z231" t="s">
        <v>1683</v>
      </c>
      <c r="AA231" t="str">
        <f t="shared" si="15"/>
        <v>TL</v>
      </c>
      <c r="AB231" t="e">
        <f t="shared" si="14"/>
        <v>#N/A</v>
      </c>
    </row>
    <row r="232" spans="22:28">
      <c r="V232" t="s">
        <v>1699</v>
      </c>
      <c r="W232" t="s">
        <v>62</v>
      </c>
      <c r="X232" t="s">
        <v>1700</v>
      </c>
      <c r="Y232" t="s">
        <v>1701</v>
      </c>
      <c r="Z232" t="s">
        <v>1686</v>
      </c>
      <c r="AA232" t="str">
        <f t="shared" si="15"/>
        <v>TG</v>
      </c>
      <c r="AB232" t="e">
        <f t="shared" si="14"/>
        <v>#N/A</v>
      </c>
    </row>
    <row r="233" spans="22:28">
      <c r="V233" t="s">
        <v>1702</v>
      </c>
      <c r="W233" t="s">
        <v>62</v>
      </c>
      <c r="X233" t="s">
        <v>1703</v>
      </c>
      <c r="Y233" t="s">
        <v>1704</v>
      </c>
      <c r="Z233" t="s">
        <v>1689</v>
      </c>
      <c r="AA233" t="str">
        <f t="shared" si="15"/>
        <v>TK</v>
      </c>
      <c r="AB233" t="e">
        <f t="shared" si="14"/>
        <v>#N/A</v>
      </c>
    </row>
    <row r="234" spans="22:28">
      <c r="V234" t="s">
        <v>1705</v>
      </c>
      <c r="W234" t="s">
        <v>62</v>
      </c>
      <c r="X234" t="s">
        <v>1706</v>
      </c>
      <c r="Y234" t="s">
        <v>1707</v>
      </c>
      <c r="Z234" t="s">
        <v>1693</v>
      </c>
      <c r="AA234" t="str">
        <f t="shared" si="15"/>
        <v>TO</v>
      </c>
      <c r="AB234" t="e">
        <f t="shared" si="14"/>
        <v>#N/A</v>
      </c>
    </row>
    <row r="235" spans="22:28">
      <c r="V235" t="s">
        <v>1708</v>
      </c>
      <c r="W235" t="s">
        <v>62</v>
      </c>
      <c r="X235" t="s">
        <v>1709</v>
      </c>
      <c r="Y235" t="s">
        <v>1710</v>
      </c>
      <c r="Z235" t="s">
        <v>1696</v>
      </c>
      <c r="AA235" t="str">
        <f t="shared" si="15"/>
        <v>TT</v>
      </c>
      <c r="AB235" t="e">
        <f t="shared" si="14"/>
        <v>#N/A</v>
      </c>
    </row>
    <row r="236" spans="22:28">
      <c r="V236" t="s">
        <v>1711</v>
      </c>
      <c r="W236" t="s">
        <v>62</v>
      </c>
      <c r="X236" t="s">
        <v>1712</v>
      </c>
      <c r="Y236" t="s">
        <v>1713</v>
      </c>
      <c r="Z236" t="s">
        <v>1430</v>
      </c>
      <c r="AA236" t="str">
        <f t="shared" si="15"/>
        <v>TN</v>
      </c>
      <c r="AB236" t="e">
        <f t="shared" si="14"/>
        <v>#N/A</v>
      </c>
    </row>
    <row r="237" spans="22:28">
      <c r="V237" t="s">
        <v>1714</v>
      </c>
      <c r="W237" t="s">
        <v>62</v>
      </c>
      <c r="X237" t="s">
        <v>1715</v>
      </c>
      <c r="Y237" t="s">
        <v>1716</v>
      </c>
      <c r="Z237" t="s">
        <v>951</v>
      </c>
      <c r="AA237" t="str">
        <f t="shared" si="15"/>
        <v>TR</v>
      </c>
      <c r="AB237" t="e">
        <f t="shared" si="14"/>
        <v>#N/A</v>
      </c>
    </row>
    <row r="238" spans="22:28">
      <c r="V238" t="s">
        <v>1717</v>
      </c>
      <c r="W238" t="s">
        <v>62</v>
      </c>
      <c r="X238" t="s">
        <v>1718</v>
      </c>
      <c r="Y238" t="s">
        <v>1719</v>
      </c>
      <c r="Z238" t="s">
        <v>1705</v>
      </c>
      <c r="AA238" t="str">
        <f t="shared" si="15"/>
        <v>TM</v>
      </c>
      <c r="AB238" t="e">
        <f t="shared" si="14"/>
        <v>#N/A</v>
      </c>
    </row>
    <row r="239" spans="22:28">
      <c r="V239" t="s">
        <v>1720</v>
      </c>
      <c r="W239" t="s">
        <v>62</v>
      </c>
      <c r="X239" t="s">
        <v>1721</v>
      </c>
      <c r="Y239" t="s">
        <v>1722</v>
      </c>
      <c r="Z239" t="s">
        <v>1708</v>
      </c>
      <c r="AA239" t="str">
        <f t="shared" si="15"/>
        <v>TC</v>
      </c>
      <c r="AB239" t="e">
        <f t="shared" si="14"/>
        <v>#N/A</v>
      </c>
    </row>
    <row r="240" spans="22:28">
      <c r="V240" t="s">
        <v>1723</v>
      </c>
      <c r="W240" t="s">
        <v>62</v>
      </c>
      <c r="X240" t="s">
        <v>1724</v>
      </c>
      <c r="Y240" t="s">
        <v>1725</v>
      </c>
      <c r="Z240" t="s">
        <v>1711</v>
      </c>
      <c r="AA240" t="str">
        <f t="shared" si="15"/>
        <v>TV</v>
      </c>
      <c r="AB240" t="e">
        <f t="shared" si="14"/>
        <v>#N/A</v>
      </c>
    </row>
    <row r="241" spans="22:41">
      <c r="V241" t="s">
        <v>1726</v>
      </c>
      <c r="W241" t="s">
        <v>62</v>
      </c>
      <c r="X241" t="s">
        <v>1727</v>
      </c>
      <c r="Y241" t="s">
        <v>1728</v>
      </c>
      <c r="Z241" t="s">
        <v>1714</v>
      </c>
      <c r="AA241" t="str">
        <f t="shared" si="15"/>
        <v>UG</v>
      </c>
      <c r="AB241" t="e">
        <f t="shared" si="14"/>
        <v>#N/A</v>
      </c>
    </row>
    <row r="242" spans="22:41">
      <c r="V242" t="s">
        <v>1729</v>
      </c>
      <c r="W242" t="s">
        <v>62</v>
      </c>
      <c r="X242" t="s">
        <v>1730</v>
      </c>
      <c r="Y242" t="s">
        <v>1731</v>
      </c>
      <c r="Z242" t="s">
        <v>1717</v>
      </c>
      <c r="AA242" t="str">
        <f t="shared" si="15"/>
        <v>UA</v>
      </c>
      <c r="AB242" t="e">
        <f t="shared" si="14"/>
        <v>#N/A</v>
      </c>
    </row>
    <row r="243" spans="22:41">
      <c r="V243" t="s">
        <v>1732</v>
      </c>
      <c r="W243" t="s">
        <v>62</v>
      </c>
      <c r="X243" t="s">
        <v>1733</v>
      </c>
      <c r="Y243" t="s">
        <v>1734</v>
      </c>
      <c r="Z243" t="s">
        <v>1720</v>
      </c>
      <c r="AA243" t="str">
        <f t="shared" si="15"/>
        <v>AE</v>
      </c>
      <c r="AB243" t="e">
        <f t="shared" si="14"/>
        <v>#N/A</v>
      </c>
    </row>
    <row r="244" spans="22:41">
      <c r="V244" t="s">
        <v>990</v>
      </c>
      <c r="W244" t="s">
        <v>62</v>
      </c>
      <c r="X244" t="s">
        <v>1727</v>
      </c>
      <c r="Y244" t="s">
        <v>1735</v>
      </c>
      <c r="Z244" t="s">
        <v>21</v>
      </c>
      <c r="AA244" t="str">
        <f t="shared" si="15"/>
        <v>US</v>
      </c>
      <c r="AB244" t="e">
        <f t="shared" si="14"/>
        <v>#N/A</v>
      </c>
    </row>
    <row r="245" spans="22:41">
      <c r="V245" t="s">
        <v>1736</v>
      </c>
      <c r="W245" t="s">
        <v>62</v>
      </c>
      <c r="X245" t="s">
        <v>1737</v>
      </c>
      <c r="Y245" t="s">
        <v>1738</v>
      </c>
      <c r="Z245" t="s">
        <v>1729</v>
      </c>
      <c r="AA245" t="str">
        <f t="shared" si="15"/>
        <v>UM</v>
      </c>
      <c r="AB245" t="e">
        <f t="shared" si="14"/>
        <v>#N/A</v>
      </c>
    </row>
    <row r="246" spans="22:41">
      <c r="V246" t="s">
        <v>1739</v>
      </c>
      <c r="W246" t="s">
        <v>62</v>
      </c>
      <c r="X246" t="s">
        <v>1740</v>
      </c>
      <c r="Y246" t="s">
        <v>1741</v>
      </c>
      <c r="Z246" t="s">
        <v>1732</v>
      </c>
      <c r="AA246" t="str">
        <f t="shared" si="15"/>
        <v>UY</v>
      </c>
      <c r="AB246" t="e">
        <f t="shared" si="14"/>
        <v>#N/A</v>
      </c>
    </row>
    <row r="247" spans="22:41">
      <c r="V247" t="s">
        <v>1742</v>
      </c>
      <c r="W247" t="s">
        <v>62</v>
      </c>
      <c r="X247" t="s">
        <v>1743</v>
      </c>
      <c r="Y247" t="s">
        <v>1744</v>
      </c>
      <c r="Z247" t="s">
        <v>1736</v>
      </c>
      <c r="AA247" t="str">
        <f t="shared" si="15"/>
        <v>UZ</v>
      </c>
      <c r="AB247" t="e">
        <f t="shared" si="14"/>
        <v>#N/A</v>
      </c>
    </row>
    <row r="248" spans="22:41" ht="14.45" customHeight="1">
      <c r="V248" t="s">
        <v>1745</v>
      </c>
      <c r="W248" t="s">
        <v>62</v>
      </c>
      <c r="X248" t="s">
        <v>1746</v>
      </c>
      <c r="Y248" t="s">
        <v>1747</v>
      </c>
      <c r="Z248" t="s">
        <v>1739</v>
      </c>
      <c r="AA248" t="str">
        <f t="shared" si="15"/>
        <v>VU</v>
      </c>
      <c r="AB248" t="e">
        <f t="shared" si="14"/>
        <v>#N/A</v>
      </c>
    </row>
    <row r="249" spans="22:41" ht="14.45" customHeight="1">
      <c r="V249" t="s">
        <v>1748</v>
      </c>
      <c r="W249" t="s">
        <v>62</v>
      </c>
      <c r="X249" t="s">
        <v>1749</v>
      </c>
      <c r="Y249" t="s">
        <v>1750</v>
      </c>
      <c r="Z249" t="s">
        <v>1751</v>
      </c>
      <c r="AA249" t="str">
        <f t="shared" si="15"/>
        <v>VA</v>
      </c>
      <c r="AB249" t="e">
        <f t="shared" ref="AB249:AB259" si="16">+VLOOKUP(AC249,$Z$6:$Z$259,1,0)</f>
        <v>#N/A</v>
      </c>
    </row>
    <row r="250" spans="22:41">
      <c r="V250" t="s">
        <v>1752</v>
      </c>
      <c r="W250" t="s">
        <v>62</v>
      </c>
      <c r="X250" t="s">
        <v>1753</v>
      </c>
      <c r="Y250" t="s">
        <v>1754</v>
      </c>
      <c r="Z250" t="s">
        <v>1001</v>
      </c>
      <c r="AA250" t="str">
        <f t="shared" si="15"/>
        <v>VE</v>
      </c>
      <c r="AB250" t="e">
        <f t="shared" si="16"/>
        <v>#N/A</v>
      </c>
    </row>
    <row r="251" spans="22:41" ht="63.6" customHeight="1">
      <c r="V251" t="s">
        <v>1755</v>
      </c>
      <c r="W251" t="s">
        <v>62</v>
      </c>
      <c r="X251" t="s">
        <v>1756</v>
      </c>
      <c r="Y251" t="s">
        <v>1757</v>
      </c>
      <c r="Z251" t="s">
        <v>1464</v>
      </c>
      <c r="AA251" t="str">
        <f t="shared" si="15"/>
        <v>VN</v>
      </c>
      <c r="AB251" t="e">
        <f t="shared" si="16"/>
        <v>#N/A</v>
      </c>
      <c r="AJ251" s="53"/>
      <c r="AK251" s="53"/>
    </row>
    <row r="252" spans="22:41">
      <c r="V252" t="s">
        <v>1758</v>
      </c>
      <c r="W252" t="s">
        <v>62</v>
      </c>
      <c r="X252" t="s">
        <v>1759</v>
      </c>
      <c r="Y252" t="s">
        <v>1760</v>
      </c>
      <c r="Z252" t="s">
        <v>1748</v>
      </c>
      <c r="AA252" t="str">
        <f t="shared" si="15"/>
        <v>VG</v>
      </c>
      <c r="AB252" t="e">
        <f t="shared" si="16"/>
        <v>#N/A</v>
      </c>
      <c r="AJ252" s="54"/>
      <c r="AK252" s="54"/>
      <c r="AL252" s="53"/>
      <c r="AM252" s="53"/>
      <c r="AN252" s="53"/>
      <c r="AO252" s="53"/>
    </row>
    <row r="253" spans="22:41">
      <c r="V253" t="s">
        <v>1761</v>
      </c>
      <c r="W253" t="s">
        <v>62</v>
      </c>
      <c r="X253" t="s">
        <v>1762</v>
      </c>
      <c r="Y253" t="s">
        <v>1763</v>
      </c>
      <c r="Z253" t="s">
        <v>1752</v>
      </c>
      <c r="AA253" t="str">
        <f t="shared" si="15"/>
        <v>VI</v>
      </c>
      <c r="AB253" t="e">
        <f t="shared" si="16"/>
        <v>#N/A</v>
      </c>
      <c r="AJ253" s="55"/>
      <c r="AK253" s="55"/>
      <c r="AL253" s="54"/>
      <c r="AM253" s="54"/>
      <c r="AN253" s="54"/>
      <c r="AO253" s="54"/>
    </row>
    <row r="254" spans="22:41">
      <c r="V254" t="s">
        <v>1764</v>
      </c>
      <c r="W254" t="s">
        <v>62</v>
      </c>
      <c r="X254" t="s">
        <v>1765</v>
      </c>
      <c r="Y254" t="s">
        <v>1766</v>
      </c>
      <c r="Z254" t="s">
        <v>1755</v>
      </c>
      <c r="AA254" t="str">
        <f t="shared" si="15"/>
        <v>WF</v>
      </c>
      <c r="AB254" t="e">
        <f t="shared" si="16"/>
        <v>#N/A</v>
      </c>
      <c r="AJ254" s="53"/>
      <c r="AK254" s="56"/>
      <c r="AL254" s="55"/>
      <c r="AM254" s="55"/>
      <c r="AN254" s="55"/>
      <c r="AO254" s="55"/>
    </row>
    <row r="255" spans="22:41" ht="14.45" customHeight="1">
      <c r="V255" t="s">
        <v>1767</v>
      </c>
      <c r="W255" t="s">
        <v>62</v>
      </c>
      <c r="X255" t="s">
        <v>1768</v>
      </c>
      <c r="Y255" t="s">
        <v>1769</v>
      </c>
      <c r="Z255" t="s">
        <v>1758</v>
      </c>
      <c r="AA255" t="str">
        <f t="shared" si="15"/>
        <v>EH</v>
      </c>
      <c r="AB255" t="e">
        <f t="shared" si="16"/>
        <v>#N/A</v>
      </c>
      <c r="AJ255" s="53"/>
      <c r="AK255" s="56"/>
      <c r="AL255" s="56"/>
      <c r="AM255" s="56"/>
      <c r="AN255" s="56"/>
      <c r="AO255" s="56"/>
    </row>
    <row r="256" spans="22:41">
      <c r="V256" t="s">
        <v>244</v>
      </c>
      <c r="W256" t="s">
        <v>62</v>
      </c>
      <c r="X256" t="s">
        <v>1770</v>
      </c>
      <c r="Y256" t="s">
        <v>1771</v>
      </c>
      <c r="Z256" t="s">
        <v>1761</v>
      </c>
      <c r="AA256" t="str">
        <f t="shared" si="15"/>
        <v>YE</v>
      </c>
      <c r="AB256" t="e">
        <f t="shared" si="16"/>
        <v>#N/A</v>
      </c>
      <c r="AJ256" s="53"/>
      <c r="AK256" s="56"/>
      <c r="AL256" s="56"/>
      <c r="AM256" s="56"/>
      <c r="AN256" s="56"/>
      <c r="AO256" s="56"/>
    </row>
    <row r="257" spans="25:41">
      <c r="Y257" t="s">
        <v>1772</v>
      </c>
      <c r="Z257" t="s">
        <v>1764</v>
      </c>
      <c r="AA257" t="str">
        <f t="shared" si="15"/>
        <v>ZM</v>
      </c>
      <c r="AB257" t="e">
        <f t="shared" si="16"/>
        <v>#N/A</v>
      </c>
      <c r="AJ257" s="53"/>
      <c r="AK257" s="56"/>
      <c r="AL257" s="56"/>
      <c r="AM257" s="56"/>
      <c r="AN257" s="56"/>
      <c r="AO257" s="56"/>
    </row>
    <row r="258" spans="25:41">
      <c r="Y258" t="s">
        <v>1773</v>
      </c>
      <c r="Z258" t="s">
        <v>1767</v>
      </c>
      <c r="AA258" t="str">
        <f t="shared" si="15"/>
        <v>ZW</v>
      </c>
      <c r="AB258" t="e">
        <f t="shared" si="16"/>
        <v>#N/A</v>
      </c>
      <c r="AJ258" s="53"/>
      <c r="AK258" s="56"/>
      <c r="AL258" s="56"/>
      <c r="AM258" s="56"/>
      <c r="AN258" s="56"/>
      <c r="AO258" s="56"/>
    </row>
    <row r="259" spans="25:41">
      <c r="AB259" t="e">
        <f t="shared" si="16"/>
        <v>#N/A</v>
      </c>
      <c r="AJ259" s="53"/>
      <c r="AK259" s="56"/>
      <c r="AL259" s="56"/>
      <c r="AM259" s="56"/>
      <c r="AN259" s="56"/>
      <c r="AO259" s="56"/>
    </row>
    <row r="260" spans="25:41">
      <c r="AJ260" s="53"/>
      <c r="AK260" s="56"/>
      <c r="AL260" s="56"/>
      <c r="AM260" s="56"/>
      <c r="AN260" s="56"/>
      <c r="AO260" s="56"/>
    </row>
    <row r="261" spans="25:41">
      <c r="AJ261" s="53"/>
      <c r="AK261" s="56"/>
      <c r="AL261" s="56"/>
      <c r="AM261" s="56"/>
      <c r="AN261" s="56"/>
      <c r="AO261" s="56"/>
    </row>
    <row r="262" spans="25:41">
      <c r="AJ262" s="53"/>
      <c r="AK262" s="56"/>
      <c r="AL262" s="56"/>
      <c r="AM262" s="56"/>
      <c r="AN262" s="56"/>
      <c r="AO262" s="56"/>
    </row>
    <row r="263" spans="25:41">
      <c r="AJ263" s="53"/>
      <c r="AK263" s="56"/>
      <c r="AL263" s="56"/>
      <c r="AM263" s="56"/>
      <c r="AN263" s="56"/>
      <c r="AO263" s="56"/>
    </row>
    <row r="264" spans="25:41">
      <c r="AJ264" s="53"/>
      <c r="AK264" s="56"/>
      <c r="AL264" s="56"/>
      <c r="AM264" s="56"/>
      <c r="AN264" s="56"/>
      <c r="AO264" s="56"/>
    </row>
    <row r="265" spans="25:41">
      <c r="AJ265" s="53"/>
      <c r="AK265" s="56"/>
      <c r="AL265" s="56"/>
      <c r="AM265" s="56"/>
      <c r="AN265" s="56"/>
      <c r="AO265" s="56"/>
    </row>
    <row r="266" spans="25:41">
      <c r="AJ266" s="53"/>
      <c r="AK266" s="56"/>
      <c r="AL266" s="56"/>
      <c r="AM266" s="56"/>
      <c r="AN266" s="56"/>
      <c r="AO266" s="56"/>
    </row>
    <row r="267" spans="25:41">
      <c r="AJ267" s="53"/>
      <c r="AK267" s="56"/>
      <c r="AL267" s="56"/>
      <c r="AM267" s="56"/>
      <c r="AN267" s="56"/>
      <c r="AO267" s="56"/>
    </row>
    <row r="268" spans="25:41">
      <c r="AJ268" s="53"/>
      <c r="AK268" s="56"/>
      <c r="AL268" s="56"/>
      <c r="AM268" s="56"/>
      <c r="AN268" s="56"/>
      <c r="AO268" s="56"/>
    </row>
    <row r="269" spans="25:41">
      <c r="AJ269" s="53"/>
      <c r="AK269" s="56"/>
      <c r="AL269" s="56"/>
      <c r="AM269" s="56"/>
      <c r="AN269" s="56"/>
      <c r="AO269" s="56"/>
    </row>
    <row r="270" spans="25:41">
      <c r="AJ270" s="53"/>
      <c r="AK270" s="56"/>
      <c r="AL270" s="56"/>
      <c r="AM270" s="56"/>
      <c r="AN270" s="56"/>
      <c r="AO270" s="56"/>
    </row>
    <row r="271" spans="25:41">
      <c r="AJ271" s="53"/>
      <c r="AK271" s="56"/>
      <c r="AL271" s="56"/>
      <c r="AM271" s="56"/>
      <c r="AN271" s="56"/>
      <c r="AO271" s="56"/>
    </row>
    <row r="272" spans="25:41">
      <c r="AJ272" s="53"/>
      <c r="AK272" s="56"/>
      <c r="AL272" s="56"/>
      <c r="AM272" s="56"/>
      <c r="AN272" s="56"/>
      <c r="AO272" s="56"/>
    </row>
    <row r="273" spans="36:41">
      <c r="AJ273" s="53"/>
      <c r="AK273" s="56"/>
      <c r="AL273" s="56"/>
      <c r="AM273" s="56"/>
      <c r="AN273" s="56"/>
      <c r="AO273" s="56"/>
    </row>
    <row r="274" spans="36:41">
      <c r="AJ274" s="53"/>
      <c r="AK274" s="56"/>
      <c r="AL274" s="56"/>
      <c r="AM274" s="56"/>
      <c r="AN274" s="56"/>
      <c r="AO274" s="56"/>
    </row>
    <row r="275" spans="36:41">
      <c r="AJ275" s="53"/>
      <c r="AK275" s="56"/>
      <c r="AL275" s="56"/>
      <c r="AM275" s="56"/>
      <c r="AN275" s="56"/>
      <c r="AO275" s="56"/>
    </row>
    <row r="276" spans="36:41">
      <c r="AJ276" s="53"/>
      <c r="AK276" s="56"/>
      <c r="AL276" s="56"/>
      <c r="AM276" s="56"/>
      <c r="AN276" s="56"/>
      <c r="AO276" s="56"/>
    </row>
    <row r="277" spans="36:41">
      <c r="AJ277" s="53"/>
      <c r="AK277" s="56"/>
      <c r="AL277" s="56"/>
      <c r="AM277" s="56"/>
      <c r="AN277" s="56"/>
      <c r="AO277" s="56"/>
    </row>
    <row r="278" spans="36:41">
      <c r="AJ278" s="53"/>
      <c r="AK278" s="56"/>
      <c r="AL278" s="56"/>
      <c r="AM278" s="56"/>
      <c r="AN278" s="56"/>
      <c r="AO278" s="56"/>
    </row>
    <row r="279" spans="36:41">
      <c r="AJ279" s="57"/>
      <c r="AK279" s="57"/>
      <c r="AL279" s="56"/>
      <c r="AM279" s="56"/>
      <c r="AN279" s="56"/>
      <c r="AO279" s="56"/>
    </row>
    <row r="280" spans="36:41">
      <c r="AJ280" s="57"/>
      <c r="AK280" s="57"/>
      <c r="AL280" s="57"/>
      <c r="AM280" s="57"/>
      <c r="AN280" s="57"/>
      <c r="AO280" s="57"/>
    </row>
    <row r="281" spans="36:41">
      <c r="AJ281" s="57"/>
      <c r="AK281" s="57"/>
      <c r="AL281" s="57"/>
      <c r="AM281" s="57"/>
      <c r="AN281" s="57"/>
      <c r="AO281" s="57"/>
    </row>
    <row r="282" spans="36:41">
      <c r="AJ282" s="58"/>
      <c r="AK282" s="58"/>
      <c r="AL282" s="57"/>
      <c r="AM282" s="57"/>
      <c r="AN282" s="57"/>
      <c r="AO282" s="57"/>
    </row>
    <row r="283" spans="36:41">
      <c r="AL283" s="58"/>
      <c r="AM283" s="58"/>
      <c r="AN283" s="58"/>
      <c r="AO283" s="58"/>
    </row>
    <row r="286" spans="36:41" ht="14.45" customHeight="1"/>
  </sheetData>
  <autoFilter ref="CJ6:CM159" xr:uid="{FA5020C5-3BCD-4278-B0B7-E0F255C39AAE}"/>
  <sortState xmlns:xlrd2="http://schemas.microsoft.com/office/spreadsheetml/2017/richdata2" ref="Y23:AA246">
    <sortCondition ref="Z24:Z246"/>
  </sortState>
  <phoneticPr fontId="50" type="noConversion"/>
  <conditionalFormatting sqref="S66 U66:V66 T67">
    <cfRule type="expression" priority="1">
      <formula>"if($D$57=Tabels!$C$7)"</formula>
    </cfRule>
  </conditionalFormatting>
  <pageMargins left="0.7" right="0.7" top="0.75" bottom="0.75" header="0.3" footer="0.3"/>
  <pageSetup paperSize="9" orientation="portrait" r:id="rId1"/>
  <headerFooter>
    <oddFooter>&amp;R&amp;1#&amp;"Barlow"&amp;8&amp;K000000PUBLIC</oddFooter>
  </headerFooter>
  <drawing r:id="rId2"/>
  <legacyDrawing r:id="rId3"/>
  <tableParts count="24">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69527-3CB0-4A4B-8BDC-12747891A069}">
  <sheetPr codeName="Sheet4"/>
  <dimension ref="A1:FP24"/>
  <sheetViews>
    <sheetView zoomScale="80" zoomScaleNormal="80" workbookViewId="0">
      <pane xSplit="2" ySplit="13" topLeftCell="EF14" activePane="bottomRight" state="frozen"/>
      <selection pane="topRight" activeCell="G27" sqref="G27"/>
      <selection pane="bottomLeft" activeCell="G27" sqref="G27"/>
      <selection pane="bottomRight" activeCell="G27" sqref="G27"/>
    </sheetView>
  </sheetViews>
  <sheetFormatPr defaultRowHeight="15"/>
  <cols>
    <col min="1" max="1" width="12.42578125" bestFit="1" customWidth="1"/>
    <col min="2" max="2" width="34.140625" bestFit="1" customWidth="1"/>
    <col min="3" max="3" width="12.5703125" bestFit="1" customWidth="1"/>
    <col min="4" max="4" width="27.5703125" customWidth="1"/>
    <col min="6" max="6" width="13.42578125" customWidth="1"/>
    <col min="7" max="7" width="14.42578125" bestFit="1" customWidth="1"/>
    <col min="8" max="8" width="15.42578125" customWidth="1"/>
    <col min="9" max="9" width="14.42578125" bestFit="1" customWidth="1"/>
    <col min="11" max="11" width="12.42578125" bestFit="1" customWidth="1"/>
    <col min="12" max="12" width="16.42578125" customWidth="1"/>
    <col min="14" max="14" width="20.85546875" customWidth="1"/>
    <col min="22" max="22" width="9.5703125" customWidth="1"/>
    <col min="30" max="30" width="12.42578125" customWidth="1"/>
    <col min="34" max="34" width="13.140625" customWidth="1"/>
    <col min="56" max="56" width="13.42578125" customWidth="1"/>
    <col min="70" max="70" width="11" customWidth="1"/>
    <col min="94" max="94" width="9.140625" style="116"/>
    <col min="100" max="100" width="18.42578125" customWidth="1"/>
    <col min="121" max="121" width="8.85546875" style="75"/>
    <col min="122" max="122" width="8.85546875"/>
    <col min="124" max="124" width="30.85546875" customWidth="1"/>
    <col min="125" max="125" width="12.85546875" style="75" customWidth="1"/>
    <col min="128" max="128" width="34.7109375" customWidth="1"/>
    <col min="129" max="129" width="26.5703125" customWidth="1"/>
    <col min="131" max="131" width="19.85546875" customWidth="1"/>
    <col min="133" max="133" width="12.140625" customWidth="1"/>
    <col min="134" max="134" width="13.42578125" customWidth="1"/>
    <col min="137" max="137" width="28.42578125" customWidth="1"/>
    <col min="138" max="138" width="9.140625" style="141"/>
    <col min="141" max="141" width="9.5703125" bestFit="1" customWidth="1"/>
    <col min="142" max="145" width="9.5703125" customWidth="1"/>
    <col min="146" max="146" width="13" bestFit="1" customWidth="1"/>
    <col min="147" max="152" width="9.5703125" customWidth="1"/>
    <col min="153" max="153" width="9.5703125" style="75" customWidth="1"/>
    <col min="155" max="155" width="17.140625" customWidth="1"/>
    <col min="158" max="158" width="17.140625" customWidth="1"/>
    <col min="159" max="159" width="12" customWidth="1"/>
    <col min="170" max="170" width="18.42578125" customWidth="1"/>
    <col min="171" max="171" width="17.85546875" customWidth="1"/>
  </cols>
  <sheetData>
    <row r="1" spans="1:172">
      <c r="A1" t="s">
        <v>1774</v>
      </c>
    </row>
    <row r="2" spans="1:172">
      <c r="A2" s="87" t="s">
        <v>1775</v>
      </c>
    </row>
    <row r="3" spans="1:172">
      <c r="A3" s="23" t="e">
        <f>+IF($EY$15="F50","CMP200F50",IF($EY$15="R50","CMP100R50",IF($EY$15="D50","CMP100D50",IF($EY$15="S50","CMP100S50",IF($EY$15="EI0","CMP100EI0",IF($EY$15="EUK","CMP100EUK","CMP100EH0"))))))</f>
        <v>#REF!</v>
      </c>
      <c r="DH3" s="123"/>
    </row>
    <row r="4" spans="1:172">
      <c r="A4" s="87" t="s">
        <v>1776</v>
      </c>
      <c r="DH4" s="123"/>
      <c r="DT4" t="e" cm="1">
        <f t="array" ref="DT4">+'1. SUPPLIER Input'!#REF!</f>
        <v>#REF!</v>
      </c>
    </row>
    <row r="5" spans="1:172">
      <c r="A5" s="88" t="s">
        <v>1777</v>
      </c>
      <c r="DH5" s="123"/>
    </row>
    <row r="6" spans="1:172">
      <c r="A6" s="88" t="s">
        <v>1778</v>
      </c>
      <c r="DH6" s="123"/>
    </row>
    <row r="7" spans="1:172">
      <c r="A7" s="88" t="s">
        <v>1779</v>
      </c>
      <c r="AB7" t="s">
        <v>124</v>
      </c>
      <c r="CC7" t="s">
        <v>1780</v>
      </c>
      <c r="DH7" s="123"/>
      <c r="DW7" s="3" t="s">
        <v>1781</v>
      </c>
    </row>
    <row r="8" spans="1:172">
      <c r="A8" t="s">
        <v>1782</v>
      </c>
      <c r="AB8" t="s">
        <v>127</v>
      </c>
      <c r="CC8" t="s">
        <v>127</v>
      </c>
      <c r="DH8" s="123"/>
      <c r="DW8" s="3"/>
    </row>
    <row r="9" spans="1:172">
      <c r="A9" t="s">
        <v>1783</v>
      </c>
      <c r="AB9" t="s">
        <v>1784</v>
      </c>
      <c r="CC9" t="s">
        <v>1785</v>
      </c>
      <c r="DH9" s="123"/>
      <c r="DW9" s="3"/>
    </row>
    <row r="10" spans="1:172" s="25" customFormat="1" ht="153" customHeight="1">
      <c r="A10" s="25" t="s">
        <v>0</v>
      </c>
      <c r="B10" s="89" t="e">
        <f>'1. SUPPLIER Input'!#REF!</f>
        <v>#REF!</v>
      </c>
      <c r="N10" s="25" t="s">
        <v>1786</v>
      </c>
      <c r="P10" s="25" t="s">
        <v>1787</v>
      </c>
      <c r="R10" s="25" t="s">
        <v>1787</v>
      </c>
      <c r="V10" s="25" t="s">
        <v>1787</v>
      </c>
      <c r="X10" s="25" t="s">
        <v>1787</v>
      </c>
      <c r="Y10" s="25" t="s">
        <v>1787</v>
      </c>
      <c r="AA10" s="25" t="s">
        <v>1787</v>
      </c>
      <c r="AN10" s="34" t="s">
        <v>1787</v>
      </c>
      <c r="AR10" s="34" t="s">
        <v>1787</v>
      </c>
      <c r="AT10" s="34" t="s">
        <v>1787</v>
      </c>
      <c r="AU10" s="34" t="s">
        <v>1787</v>
      </c>
      <c r="AV10" s="34" t="s">
        <v>1787</v>
      </c>
      <c r="AW10" s="34" t="s">
        <v>1787</v>
      </c>
      <c r="BF10" s="34" t="s">
        <v>1787</v>
      </c>
      <c r="BJ10" s="34" t="s">
        <v>1787</v>
      </c>
      <c r="BL10" s="34" t="s">
        <v>1787</v>
      </c>
      <c r="BM10" s="34" t="s">
        <v>1787</v>
      </c>
      <c r="BN10" s="34" t="s">
        <v>1787</v>
      </c>
      <c r="BO10" s="34" t="s">
        <v>1787</v>
      </c>
      <c r="BQ10" s="40"/>
      <c r="BS10" s="34" t="s">
        <v>1787</v>
      </c>
      <c r="BV10" s="34" t="s">
        <v>1787</v>
      </c>
      <c r="BW10" s="34" t="s">
        <v>1787</v>
      </c>
      <c r="BY10" s="34" t="s">
        <v>1787</v>
      </c>
      <c r="BZ10" s="34" t="s">
        <v>1787</v>
      </c>
      <c r="CA10" s="34" t="s">
        <v>1787</v>
      </c>
      <c r="CB10" s="34" t="s">
        <v>1787</v>
      </c>
      <c r="CI10" s="34" t="s">
        <v>1787</v>
      </c>
      <c r="CK10" s="34" t="s">
        <v>1787</v>
      </c>
      <c r="CN10" s="34" t="s">
        <v>1787</v>
      </c>
      <c r="CO10" s="34" t="s">
        <v>1787</v>
      </c>
      <c r="CP10" s="117"/>
      <c r="CT10" s="25" t="s">
        <v>1788</v>
      </c>
      <c r="DH10" s="124"/>
      <c r="DJ10" s="25" t="s">
        <v>1789</v>
      </c>
      <c r="DQ10" s="76"/>
      <c r="DT10" s="25" t="s">
        <v>1790</v>
      </c>
      <c r="DU10" s="76" t="s">
        <v>1791</v>
      </c>
      <c r="DW10" s="70"/>
      <c r="EC10" s="25" t="s">
        <v>1792</v>
      </c>
      <c r="EH10" s="142"/>
      <c r="EW10" s="76"/>
      <c r="EX10" s="50" t="s">
        <v>1793</v>
      </c>
      <c r="EY10" s="50" t="s">
        <v>1794</v>
      </c>
    </row>
    <row r="11" spans="1:172">
      <c r="E11" t="s">
        <v>1795</v>
      </c>
      <c r="AB11" s="29" t="s">
        <v>1796</v>
      </c>
      <c r="AC11" s="29" t="s">
        <v>1797</v>
      </c>
      <c r="AD11" s="29" t="s">
        <v>1798</v>
      </c>
      <c r="AN11" s="24"/>
      <c r="AR11" s="24"/>
      <c r="AT11" s="24"/>
      <c r="AU11" s="24"/>
      <c r="AV11" s="24"/>
      <c r="AW11" s="24"/>
      <c r="BF11" s="24"/>
      <c r="BJ11" s="24"/>
      <c r="BL11" s="24"/>
      <c r="BM11" s="24"/>
      <c r="BN11" s="24"/>
      <c r="BO11" s="24"/>
      <c r="BT11" s="24"/>
      <c r="BU11" s="24"/>
      <c r="CV11" t="s">
        <v>1799</v>
      </c>
      <c r="DW11" s="3"/>
      <c r="EH11" s="141" t="s">
        <v>1800</v>
      </c>
      <c r="FA11" t="s">
        <v>1801</v>
      </c>
      <c r="FH11" t="s">
        <v>1802</v>
      </c>
      <c r="FI11" t="s">
        <v>1802</v>
      </c>
      <c r="FL11" t="s">
        <v>1802</v>
      </c>
    </row>
    <row r="12" spans="1:172">
      <c r="A12" s="42" t="s">
        <v>5</v>
      </c>
      <c r="B12" s="42" t="s">
        <v>5</v>
      </c>
      <c r="C12" s="42" t="s">
        <v>5</v>
      </c>
      <c r="D12" s="42" t="s">
        <v>5</v>
      </c>
      <c r="E12" s="42" t="s">
        <v>5</v>
      </c>
      <c r="F12" s="42" t="s">
        <v>5</v>
      </c>
      <c r="G12" s="42" t="s">
        <v>5</v>
      </c>
      <c r="H12" s="42" t="s">
        <v>5</v>
      </c>
      <c r="I12" s="42" t="s">
        <v>5</v>
      </c>
      <c r="J12" s="42" t="s">
        <v>5</v>
      </c>
      <c r="K12" s="42" t="s">
        <v>5</v>
      </c>
      <c r="L12" s="42" t="s">
        <v>5</v>
      </c>
      <c r="M12" s="42" t="s">
        <v>5</v>
      </c>
      <c r="N12" s="42" t="s">
        <v>5</v>
      </c>
      <c r="O12" s="42" t="s">
        <v>5</v>
      </c>
      <c r="P12" s="42" t="s">
        <v>5</v>
      </c>
      <c r="Q12" s="42" t="s">
        <v>5</v>
      </c>
      <c r="R12" s="42" t="s">
        <v>5</v>
      </c>
      <c r="S12" s="42" t="s">
        <v>5</v>
      </c>
      <c r="T12" s="42" t="s">
        <v>5</v>
      </c>
      <c r="U12" s="42" t="s">
        <v>5</v>
      </c>
      <c r="V12" s="42" t="s">
        <v>5</v>
      </c>
      <c r="W12" s="42" t="s">
        <v>5</v>
      </c>
      <c r="X12" s="42" t="s">
        <v>5</v>
      </c>
      <c r="Y12" s="42" t="s">
        <v>5</v>
      </c>
      <c r="Z12" s="42" t="s">
        <v>1803</v>
      </c>
      <c r="AA12" s="42" t="s">
        <v>1803</v>
      </c>
      <c r="AB12" s="42" t="s">
        <v>1803</v>
      </c>
      <c r="AC12" s="42" t="s">
        <v>1803</v>
      </c>
      <c r="AD12" s="42" t="s">
        <v>1803</v>
      </c>
      <c r="AE12" s="42" t="s">
        <v>1803</v>
      </c>
      <c r="AF12" s="33" t="s">
        <v>1804</v>
      </c>
      <c r="AG12" s="33" t="s">
        <v>1804</v>
      </c>
      <c r="AH12" s="33" t="s">
        <v>1804</v>
      </c>
      <c r="AI12" s="33" t="s">
        <v>1804</v>
      </c>
      <c r="AJ12" s="33" t="s">
        <v>1804</v>
      </c>
      <c r="AK12" s="33" t="s">
        <v>1804</v>
      </c>
      <c r="AL12" s="33" t="s">
        <v>1804</v>
      </c>
      <c r="AM12" s="33" t="s">
        <v>1804</v>
      </c>
      <c r="AN12" s="33" t="s">
        <v>1804</v>
      </c>
      <c r="AO12" s="33" t="s">
        <v>1804</v>
      </c>
      <c r="AP12" s="33" t="s">
        <v>1804</v>
      </c>
      <c r="AQ12" s="33" t="s">
        <v>1804</v>
      </c>
      <c r="AR12" s="33" t="s">
        <v>1804</v>
      </c>
      <c r="AS12" s="33" t="s">
        <v>1804</v>
      </c>
      <c r="AT12" s="33" t="s">
        <v>1804</v>
      </c>
      <c r="AU12" s="33" t="s">
        <v>1804</v>
      </c>
      <c r="AV12" s="33" t="s">
        <v>1804</v>
      </c>
      <c r="AW12" s="33" t="s">
        <v>1804</v>
      </c>
      <c r="AX12" s="33" t="s">
        <v>1804</v>
      </c>
      <c r="AY12" s="33" t="s">
        <v>1804</v>
      </c>
      <c r="AZ12" s="33" t="s">
        <v>1804</v>
      </c>
      <c r="BA12" s="33" t="s">
        <v>1804</v>
      </c>
      <c r="BB12" s="33" t="s">
        <v>1804</v>
      </c>
      <c r="BC12" s="33" t="s">
        <v>1804</v>
      </c>
      <c r="BD12" s="33" t="s">
        <v>1804</v>
      </c>
      <c r="BE12" s="33" t="s">
        <v>1804</v>
      </c>
      <c r="BF12" s="33" t="s">
        <v>1804</v>
      </c>
      <c r="BG12" s="33" t="s">
        <v>1804</v>
      </c>
      <c r="BH12" s="33" t="s">
        <v>1804</v>
      </c>
      <c r="BI12" s="33" t="s">
        <v>1804</v>
      </c>
      <c r="BJ12" s="33" t="s">
        <v>1804</v>
      </c>
      <c r="BK12" s="33" t="s">
        <v>1804</v>
      </c>
      <c r="BL12" s="33" t="s">
        <v>1804</v>
      </c>
      <c r="BM12" s="33" t="s">
        <v>1804</v>
      </c>
      <c r="BN12" s="33" t="s">
        <v>1804</v>
      </c>
      <c r="BO12" s="33" t="s">
        <v>1804</v>
      </c>
      <c r="BP12" s="36" t="s">
        <v>1805</v>
      </c>
      <c r="BQ12" s="36" t="s">
        <v>1805</v>
      </c>
      <c r="BR12" s="36" t="s">
        <v>1805</v>
      </c>
      <c r="BS12" s="36" t="s">
        <v>1805</v>
      </c>
      <c r="BT12" s="36" t="s">
        <v>1805</v>
      </c>
      <c r="BU12" s="36" t="s">
        <v>1805</v>
      </c>
      <c r="BV12" s="36" t="s">
        <v>1805</v>
      </c>
      <c r="BW12" s="36" t="s">
        <v>1805</v>
      </c>
      <c r="BX12" s="36" t="s">
        <v>1805</v>
      </c>
      <c r="BY12" s="36" t="s">
        <v>1805</v>
      </c>
      <c r="BZ12" s="36" t="s">
        <v>1805</v>
      </c>
      <c r="CA12" s="36" t="s">
        <v>1805</v>
      </c>
      <c r="CB12" s="36" t="s">
        <v>1805</v>
      </c>
      <c r="CC12" s="36" t="s">
        <v>1805</v>
      </c>
      <c r="CD12" s="36" t="s">
        <v>1805</v>
      </c>
      <c r="CE12" s="36" t="s">
        <v>1805</v>
      </c>
      <c r="CF12" s="36" t="s">
        <v>1805</v>
      </c>
      <c r="CG12" s="36" t="s">
        <v>1805</v>
      </c>
      <c r="CH12" s="36" t="s">
        <v>1805</v>
      </c>
      <c r="CI12" s="36" t="s">
        <v>1805</v>
      </c>
      <c r="CJ12" s="36" t="s">
        <v>1805</v>
      </c>
      <c r="CK12" s="36" t="s">
        <v>1805</v>
      </c>
      <c r="CL12" s="36" t="s">
        <v>1805</v>
      </c>
      <c r="CM12" s="36" t="s">
        <v>1805</v>
      </c>
      <c r="CN12" s="36" t="s">
        <v>1805</v>
      </c>
      <c r="CO12" s="36" t="s">
        <v>1805</v>
      </c>
      <c r="CP12" s="118" t="s">
        <v>1805</v>
      </c>
      <c r="CQ12" s="36" t="s">
        <v>1806</v>
      </c>
      <c r="CR12" s="36" t="s">
        <v>1806</v>
      </c>
      <c r="CS12" s="36" t="s">
        <v>1806</v>
      </c>
      <c r="CT12" s="36" t="s">
        <v>1806</v>
      </c>
      <c r="CU12" s="36" t="s">
        <v>1806</v>
      </c>
      <c r="CV12" s="36" t="s">
        <v>1806</v>
      </c>
      <c r="CW12" s="36" t="s">
        <v>1806</v>
      </c>
      <c r="CX12" s="36" t="s">
        <v>1806</v>
      </c>
      <c r="CY12" s="36" t="s">
        <v>1806</v>
      </c>
      <c r="CZ12" s="36" t="s">
        <v>1806</v>
      </c>
      <c r="DA12" s="36" t="s">
        <v>1806</v>
      </c>
      <c r="DB12" s="36" t="s">
        <v>1806</v>
      </c>
      <c r="DC12" s="36" t="s">
        <v>1806</v>
      </c>
      <c r="DD12" s="36" t="s">
        <v>1806</v>
      </c>
      <c r="DE12" s="36" t="s">
        <v>1806</v>
      </c>
      <c r="DF12" s="36" t="s">
        <v>1806</v>
      </c>
      <c r="DG12" s="36" t="s">
        <v>1806</v>
      </c>
      <c r="DH12" s="36" t="s">
        <v>1806</v>
      </c>
      <c r="DI12" s="36" t="s">
        <v>1806</v>
      </c>
      <c r="DJ12" s="36" t="s">
        <v>1806</v>
      </c>
      <c r="DK12" s="36" t="s">
        <v>1806</v>
      </c>
      <c r="DL12" s="36" t="s">
        <v>1806</v>
      </c>
      <c r="DM12" s="36" t="s">
        <v>1806</v>
      </c>
      <c r="DN12" s="36" t="s">
        <v>1806</v>
      </c>
      <c r="DO12" s="36" t="s">
        <v>1806</v>
      </c>
      <c r="DP12" s="36" t="s">
        <v>1806</v>
      </c>
      <c r="DQ12" s="77" t="s">
        <v>1806</v>
      </c>
      <c r="DR12" s="36" t="s">
        <v>1807</v>
      </c>
      <c r="DS12" s="36" t="s">
        <v>1807</v>
      </c>
      <c r="DT12" s="36" t="s">
        <v>1807</v>
      </c>
      <c r="DU12" s="77" t="s">
        <v>1807</v>
      </c>
      <c r="DV12" s="36" t="s">
        <v>1808</v>
      </c>
      <c r="DW12" s="36" t="s">
        <v>1808</v>
      </c>
      <c r="DX12" s="36" t="s">
        <v>1808</v>
      </c>
      <c r="DY12" s="36" t="s">
        <v>1808</v>
      </c>
      <c r="DZ12" s="36" t="s">
        <v>1808</v>
      </c>
      <c r="EA12" s="36" t="s">
        <v>1808</v>
      </c>
      <c r="EB12" s="36" t="s">
        <v>1808</v>
      </c>
      <c r="EC12" s="36" t="s">
        <v>1808</v>
      </c>
      <c r="ED12" s="36" t="s">
        <v>1808</v>
      </c>
      <c r="EE12" s="36" t="s">
        <v>1808</v>
      </c>
      <c r="EF12" s="36" t="s">
        <v>1808</v>
      </c>
      <c r="EG12" s="36" t="s">
        <v>1808</v>
      </c>
      <c r="EH12" s="143" t="s">
        <v>1808</v>
      </c>
      <c r="EI12" s="36" t="s">
        <v>1808</v>
      </c>
      <c r="EJ12" s="36" t="s">
        <v>1808</v>
      </c>
      <c r="EK12" s="36" t="s">
        <v>1808</v>
      </c>
      <c r="EL12" s="36" t="s">
        <v>1809</v>
      </c>
      <c r="EM12" s="36" t="s">
        <v>1809</v>
      </c>
      <c r="EN12" s="36" t="s">
        <v>1809</v>
      </c>
      <c r="EO12" s="36" t="s">
        <v>1809</v>
      </c>
      <c r="EP12" s="36" t="s">
        <v>1809</v>
      </c>
      <c r="EQ12" s="36" t="s">
        <v>1809</v>
      </c>
      <c r="ER12" s="36" t="s">
        <v>1809</v>
      </c>
      <c r="ES12" s="36" t="s">
        <v>1809</v>
      </c>
      <c r="ET12" s="36" t="s">
        <v>1809</v>
      </c>
      <c r="EU12" s="36" t="s">
        <v>1809</v>
      </c>
      <c r="EV12" s="36" t="s">
        <v>1809</v>
      </c>
      <c r="EW12" s="77" t="s">
        <v>1809</v>
      </c>
      <c r="EX12" s="36"/>
      <c r="EY12" s="42" t="s">
        <v>1810</v>
      </c>
      <c r="EZ12" s="42" t="s">
        <v>1810</v>
      </c>
      <c r="FA12" s="42" t="s">
        <v>1811</v>
      </c>
      <c r="FB12" s="42" t="s">
        <v>1810</v>
      </c>
      <c r="FC12" s="42" t="s">
        <v>1810</v>
      </c>
      <c r="FD12" s="42" t="s">
        <v>1810</v>
      </c>
      <c r="FE12" s="42" t="s">
        <v>1810</v>
      </c>
      <c r="FF12" s="42" t="s">
        <v>1810</v>
      </c>
      <c r="FG12" s="42" t="s">
        <v>1810</v>
      </c>
      <c r="FH12" s="42" t="s">
        <v>1810</v>
      </c>
      <c r="FI12" s="42" t="s">
        <v>1810</v>
      </c>
      <c r="FJ12" s="42" t="s">
        <v>1810</v>
      </c>
      <c r="FK12" s="42" t="s">
        <v>1810</v>
      </c>
      <c r="FL12" s="42" t="s">
        <v>1810</v>
      </c>
      <c r="FM12" s="42"/>
      <c r="FN12" s="42" t="s">
        <v>1810</v>
      </c>
      <c r="FO12" s="42" t="s">
        <v>1810</v>
      </c>
      <c r="FP12" s="42" t="s">
        <v>1812</v>
      </c>
    </row>
    <row r="13" spans="1:172" s="21" customFormat="1" ht="65.099999999999994" customHeight="1">
      <c r="A13" s="30" t="s">
        <v>1813</v>
      </c>
      <c r="B13" s="30" t="s">
        <v>1814</v>
      </c>
      <c r="C13" s="30"/>
      <c r="D13" s="30" t="s">
        <v>1815</v>
      </c>
      <c r="E13" s="30" t="s">
        <v>1816</v>
      </c>
      <c r="F13" s="30" t="s">
        <v>1817</v>
      </c>
      <c r="G13" s="30"/>
      <c r="H13" s="30" t="s">
        <v>1818</v>
      </c>
      <c r="I13" s="30"/>
      <c r="J13" s="31" t="s">
        <v>1819</v>
      </c>
      <c r="K13" s="30" t="s">
        <v>1820</v>
      </c>
      <c r="L13" s="30" t="s">
        <v>1821</v>
      </c>
      <c r="M13" s="31" t="s">
        <v>1819</v>
      </c>
      <c r="N13" s="30" t="s">
        <v>1822</v>
      </c>
      <c r="O13" s="30" t="s">
        <v>1823</v>
      </c>
      <c r="P13" s="31" t="s">
        <v>1824</v>
      </c>
      <c r="Q13" s="30"/>
      <c r="R13" s="31" t="s">
        <v>1825</v>
      </c>
      <c r="S13" s="30" t="s">
        <v>1826</v>
      </c>
      <c r="T13" s="30"/>
      <c r="U13" s="31" t="s">
        <v>1827</v>
      </c>
      <c r="V13" s="31" t="s">
        <v>1828</v>
      </c>
      <c r="W13" s="30" t="s">
        <v>1829</v>
      </c>
      <c r="X13" s="30" t="s">
        <v>1830</v>
      </c>
      <c r="Y13" s="31" t="s">
        <v>1830</v>
      </c>
      <c r="Z13" s="29"/>
      <c r="AA13" s="29" t="s">
        <v>1831</v>
      </c>
      <c r="AB13" s="29" t="s">
        <v>1832</v>
      </c>
      <c r="AC13" s="29"/>
      <c r="AD13" s="29" t="s">
        <v>1833</v>
      </c>
      <c r="AE13" s="29"/>
      <c r="AF13" s="32" t="s">
        <v>1834</v>
      </c>
      <c r="AG13" s="32" t="s">
        <v>1835</v>
      </c>
      <c r="AH13" s="32" t="s">
        <v>1836</v>
      </c>
      <c r="AI13" s="32" t="s">
        <v>1837</v>
      </c>
      <c r="AJ13" s="32"/>
      <c r="AK13" s="32"/>
      <c r="AL13" s="32"/>
      <c r="AM13" s="32" t="s">
        <v>1837</v>
      </c>
      <c r="AN13" s="35" t="s">
        <v>1837</v>
      </c>
      <c r="AO13" s="32" t="s">
        <v>1837</v>
      </c>
      <c r="AP13" s="32"/>
      <c r="AQ13" s="32"/>
      <c r="AR13" s="35"/>
      <c r="AS13" s="32" t="s">
        <v>1838</v>
      </c>
      <c r="AT13" s="35"/>
      <c r="AU13" s="35"/>
      <c r="AV13" s="35"/>
      <c r="AW13" s="35"/>
      <c r="AX13" s="32" t="s">
        <v>1839</v>
      </c>
      <c r="AY13" s="32" t="s">
        <v>1839</v>
      </c>
      <c r="AZ13" s="32" t="s">
        <v>1836</v>
      </c>
      <c r="BA13" s="32" t="s">
        <v>1837</v>
      </c>
      <c r="BB13" s="32"/>
      <c r="BC13" s="32"/>
      <c r="BD13" s="32"/>
      <c r="BE13" s="32" t="s">
        <v>1837</v>
      </c>
      <c r="BF13" s="35" t="s">
        <v>1837</v>
      </c>
      <c r="BG13" s="32" t="s">
        <v>1837</v>
      </c>
      <c r="BH13" s="32"/>
      <c r="BI13" s="32"/>
      <c r="BJ13" s="35"/>
      <c r="BK13" s="32" t="s">
        <v>1838</v>
      </c>
      <c r="BL13" s="35"/>
      <c r="BM13" s="35"/>
      <c r="BN13" s="35"/>
      <c r="BO13" s="35"/>
      <c r="BP13" s="37"/>
      <c r="BQ13" s="37" t="s">
        <v>1840</v>
      </c>
      <c r="BR13" s="37" t="s">
        <v>1841</v>
      </c>
      <c r="BS13" s="37"/>
      <c r="BT13" s="37"/>
      <c r="BU13" s="37"/>
      <c r="BV13" s="37"/>
      <c r="BW13" s="37" t="s">
        <v>1842</v>
      </c>
      <c r="BX13" s="37" t="s">
        <v>1843</v>
      </c>
      <c r="BY13" s="37" t="s">
        <v>1844</v>
      </c>
      <c r="BZ13" s="37"/>
      <c r="CA13" s="37"/>
      <c r="CB13" s="37" t="s">
        <v>1845</v>
      </c>
      <c r="CC13" s="37"/>
      <c r="CD13" s="37"/>
      <c r="CE13" s="37"/>
      <c r="CF13" s="37"/>
      <c r="CG13" s="37"/>
      <c r="CH13" s="37"/>
      <c r="CI13" s="37"/>
      <c r="CJ13" s="37"/>
      <c r="CK13" s="37" t="s">
        <v>1846</v>
      </c>
      <c r="CL13" s="37" t="s">
        <v>1847</v>
      </c>
      <c r="CM13" s="37" t="s">
        <v>1848</v>
      </c>
      <c r="CN13" s="37" t="s">
        <v>1849</v>
      </c>
      <c r="CO13" s="37" t="s">
        <v>1850</v>
      </c>
      <c r="CP13" s="119" t="s">
        <v>1851</v>
      </c>
      <c r="CQ13" s="37" t="s">
        <v>1852</v>
      </c>
      <c r="CR13" s="37"/>
      <c r="CS13" s="37" t="s">
        <v>1853</v>
      </c>
      <c r="CT13" s="37" t="s">
        <v>1854</v>
      </c>
      <c r="CU13" s="37" t="s">
        <v>1853</v>
      </c>
      <c r="CV13" s="37" t="s">
        <v>1855</v>
      </c>
      <c r="CW13" s="37"/>
      <c r="CX13" s="37" t="s">
        <v>1853</v>
      </c>
      <c r="CY13" s="37" t="s">
        <v>1853</v>
      </c>
      <c r="CZ13" s="37" t="s">
        <v>1856</v>
      </c>
      <c r="DA13" s="37"/>
      <c r="DB13" s="37" t="s">
        <v>1853</v>
      </c>
      <c r="DC13" s="37"/>
      <c r="DD13" s="37" t="s">
        <v>1857</v>
      </c>
      <c r="DE13" s="37" t="s">
        <v>1858</v>
      </c>
      <c r="DF13" s="37" t="s">
        <v>1859</v>
      </c>
      <c r="DG13" s="37" t="s">
        <v>1860</v>
      </c>
      <c r="DH13" s="37" t="s">
        <v>1861</v>
      </c>
      <c r="DI13" s="37" t="s">
        <v>1862</v>
      </c>
      <c r="DJ13" s="37" t="s">
        <v>1863</v>
      </c>
      <c r="DK13" s="37"/>
      <c r="DL13" s="37" t="s">
        <v>1864</v>
      </c>
      <c r="DM13" s="37" t="s">
        <v>1865</v>
      </c>
      <c r="DN13" s="37" t="s">
        <v>1866</v>
      </c>
      <c r="DO13" s="37" t="s">
        <v>1867</v>
      </c>
      <c r="DP13" s="37" t="s">
        <v>1868</v>
      </c>
      <c r="DQ13" s="78" t="s">
        <v>1869</v>
      </c>
      <c r="DR13" s="37" t="s">
        <v>1870</v>
      </c>
      <c r="DS13" s="47"/>
      <c r="DT13" s="47"/>
      <c r="DU13" s="80" t="s">
        <v>1871</v>
      </c>
      <c r="DV13" s="48"/>
      <c r="DW13" s="48"/>
      <c r="DX13" s="48"/>
      <c r="DY13" s="48"/>
      <c r="DZ13" s="47" t="s">
        <v>1872</v>
      </c>
      <c r="EA13" s="48" t="s">
        <v>1873</v>
      </c>
      <c r="EB13" s="48" t="s">
        <v>1874</v>
      </c>
      <c r="EC13" s="48"/>
      <c r="ED13" s="48" t="s">
        <v>1875</v>
      </c>
      <c r="EE13" s="48" t="s">
        <v>1876</v>
      </c>
      <c r="EF13" s="48"/>
      <c r="EG13" s="48"/>
      <c r="EH13" s="144"/>
      <c r="EI13" s="48"/>
      <c r="EJ13" s="48"/>
      <c r="EK13" s="48"/>
      <c r="EL13" s="48"/>
      <c r="EM13" s="48"/>
      <c r="EN13" s="48"/>
      <c r="EO13" s="48"/>
      <c r="EP13" s="48"/>
      <c r="EQ13" s="48"/>
      <c r="ER13" s="48"/>
      <c r="ES13" s="48"/>
      <c r="ET13" s="48"/>
      <c r="EU13" s="48"/>
      <c r="EV13" s="48"/>
      <c r="EW13" s="85"/>
      <c r="EY13" s="21" t="s">
        <v>1877</v>
      </c>
      <c r="FA13" s="21" t="s">
        <v>1878</v>
      </c>
      <c r="FG13" s="21" t="s">
        <v>1879</v>
      </c>
      <c r="FH13" s="48"/>
      <c r="FI13" s="21" t="s">
        <v>1880</v>
      </c>
      <c r="FL13" s="21" t="s">
        <v>1881</v>
      </c>
      <c r="FN13" s="21" t="s">
        <v>1882</v>
      </c>
    </row>
    <row r="14" spans="1:172" s="26" customFormat="1" ht="39" customHeight="1">
      <c r="A14" s="27" t="s">
        <v>50</v>
      </c>
      <c r="B14" s="26" t="s">
        <v>6</v>
      </c>
      <c r="C14" s="27" t="s">
        <v>1883</v>
      </c>
      <c r="D14" s="26" t="s">
        <v>1884</v>
      </c>
      <c r="E14" s="26" t="s">
        <v>18</v>
      </c>
      <c r="F14" s="26" t="s">
        <v>164</v>
      </c>
      <c r="G14" s="26" t="s">
        <v>1885</v>
      </c>
      <c r="H14" s="26" t="s">
        <v>1886</v>
      </c>
      <c r="I14" s="26" t="s">
        <v>1887</v>
      </c>
      <c r="J14" s="28" t="s">
        <v>1888</v>
      </c>
      <c r="K14" s="26" t="s">
        <v>1889</v>
      </c>
      <c r="L14" s="26" t="s">
        <v>1890</v>
      </c>
      <c r="M14" s="28" t="s">
        <v>1891</v>
      </c>
      <c r="N14" s="28" t="s">
        <v>1892</v>
      </c>
      <c r="O14" s="27" t="s">
        <v>1893</v>
      </c>
      <c r="P14" s="28" t="s">
        <v>1894</v>
      </c>
      <c r="Q14" s="27" t="s">
        <v>35</v>
      </c>
      <c r="R14" s="28" t="s">
        <v>1895</v>
      </c>
      <c r="S14" s="26" t="s">
        <v>43</v>
      </c>
      <c r="T14" s="27" t="s">
        <v>1896</v>
      </c>
      <c r="U14" s="28" t="s">
        <v>1897</v>
      </c>
      <c r="V14" s="28" t="s">
        <v>1898</v>
      </c>
      <c r="W14" s="27" t="s">
        <v>1899</v>
      </c>
      <c r="X14" s="27" t="s">
        <v>1900</v>
      </c>
      <c r="Y14" s="28" t="s">
        <v>1901</v>
      </c>
      <c r="Z14" s="27" t="s">
        <v>1902</v>
      </c>
      <c r="AA14" s="27" t="s">
        <v>1903</v>
      </c>
      <c r="AB14" s="26" t="s">
        <v>1904</v>
      </c>
      <c r="AC14" s="26" t="s">
        <v>1905</v>
      </c>
      <c r="AD14" s="26" t="s">
        <v>1906</v>
      </c>
      <c r="AE14" s="98" t="s">
        <v>1907</v>
      </c>
      <c r="AF14" s="26" t="s">
        <v>1908</v>
      </c>
      <c r="AG14" s="26" t="s">
        <v>1909</v>
      </c>
      <c r="AH14" s="26" t="s">
        <v>1910</v>
      </c>
      <c r="AI14" s="26" t="s">
        <v>1911</v>
      </c>
      <c r="AJ14" s="26" t="s">
        <v>1912</v>
      </c>
      <c r="AK14" s="26" t="s">
        <v>1913</v>
      </c>
      <c r="AL14" s="26" t="s">
        <v>1914</v>
      </c>
      <c r="AM14" s="26" t="s">
        <v>1915</v>
      </c>
      <c r="AN14" s="28" t="s">
        <v>1916</v>
      </c>
      <c r="AO14" s="26" t="s">
        <v>1917</v>
      </c>
      <c r="AP14" s="26" t="s">
        <v>1918</v>
      </c>
      <c r="AQ14" s="26" t="s">
        <v>1919</v>
      </c>
      <c r="AR14" s="28" t="s">
        <v>1920</v>
      </c>
      <c r="AS14" s="27" t="s">
        <v>1921</v>
      </c>
      <c r="AT14" s="28" t="s">
        <v>1922</v>
      </c>
      <c r="AU14" s="28" t="s">
        <v>1923</v>
      </c>
      <c r="AV14" s="28" t="s">
        <v>1924</v>
      </c>
      <c r="AW14" s="28" t="s">
        <v>1925</v>
      </c>
      <c r="AX14" s="26" t="s">
        <v>1926</v>
      </c>
      <c r="AY14" s="26" t="s">
        <v>1927</v>
      </c>
      <c r="AZ14" s="26" t="s">
        <v>1928</v>
      </c>
      <c r="BA14" s="26" t="s">
        <v>13</v>
      </c>
      <c r="BB14" s="26" t="s">
        <v>1929</v>
      </c>
      <c r="BC14" s="26" t="s">
        <v>1930</v>
      </c>
      <c r="BD14" s="26" t="s">
        <v>1931</v>
      </c>
      <c r="BE14" s="26" t="s">
        <v>1932</v>
      </c>
      <c r="BF14" s="28" t="s">
        <v>1933</v>
      </c>
      <c r="BG14" s="26" t="s">
        <v>1934</v>
      </c>
      <c r="BH14" s="26" t="s">
        <v>1935</v>
      </c>
      <c r="BI14" s="26" t="s">
        <v>1936</v>
      </c>
      <c r="BJ14" s="28" t="s">
        <v>1937</v>
      </c>
      <c r="BK14" s="27" t="s">
        <v>1938</v>
      </c>
      <c r="BL14" s="28" t="s">
        <v>1939</v>
      </c>
      <c r="BM14" s="28" t="s">
        <v>1940</v>
      </c>
      <c r="BN14" s="28" t="s">
        <v>1941</v>
      </c>
      <c r="BO14" s="28" t="s">
        <v>1942</v>
      </c>
      <c r="BP14" s="26" t="s">
        <v>1943</v>
      </c>
      <c r="BQ14" s="26" t="s">
        <v>1944</v>
      </c>
      <c r="BR14" s="26" t="s">
        <v>45</v>
      </c>
      <c r="BS14" s="28" t="s">
        <v>1945</v>
      </c>
      <c r="BT14" s="28" t="s">
        <v>1946</v>
      </c>
      <c r="BU14" s="27" t="s">
        <v>1947</v>
      </c>
      <c r="BV14" s="28" t="s">
        <v>1948</v>
      </c>
      <c r="BW14" s="28" t="s">
        <v>1949</v>
      </c>
      <c r="BX14" s="27" t="s">
        <v>1950</v>
      </c>
      <c r="BY14" s="28" t="s">
        <v>1951</v>
      </c>
      <c r="BZ14" s="28" t="s">
        <v>1952</v>
      </c>
      <c r="CA14" s="28" t="s">
        <v>1953</v>
      </c>
      <c r="CB14" s="28" t="s">
        <v>1954</v>
      </c>
      <c r="CC14" s="26" t="s">
        <v>1955</v>
      </c>
      <c r="CD14" s="27" t="s">
        <v>1956</v>
      </c>
      <c r="CE14" s="27" t="s">
        <v>1957</v>
      </c>
      <c r="CF14" s="27" t="s">
        <v>1958</v>
      </c>
      <c r="CG14" s="27" t="s">
        <v>1959</v>
      </c>
      <c r="CH14" s="27" t="s">
        <v>1960</v>
      </c>
      <c r="CI14" s="28" t="s">
        <v>47</v>
      </c>
      <c r="CJ14" s="27" t="s">
        <v>1961</v>
      </c>
      <c r="CK14" s="28" t="s">
        <v>1962</v>
      </c>
      <c r="CL14" s="26" t="s">
        <v>1963</v>
      </c>
      <c r="CM14" s="26" t="s">
        <v>1964</v>
      </c>
      <c r="CN14" s="28" t="s">
        <v>1965</v>
      </c>
      <c r="CO14" s="28" t="s">
        <v>1966</v>
      </c>
      <c r="CP14" s="120" t="s">
        <v>1967</v>
      </c>
      <c r="CQ14" s="38" t="s">
        <v>1852</v>
      </c>
      <c r="CR14" s="26" t="s">
        <v>54</v>
      </c>
      <c r="CS14" s="27" t="s">
        <v>1968</v>
      </c>
      <c r="CT14" s="28" t="s">
        <v>1969</v>
      </c>
      <c r="CU14" s="27" t="s">
        <v>1970</v>
      </c>
      <c r="CV14" s="28" t="s">
        <v>1971</v>
      </c>
      <c r="CW14" s="27" t="s">
        <v>1972</v>
      </c>
      <c r="CX14" s="38" t="s">
        <v>1973</v>
      </c>
      <c r="CY14" s="38" t="s">
        <v>1974</v>
      </c>
      <c r="CZ14" s="38" t="s">
        <v>1975</v>
      </c>
      <c r="DA14" s="28" t="s">
        <v>1976</v>
      </c>
      <c r="DB14" s="28" t="s">
        <v>1977</v>
      </c>
      <c r="DC14" s="38" t="s">
        <v>1978</v>
      </c>
      <c r="DD14" s="28" t="s">
        <v>1979</v>
      </c>
      <c r="DE14" s="38" t="s">
        <v>1980</v>
      </c>
      <c r="DF14" s="38" t="s">
        <v>1981</v>
      </c>
      <c r="DG14" s="28" t="s">
        <v>1982</v>
      </c>
      <c r="DH14" s="38" t="s">
        <v>1983</v>
      </c>
      <c r="DI14" s="26" t="s">
        <v>1984</v>
      </c>
      <c r="DJ14" s="38" t="s">
        <v>1985</v>
      </c>
      <c r="DK14" s="38" t="s">
        <v>1986</v>
      </c>
      <c r="DL14" s="38" t="s">
        <v>1987</v>
      </c>
      <c r="DM14" s="38" t="s">
        <v>1988</v>
      </c>
      <c r="DN14" s="38" t="s">
        <v>1989</v>
      </c>
      <c r="DO14" s="28" t="s">
        <v>1990</v>
      </c>
      <c r="DP14" s="38" t="s">
        <v>1991</v>
      </c>
      <c r="DQ14" s="79" t="s">
        <v>1992</v>
      </c>
      <c r="DR14" s="38" t="s">
        <v>1993</v>
      </c>
      <c r="DS14" s="26" t="s">
        <v>1994</v>
      </c>
      <c r="DT14" s="26" t="s">
        <v>1995</v>
      </c>
      <c r="DU14" s="81" t="s">
        <v>1996</v>
      </c>
      <c r="DV14" s="40" t="s">
        <v>1997</v>
      </c>
      <c r="DW14" s="38" t="s">
        <v>1998</v>
      </c>
      <c r="DX14" s="26" t="s">
        <v>1999</v>
      </c>
      <c r="DY14" s="26" t="s">
        <v>2000</v>
      </c>
      <c r="DZ14" s="26" t="s">
        <v>2001</v>
      </c>
      <c r="EA14" s="26" t="s">
        <v>2002</v>
      </c>
      <c r="EB14" s="40" t="s">
        <v>2003</v>
      </c>
      <c r="EC14" s="26" t="s">
        <v>2004</v>
      </c>
      <c r="ED14" s="26" t="s">
        <v>1875</v>
      </c>
      <c r="EE14" s="40" t="s">
        <v>2005</v>
      </c>
      <c r="EF14" s="26" t="s">
        <v>2006</v>
      </c>
      <c r="EG14" s="26" t="s">
        <v>2007</v>
      </c>
      <c r="EH14" s="145" t="s">
        <v>2008</v>
      </c>
      <c r="EI14" s="26" t="s">
        <v>2009</v>
      </c>
      <c r="EJ14" s="26" t="s">
        <v>2010</v>
      </c>
      <c r="EK14" s="26" t="s">
        <v>81</v>
      </c>
      <c r="EL14" s="26" t="s">
        <v>2011</v>
      </c>
      <c r="EM14" s="26" t="s">
        <v>2012</v>
      </c>
      <c r="EN14" s="26" t="s">
        <v>2013</v>
      </c>
      <c r="EO14" s="26" t="s">
        <v>2014</v>
      </c>
      <c r="EP14" s="26" t="s">
        <v>2015</v>
      </c>
      <c r="EQ14" s="26" t="s">
        <v>2016</v>
      </c>
      <c r="ER14" s="26" t="s">
        <v>2017</v>
      </c>
      <c r="ES14" s="26" t="s">
        <v>2018</v>
      </c>
      <c r="ET14" s="26" t="s">
        <v>2019</v>
      </c>
      <c r="EU14" s="26" t="s">
        <v>2020</v>
      </c>
      <c r="EV14" s="26" t="s">
        <v>2021</v>
      </c>
      <c r="EW14" s="81" t="s">
        <v>2022</v>
      </c>
      <c r="EY14" s="26" t="s">
        <v>173</v>
      </c>
      <c r="EZ14" s="26" t="s">
        <v>0</v>
      </c>
      <c r="FA14" s="26" t="s">
        <v>2023</v>
      </c>
      <c r="FB14" s="26" t="s">
        <v>2024</v>
      </c>
      <c r="FC14" s="38" t="s">
        <v>2025</v>
      </c>
      <c r="FD14" s="28" t="s">
        <v>2026</v>
      </c>
      <c r="FE14" s="26" t="s">
        <v>2027</v>
      </c>
      <c r="FF14" s="38" t="s">
        <v>2028</v>
      </c>
      <c r="FG14" s="28" t="s">
        <v>2029</v>
      </c>
      <c r="FH14" s="26" t="s">
        <v>2030</v>
      </c>
      <c r="FI14" s="49" t="s">
        <v>2031</v>
      </c>
      <c r="FJ14" s="27" t="s">
        <v>2032</v>
      </c>
      <c r="FK14" s="28" t="s">
        <v>2033</v>
      </c>
      <c r="FL14" s="49" t="s">
        <v>2034</v>
      </c>
      <c r="FM14" s="28" t="s">
        <v>2035</v>
      </c>
      <c r="FN14" s="27" t="s">
        <v>2036</v>
      </c>
      <c r="FO14" s="28" t="s">
        <v>2037</v>
      </c>
      <c r="FP14" s="26" t="s">
        <v>2038</v>
      </c>
    </row>
    <row r="15" spans="1:172" s="40" customFormat="1" ht="75" customHeight="1">
      <c r="A15" s="38" t="e">
        <f>VLOOKUP('1. SUPPLIER Input'!#REF!,Supplier_Type[],2,0)</f>
        <v>#REF!</v>
      </c>
      <c r="B15" s="40" t="e">
        <f>+'1. SUPPLIER Input'!#REF!</f>
        <v>#REF!</v>
      </c>
      <c r="C15" s="38" t="s">
        <v>2039</v>
      </c>
      <c r="D15" s="40" t="e">
        <f>+IF(ISBLANK('1. SUPPLIER Input'!#REF!),(LEFT(B15,10)),(LEFT(Movex!B15,3)&amp;" "&amp;VLOOKUP('1. SUPPLIER Input'!#REF!,Tabels!$P:$Q,2,0)))</f>
        <v>#REF!</v>
      </c>
      <c r="E15" s="40" t="e">
        <f>_xlfn.XLOOKUP('1. SUPPLIER Input'!$E$11,Tabels!$AC$7:$AC$56,Tabels!$AB$7:$AB$56)</f>
        <v>#N/A</v>
      </c>
      <c r="F15" s="40" t="e">
        <f>+IF(E15&lt;&gt;Tabels!$Y$244,99,99)</f>
        <v>#N/A</v>
      </c>
      <c r="G15" s="40" t="str">
        <f>_xlfn.CONCAT('1. SUPPLIER Input'!$J$21,'1. SUPPLIER Input'!$L$21:$M$21)</f>
        <v/>
      </c>
      <c r="H15" s="40" t="str">
        <f>IF(ISBLANK('1. SUPPLIER Input'!$J$20),"",'1. SUPPLIER Input'!$J$20)</f>
        <v/>
      </c>
      <c r="I15" s="40" t="str">
        <f>IF(ISBLANK('1. SUPPLIER Input'!$F$30),"",'1. SUPPLIER Input'!$F$30)</f>
        <v/>
      </c>
      <c r="J15" s="43" t="s">
        <v>2040</v>
      </c>
      <c r="K15" s="40" t="e">
        <f>_xlfn.CONCAT('1. SUPPLIER Input'!#REF!,'1. SUPPLIER Input'!#REF!)</f>
        <v>#REF!</v>
      </c>
      <c r="L15" s="40" t="str">
        <f>IF(ISBLANK('1. SUPPLIER Input'!$J$19),"",'1. SUPPLIER Input'!$J$19)</f>
        <v/>
      </c>
      <c r="M15" s="43" t="s">
        <v>2040</v>
      </c>
      <c r="N15" s="43" t="s">
        <v>2040</v>
      </c>
      <c r="O15" s="38" t="s">
        <v>979</v>
      </c>
      <c r="P15" s="43" t="s">
        <v>2040</v>
      </c>
      <c r="Q15" s="38" t="s">
        <v>979</v>
      </c>
      <c r="R15" s="43" t="s">
        <v>2040</v>
      </c>
      <c r="S15" s="73" t="s">
        <v>44</v>
      </c>
      <c r="T15" s="113">
        <v>31</v>
      </c>
      <c r="U15" s="43" t="s">
        <v>2040</v>
      </c>
      <c r="V15" s="43" t="s">
        <v>2040</v>
      </c>
      <c r="W15" s="38" t="s">
        <v>2041</v>
      </c>
      <c r="X15" s="38">
        <v>99</v>
      </c>
      <c r="Y15" s="43" t="s">
        <v>2040</v>
      </c>
      <c r="Z15" s="38">
        <v>99</v>
      </c>
      <c r="AA15" s="38">
        <v>0</v>
      </c>
      <c r="AB15" s="40" t="e">
        <f>+IF(ISBLANK('1. SUPPLIER Input'!#REF!),"9EX",LEFT('1. SUPPLIER Input'!#REF!,3))</f>
        <v>#REF!</v>
      </c>
      <c r="AC15" s="40" t="e">
        <f>+IF(ISBLANK('1. SUPPLIER Input'!#REF!),"99",TRIM(LEFT(VLOOKUP('1. SUPPLIER Input'!#REF!,Tabels!$P:$Q,2,0),5)))</f>
        <v>#REF!</v>
      </c>
      <c r="AD15" s="40" t="e">
        <f>+IF('1. SUPPLIER Input'!#REF!="4-Intercompany",8,IF(LEFT('1. SUPPLIER Input'!$E$6,7)="AUTOLIV",1,2))</f>
        <v>#REF!</v>
      </c>
      <c r="AE15" s="99" t="s">
        <v>2042</v>
      </c>
      <c r="AF15" s="44" t="s">
        <v>1131</v>
      </c>
      <c r="AG15" s="40" t="s">
        <v>2043</v>
      </c>
      <c r="AH15" s="40" t="s">
        <v>2044</v>
      </c>
      <c r="AI15" s="40">
        <f>+'1. SUPPLIER Input'!$E$9</f>
        <v>0</v>
      </c>
      <c r="AJ15" s="108" t="str">
        <f>IF(ISBLANK('1. SUPPLIER Input'!$E$10),"",'1. SUPPLIER Input'!$E$10)</f>
        <v/>
      </c>
      <c r="AK15" s="108" t="str">
        <f>_xlfn.CONCAT('1. SUPPLIER Input'!$E$12," ",'1. SUPPLIER Input'!$E$13)</f>
        <v xml:space="preserve"> </v>
      </c>
      <c r="AL15" s="108" t="e">
        <f>_xlfn.XLOOKUP('1. SUPPLIER Input'!$E$11,Tabels!$AC$7:$AC$56,Tabels!$AB$7:$AB$56)</f>
        <v>#N/A</v>
      </c>
      <c r="AM15" s="40">
        <f>+'1. SUPPLIER Input'!$E$13</f>
        <v>0</v>
      </c>
      <c r="AN15" s="43" t="s">
        <v>2040</v>
      </c>
      <c r="AO15" s="38">
        <v>99</v>
      </c>
      <c r="AP15" s="40">
        <f>+'1. SUPPLIER Input'!$E$12</f>
        <v>0</v>
      </c>
      <c r="AQ15" s="40" t="e">
        <f>VLOOKUP('1. SUPPLIER Input'!$E$11,Tabels!$AC:$AD,2,0)</f>
        <v>#N/A</v>
      </c>
      <c r="AR15" s="43" t="s">
        <v>2040</v>
      </c>
      <c r="AS15" s="38" t="s">
        <v>2045</v>
      </c>
      <c r="AT15" s="43" t="s">
        <v>2040</v>
      </c>
      <c r="AU15" s="43" t="s">
        <v>2040</v>
      </c>
      <c r="AV15" s="43" t="s">
        <v>2040</v>
      </c>
      <c r="AW15" s="43" t="s">
        <v>2040</v>
      </c>
      <c r="AX15" s="44" t="s">
        <v>1100</v>
      </c>
      <c r="AY15" s="44" t="s">
        <v>2046</v>
      </c>
      <c r="AZ15" s="40" t="s">
        <v>2044</v>
      </c>
      <c r="BA15" s="40">
        <f>+'1. SUPPLIER Input'!$I$9</f>
        <v>0</v>
      </c>
      <c r="BB15" s="108" t="str">
        <f>+IF(ISBLANK('1. SUPPLIER Input'!$I$10),"",'1. SUPPLIER Input'!$I$10)</f>
        <v/>
      </c>
      <c r="BC15" s="108" t="str">
        <f>+IF(ISBLANK('1. SUPPLIER Input'!$I$11),"",'1. SUPPLIER Input'!$I$11&amp;" "&amp;'1. SUPPLIER Input'!$I$12)</f>
        <v/>
      </c>
      <c r="BD15" s="108" t="str">
        <f>_xlfn.CONCAT('1. SUPPLIER Input'!E12:G12," ",'1. SUPPLIER Input'!E13:G13," ",'1. SUPPLIER Input'!E11:G11)</f>
        <v xml:space="preserve">  </v>
      </c>
      <c r="BE15" s="40">
        <f>+'1. SUPPLIER Input'!$I$12</f>
        <v>0</v>
      </c>
      <c r="BF15" s="43" t="s">
        <v>2040</v>
      </c>
      <c r="BG15" s="38">
        <v>99</v>
      </c>
      <c r="BH15" s="40">
        <f>+'1. SUPPLIER Input'!$I$11</f>
        <v>0</v>
      </c>
      <c r="BI15" s="40" t="e">
        <f>_xlfn.XLOOKUP('1. SUPPLIER Input'!$I$14,Tabels!$AC$7:$AC$56,Tabels!$AD$7:$AD$56)</f>
        <v>#N/A</v>
      </c>
      <c r="BJ15" s="43" t="s">
        <v>2040</v>
      </c>
      <c r="BK15" s="38" t="s">
        <v>2045</v>
      </c>
      <c r="BL15" s="43" t="s">
        <v>2040</v>
      </c>
      <c r="BM15" s="43" t="s">
        <v>2040</v>
      </c>
      <c r="BN15" s="43" t="s">
        <v>2040</v>
      </c>
      <c r="BO15" s="43" t="s">
        <v>2040</v>
      </c>
      <c r="BP15" s="113" t="e">
        <f>+IF($A$3="CMP200F50",IF(ISBLANK('1. SUPPLIER Input'!#REF!),"2","1"),IF(ISBLANK('1. SUPPLIER Input'!#REF!),"IND","DIR"))</f>
        <v>#REF!</v>
      </c>
      <c r="BQ15" s="40">
        <v>0</v>
      </c>
      <c r="BR15" s="40" t="s">
        <v>2047</v>
      </c>
      <c r="BS15" s="43" t="s">
        <v>2040</v>
      </c>
      <c r="BT15" s="43" t="s">
        <v>2040</v>
      </c>
      <c r="BU15" s="38">
        <v>99</v>
      </c>
      <c r="BV15" s="43" t="s">
        <v>2040</v>
      </c>
      <c r="BW15" s="43" t="s">
        <v>2040</v>
      </c>
      <c r="BX15" s="40" t="e">
        <f>+IF(AND(A3="CMP200F50",'1. SUPPLIER Input'!#REF!="Direct"),"FRM",IF(AND(A3="CMP200F50",'1. SUPPLIER Input'!#REF!="indirect"),"XEE",IF($A$3="CMP900EH0","IND","PUS")))</f>
        <v>#REF!</v>
      </c>
      <c r="BY15" s="43" t="s">
        <v>2040</v>
      </c>
      <c r="BZ15" s="43" t="s">
        <v>2040</v>
      </c>
      <c r="CA15" s="43" t="s">
        <v>2040</v>
      </c>
      <c r="CB15" s="43" t="s">
        <v>2040</v>
      </c>
      <c r="CC15" s="40" t="str">
        <f>LEFT('1. SUPPLIER Input'!$G$49,3)</f>
        <v/>
      </c>
      <c r="CD15" s="45" t="s">
        <v>2048</v>
      </c>
      <c r="CE15" s="38">
        <v>99</v>
      </c>
      <c r="CF15" s="139" t="e">
        <f>+IF($A$3="CMP200F50","","99")</f>
        <v>#REF!</v>
      </c>
      <c r="CG15" s="38" t="s">
        <v>2049</v>
      </c>
      <c r="CH15" s="38" t="s">
        <v>2050</v>
      </c>
      <c r="CI15" s="43" t="s">
        <v>2040</v>
      </c>
      <c r="CJ15" s="38" t="s">
        <v>2051</v>
      </c>
      <c r="CK15" s="43" t="s">
        <v>2040</v>
      </c>
      <c r="CL15" s="40" t="e">
        <f>IF(ISBLANK('1. SUPPLIER Input'!#REF!),"",'1. SUPPLIER Input'!#REF!)</f>
        <v>#REF!</v>
      </c>
      <c r="CM15" s="40" t="e">
        <f>IF(('1. SUPPLIER Input'!#REF!)&lt;&gt;"",('1. SUPPLIER Input'!#REF!),"")</f>
        <v>#REF!</v>
      </c>
      <c r="CN15" s="43" t="s">
        <v>2040</v>
      </c>
      <c r="CO15" s="115" t="s">
        <v>2040</v>
      </c>
      <c r="CP15" s="121" t="s">
        <v>2052</v>
      </c>
      <c r="CQ15" s="46">
        <v>98</v>
      </c>
      <c r="CR15" s="40" t="e">
        <f>IF(ISBLANK('1. SUPPLIER Input'!#REF!),"",'1. SUPPLIER Input'!#REF!)</f>
        <v>#REF!</v>
      </c>
      <c r="CS15" s="38" t="s">
        <v>2053</v>
      </c>
      <c r="CT15" s="43" t="s">
        <v>2040</v>
      </c>
      <c r="CU15" s="38" t="s">
        <v>30</v>
      </c>
      <c r="CV15" s="43" t="s">
        <v>2040</v>
      </c>
      <c r="CW15" s="38">
        <v>1</v>
      </c>
      <c r="CX15" s="46">
        <v>98</v>
      </c>
      <c r="CY15" s="114">
        <v>98</v>
      </c>
      <c r="CZ15" s="46" t="s">
        <v>2054</v>
      </c>
      <c r="DA15" s="43" t="s">
        <v>2040</v>
      </c>
      <c r="DB15" s="43" t="s">
        <v>2040</v>
      </c>
      <c r="DC15" s="38" t="s">
        <v>2055</v>
      </c>
      <c r="DD15" s="43" t="s">
        <v>2040</v>
      </c>
      <c r="DE15" s="38" t="s">
        <v>2056</v>
      </c>
      <c r="DF15" s="38">
        <v>5</v>
      </c>
      <c r="DG15" s="43" t="s">
        <v>2040</v>
      </c>
      <c r="DH15" s="38" t="s">
        <v>2057</v>
      </c>
      <c r="DI15" s="40" t="e">
        <f>LEFT('1. SUPPLIER Input'!#REF!,3)</f>
        <v>#REF!</v>
      </c>
      <c r="DJ15" s="38" t="s">
        <v>2058</v>
      </c>
      <c r="DK15" s="38">
        <v>99</v>
      </c>
      <c r="DL15" s="38" t="s">
        <v>2059</v>
      </c>
      <c r="DM15" s="40" t="e">
        <f>+IF(A3="CMP200F50"," ",101)</f>
        <v>#REF!</v>
      </c>
      <c r="DN15" s="38" t="s">
        <v>2060</v>
      </c>
      <c r="DO15" s="43" t="s">
        <v>2040</v>
      </c>
      <c r="DP15" s="38" t="s">
        <v>2061</v>
      </c>
      <c r="DQ15" s="79" t="s">
        <v>2062</v>
      </c>
      <c r="DR15" s="38">
        <v>3</v>
      </c>
      <c r="DS15" s="39" t="e">
        <f>+'1. SUPPLIER Input'!#REF!</f>
        <v>#REF!</v>
      </c>
      <c r="DT15" s="74" t="e">
        <f>+IF($DU$15="&amp;BGS","BA01",IF(Movex!$DU$15="ABAN","ABA1",IF(AND('1. SUPPLIER Input'!$K$49="EUR",OR($DU$15="NET",$DU$15="&amp;BGU")),"BU02",IF(AND('1. SUPPLIER Input'!$K$49="USD",OR($DU$15="NET",$DU$15="&amp;BGU")),"BU04",IF(AND(OR('1. SUPPLIER Input'!$K$49="SEK",'1. SUPPLIER Input'!$K$49="RON",'1. SUPPLIER Input'!$K$49="GBP",'1. SUPPLIER Input'!$K$49="CHF"),OR($DU$15="NET",$DU$15="&amp;BGU")),"BU01","BU05")))))</f>
        <v>#REF!</v>
      </c>
      <c r="DU15" s="82" t="e">
        <f>+IF(AND('1. SUPPLIER Input'!$E$11="United States",'1. SUPPLIER Input'!$K$49="USD",'1. SUPPLIER Input'!#REF!&lt;&gt;""),"ABAN","&amp;BGU")</f>
        <v>#REF!</v>
      </c>
      <c r="DV15" s="57" t="e">
        <f>+IF($DU$15="NET",20,1)</f>
        <v>#REF!</v>
      </c>
      <c r="DW15" s="38" t="s">
        <v>2039</v>
      </c>
      <c r="DX15" s="74" t="e">
        <f>"1_"&amp;IF($DU$15="NET",'1. SUPPLIER Input'!$K$49&amp;"_"&amp;'1. SUPPLIER Input'!#REF!,IF($DT$15="BA01",IF(Movex!$DT$15="ABA1",'1. SUPPLIER Input'!$K$49&amp;"_"&amp;'1. SUPPLIER Input'!$E$65,IF(ISBLANK(SUBSTITUTE(SUBSTITUTE('1. SUPPLIER Input'!$E$64," ",""),"ROL","")),'1. SUPPLIER Input'!$K$49&amp;"_"&amp;'1. SUPPLIER Input'!$E$65,'1. SUPPLIER Input'!$K$49&amp;"_"&amp;SUBSTITUTE(SUBSTITUTE('1. SUPPLIER Input'!$E$64," ",""),"ROL","")))))</f>
        <v>#REF!</v>
      </c>
      <c r="DY15" s="74" t="e">
        <f>+IF($DT$15="ABA1",'1. SUPPLIER Input'!#REF!,"the field does not exist")</f>
        <v>#REF!</v>
      </c>
      <c r="DZ15" s="40" t="e">
        <f>+IF(DU15="&amp;BGU","0","the field does not exist")</f>
        <v>#REF!</v>
      </c>
      <c r="EA15" s="140" t="e">
        <f>+IF($DU$15="Net","",IF($DT$15="ABA1",'1. SUPPLIER Input'!$E$63,IF($DT$15="BU02",TRIM(LEFT('1. SUPPLIER Input'!$E$63,8)),"")))</f>
        <v>#REF!</v>
      </c>
      <c r="EB15" s="40" t="e">
        <f>+IF($DU$15="&amp;BGU",0,"the field does not exist")</f>
        <v>#REF!</v>
      </c>
      <c r="EC15" s="40" t="e">
        <f>+IF(DU15="net","",IF($DT$15="BU02","",""))</f>
        <v>#REF!</v>
      </c>
      <c r="ED15" s="71" t="e">
        <f>IF(OR($DU$15="&amp;BGS",$DU$15="ABAN",$DU$15="NET"),"field does not exists",IF(ISBLANK('1. SUPPLIER Input'!$E$63),"",TRIM('1. SUPPLIER Input'!$E$63)))</f>
        <v>#REF!</v>
      </c>
      <c r="EE15" s="44" t="e">
        <f>+IF(OR($DU$15="Net",$DU$15="ABAN"),"the field does not exist",0)</f>
        <v>#REF!</v>
      </c>
      <c r="EF15" s="40" t="e">
        <f>+IF(OR($DU$15="&amp;BGU",DU15="Net"),"",IF(DU15="&amp;BGS","","the field does not exist"))</f>
        <v>#REF!</v>
      </c>
      <c r="EG15" s="84" t="e">
        <f>IF($DT$15="BA01","BGS","field does not exist")</f>
        <v>#REF!</v>
      </c>
      <c r="EH15" s="146" t="e">
        <f>+IF(DU15="&amp;BGS","field does not exists","empty")</f>
        <v>#REF!</v>
      </c>
      <c r="EI15" s="71" t="s">
        <v>2040</v>
      </c>
      <c r="EJ15" s="83" t="e">
        <f>IF($DU$15="&amp;BGS","0000","field does not exist")</f>
        <v>#REF!</v>
      </c>
      <c r="EK15" s="83" t="e">
        <f>+EG15</f>
        <v>#REF!</v>
      </c>
      <c r="EL15" s="43" t="s">
        <v>2040</v>
      </c>
      <c r="EM15" s="43" t="s">
        <v>2040</v>
      </c>
      <c r="EN15" s="43" t="s">
        <v>2040</v>
      </c>
      <c r="EO15" s="43" t="s">
        <v>2040</v>
      </c>
      <c r="EP15" s="74" t="e">
        <f>+IF($DT$15="ABA1",'1. SUPPLIER Input'!$E$65,"")</f>
        <v>#REF!</v>
      </c>
      <c r="EQ15" s="43" t="s">
        <v>2040</v>
      </c>
      <c r="ER15" s="43" t="s">
        <v>2040</v>
      </c>
      <c r="ES15" s="83" t="e">
        <f>+IF(DU15="&amp;BGS","SE","GB")</f>
        <v>#REF!</v>
      </c>
      <c r="ET15" s="43" t="s">
        <v>2040</v>
      </c>
      <c r="EU15" s="43" t="s">
        <v>2040</v>
      </c>
      <c r="EV15" s="43" t="s">
        <v>2040</v>
      </c>
      <c r="EW15" s="86" t="e">
        <f>IF(OR($DU$15="Net",DU15="ABAN"),"",IF(ISBLANK('1. SUPPLIER Input'!$E$64),"empty",SUBSTITUTE(SUBSTITUTE(SUBSTITUTE('1. SUPPLIER Input'!$E$64,"-","")," ",""),"ROL","")))</f>
        <v>#REF!</v>
      </c>
      <c r="EY15" s="26" t="e">
        <f>VLOOKUP('1. SUPPLIER Input'!#REF!,Tabels!C7:D21,2)</f>
        <v>#REF!</v>
      </c>
      <c r="EZ15" s="39" t="e">
        <f>+'1. SUPPLIER Input'!#REF!</f>
        <v>#REF!</v>
      </c>
      <c r="FA15" s="40" t="e">
        <f>IF(ISBLANK(LEFT('1. SUPPLIER Input'!#REF!,2)),"",LEFT('1. SUPPLIER Input'!#REF!,2))</f>
        <v>#REF!</v>
      </c>
      <c r="FB15" s="40" t="e">
        <f>IF(ISBLANK('1. SUPPLIER Input'!#REF!),"",'1. SUPPLIER Input'!#REF!)</f>
        <v>#REF!</v>
      </c>
      <c r="FC15" s="38" t="s">
        <v>2053</v>
      </c>
      <c r="FD15" s="43" t="s">
        <v>2040</v>
      </c>
      <c r="FE15" s="40">
        <f>+'1. SUPPLIER Input'!$K$49</f>
        <v>0</v>
      </c>
      <c r="FF15" s="38">
        <v>1</v>
      </c>
      <c r="FG15" s="43" t="s">
        <v>2040</v>
      </c>
      <c r="FH15" s="41" t="e">
        <f>IF(ISNA(VLOOKUP('1. SUPPLIER Input'!#REF!,Tabels!$BO$9:$BQ$16,3,0)),IF('1. SUPPLIER Input'!#REF!=Tabels!$BO$7,"BAU",IF('1. SUPPLIER Input'!#REF!=Tabels!$BO$8,"Bau","BAS")),VLOOKUP('1. SUPPLIER Input'!#REF!,Tabels!$BO$9:$BQ$16,3,0))</f>
        <v>#REF!</v>
      </c>
      <c r="FI15" s="108" t="e">
        <f>VLOOKUP('1. SUPPLIER Input'!$I$49,Tabels!$BS:$BT,2,0)</f>
        <v>#N/A</v>
      </c>
      <c r="FJ15" s="45" t="s">
        <v>2054</v>
      </c>
      <c r="FK15" s="43" t="s">
        <v>2040</v>
      </c>
      <c r="FL15" s="40" t="e">
        <f>+IF(ISBLANK('1. SUPPLIER Input'!#REF!),"",VLOOKUP('1. SUPPLIER Input'!#REF!,Table22[[Lng]:[Terms text]],2,0))</f>
        <v>#REF!</v>
      </c>
      <c r="FM15" s="43" t="s">
        <v>2040</v>
      </c>
      <c r="FN15" s="71">
        <v>101</v>
      </c>
      <c r="FO15" s="43" t="s">
        <v>2040</v>
      </c>
      <c r="FP15" s="40" t="str">
        <f>IF(ISBLANK('1. SUPPLIER Input'!$G$34),IF(ISBLANK('1. SUPPLIER Input'!$J$22),TRIM('1. SUPPLIER Input'!$G$30),TRIM('1. SUPPLIER Input'!J22)),TRIM('1. SUPPLIER Input'!$G$34))</f>
        <v/>
      </c>
    </row>
    <row r="16" spans="1:172" ht="75">
      <c r="AE16" s="23"/>
      <c r="AN16" s="24"/>
      <c r="BF16" s="24"/>
      <c r="CM16" s="180"/>
      <c r="CQ16" t="s">
        <v>2063</v>
      </c>
      <c r="ED16" t="s">
        <v>2064</v>
      </c>
      <c r="EW16" s="75" t="s">
        <v>2065</v>
      </c>
      <c r="FO16" s="112" t="s">
        <v>2066</v>
      </c>
    </row>
    <row r="17" spans="1:158" s="92" customFormat="1" ht="108" customHeight="1">
      <c r="A17" s="90"/>
      <c r="C17" s="93" t="s">
        <v>2067</v>
      </c>
      <c r="L17" s="93" t="s">
        <v>2068</v>
      </c>
      <c r="S17" s="90" t="s">
        <v>2069</v>
      </c>
      <c r="W17" s="90" t="s">
        <v>2069</v>
      </c>
      <c r="Y17" s="91" t="s">
        <v>2070</v>
      </c>
      <c r="AD17" s="90" t="s">
        <v>2071</v>
      </c>
      <c r="AE17" s="90" t="s">
        <v>2072</v>
      </c>
      <c r="AH17" s="90" t="s">
        <v>2073</v>
      </c>
      <c r="AN17" s="94"/>
      <c r="AS17" s="90" t="s">
        <v>2074</v>
      </c>
      <c r="AW17" s="90" t="s">
        <v>2075</v>
      </c>
      <c r="AY17" s="21"/>
      <c r="AZ17" s="90" t="s">
        <v>2076</v>
      </c>
      <c r="BF17" s="94"/>
      <c r="BO17" s="90" t="s">
        <v>2077</v>
      </c>
      <c r="BP17" s="90"/>
      <c r="CM17" s="181"/>
      <c r="CP17" s="122" t="s">
        <v>2078</v>
      </c>
      <c r="CR17" s="91" t="s">
        <v>2079</v>
      </c>
      <c r="CV17" s="95" t="s">
        <v>2080</v>
      </c>
      <c r="DQ17" s="96" t="s">
        <v>2081</v>
      </c>
      <c r="DU17" s="96" t="s">
        <v>2082</v>
      </c>
      <c r="EA17" s="90" t="s">
        <v>2083</v>
      </c>
      <c r="EG17" s="90"/>
      <c r="EH17" s="147"/>
      <c r="EI17" s="90"/>
      <c r="EJ17" s="90"/>
      <c r="EK17" s="90"/>
      <c r="EL17" s="90"/>
      <c r="EM17" s="90"/>
      <c r="EN17" s="90"/>
      <c r="EO17" s="90"/>
      <c r="EP17" s="90"/>
      <c r="EQ17" s="90"/>
      <c r="ER17" s="90"/>
      <c r="ES17" s="90"/>
      <c r="ET17" s="90"/>
      <c r="EU17" s="90"/>
      <c r="EV17" s="90"/>
      <c r="EW17" s="97" t="s">
        <v>2065</v>
      </c>
      <c r="EX17" s="91" t="s">
        <v>2084</v>
      </c>
      <c r="EY17" s="91" t="s">
        <v>2085</v>
      </c>
      <c r="FB17" s="95" t="s">
        <v>2086</v>
      </c>
    </row>
    <row r="18" spans="1:158">
      <c r="AB18" t="s">
        <v>2087</v>
      </c>
      <c r="AN18" s="24"/>
      <c r="BF18" s="24"/>
      <c r="CM18" s="180"/>
      <c r="DQ18" s="100" t="s">
        <v>2088</v>
      </c>
      <c r="DT18" t="s">
        <v>2089</v>
      </c>
      <c r="DU18" s="75" t="s">
        <v>2090</v>
      </c>
    </row>
    <row r="19" spans="1:158">
      <c r="AA19" s="26"/>
      <c r="AB19" s="26"/>
      <c r="AC19" s="26"/>
      <c r="AD19" s="26"/>
      <c r="AE19" s="26"/>
      <c r="AF19" s="26"/>
      <c r="AN19" s="24"/>
      <c r="BF19" s="24"/>
      <c r="CM19" s="180"/>
      <c r="DT19" t="s">
        <v>2091</v>
      </c>
      <c r="DU19" s="75" t="s">
        <v>2092</v>
      </c>
      <c r="DX19" t="s">
        <v>2093</v>
      </c>
      <c r="ED19" t="str">
        <f>+SUBSTITUTE("'Supplier Registration Form'!$D$44;"," ","")</f>
        <v>'SupplierRegistrationForm'!$D$44;</v>
      </c>
    </row>
    <row r="20" spans="1:158">
      <c r="CM20" s="180"/>
      <c r="DT20" t="s">
        <v>2094</v>
      </c>
    </row>
    <row r="21" spans="1:158">
      <c r="CM21" s="180"/>
      <c r="DT21" t="s">
        <v>2095</v>
      </c>
      <c r="DU21" s="75" t="s">
        <v>2096</v>
      </c>
    </row>
    <row r="22" spans="1:158">
      <c r="CM22" s="180"/>
      <c r="DT22" t="s">
        <v>2097</v>
      </c>
    </row>
    <row r="23" spans="1:158">
      <c r="CM23" s="180"/>
      <c r="DT23" t="s">
        <v>2098</v>
      </c>
      <c r="DU23" s="75" t="s">
        <v>441</v>
      </c>
    </row>
    <row r="24" spans="1:158">
      <c r="CM24" s="180"/>
    </row>
  </sheetData>
  <phoneticPr fontId="50" type="noConversion"/>
  <pageMargins left="0.7" right="0.7" top="0.75" bottom="0.75" header="0.3" footer="0.3"/>
  <pageSetup paperSize="9" orientation="portrait" r:id="rId1"/>
  <headerFooter>
    <oddFooter>&amp;R&amp;1#&amp;"Barlow"&amp;8&amp;K000000PUBLIC</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6EE3F-0B25-4908-8279-1E34050B4FDD}">
  <sheetPr codeName="Sheet5"/>
  <dimension ref="A1:AH5"/>
  <sheetViews>
    <sheetView topLeftCell="N1" workbookViewId="0">
      <selection activeCell="G27" sqref="G27"/>
    </sheetView>
  </sheetViews>
  <sheetFormatPr defaultRowHeight="15"/>
  <cols>
    <col min="1" max="1" width="16.140625" customWidth="1"/>
    <col min="2" max="2" width="13.42578125" customWidth="1"/>
    <col min="3" max="3" width="26.42578125" customWidth="1"/>
    <col min="4" max="4" width="22.28515625" bestFit="1" customWidth="1"/>
    <col min="5" max="5" width="24.5703125" bestFit="1" customWidth="1"/>
    <col min="6" max="6" width="23.5703125" bestFit="1" customWidth="1"/>
    <col min="7" max="8" width="23.5703125" customWidth="1"/>
    <col min="9" max="9" width="24.42578125" bestFit="1" customWidth="1"/>
    <col min="10" max="10" width="28.140625" bestFit="1" customWidth="1"/>
    <col min="11" max="11" width="28.140625" customWidth="1"/>
    <col min="12" max="12" width="24.42578125" bestFit="1" customWidth="1"/>
    <col min="13" max="13" width="12.5703125" bestFit="1" customWidth="1"/>
    <col min="14" max="14" width="15.5703125" bestFit="1" customWidth="1"/>
    <col min="15" max="15" width="8.42578125" bestFit="1" customWidth="1"/>
    <col min="16" max="16" width="19" bestFit="1" customWidth="1"/>
    <col min="17" max="17" width="10.140625" bestFit="1" customWidth="1"/>
    <col min="18" max="18" width="13.140625" bestFit="1" customWidth="1"/>
    <col min="19" max="19" width="11" bestFit="1" customWidth="1"/>
    <col min="20" max="20" width="12.85546875" bestFit="1" customWidth="1"/>
    <col min="21" max="21" width="24.42578125" bestFit="1" customWidth="1"/>
    <col min="22" max="22" width="29" bestFit="1" customWidth="1"/>
    <col min="23" max="23" width="12.42578125" bestFit="1" customWidth="1"/>
    <col min="24" max="24" width="12.5703125" bestFit="1" customWidth="1"/>
    <col min="25" max="25" width="24.140625" bestFit="1" customWidth="1"/>
    <col min="26" max="26" width="13.5703125" bestFit="1" customWidth="1"/>
    <col min="27" max="27" width="10.5703125" bestFit="1" customWidth="1"/>
    <col min="28" max="28" width="10.5703125" customWidth="1"/>
    <col min="29" max="29" width="11.85546875" bestFit="1" customWidth="1"/>
    <col min="30" max="30" width="21" bestFit="1" customWidth="1"/>
    <col min="31" max="31" width="18.5703125" bestFit="1" customWidth="1"/>
    <col min="32" max="33" width="23" bestFit="1" customWidth="1"/>
    <col min="34" max="34" width="32.5703125" customWidth="1"/>
  </cols>
  <sheetData>
    <row r="1" spans="1:34" s="6" customFormat="1" ht="49.5" customHeight="1">
      <c r="B1" s="5" t="s">
        <v>2099</v>
      </c>
      <c r="C1" s="5" t="s">
        <v>2100</v>
      </c>
      <c r="D1" s="5"/>
      <c r="E1" s="5" t="s">
        <v>2101</v>
      </c>
      <c r="F1" s="5" t="s">
        <v>2102</v>
      </c>
      <c r="G1" s="5"/>
      <c r="H1" s="5" t="s">
        <v>2103</v>
      </c>
      <c r="I1" s="5" t="s">
        <v>2104</v>
      </c>
      <c r="J1" s="5" t="s">
        <v>2105</v>
      </c>
      <c r="K1" s="5"/>
      <c r="L1" s="5" t="s">
        <v>2106</v>
      </c>
      <c r="M1" s="5" t="s">
        <v>2107</v>
      </c>
      <c r="N1" s="5" t="s">
        <v>1915</v>
      </c>
      <c r="O1" s="5" t="s">
        <v>164</v>
      </c>
      <c r="P1" s="5" t="s">
        <v>2108</v>
      </c>
      <c r="Q1" s="5" t="s">
        <v>2109</v>
      </c>
      <c r="R1" s="5" t="s">
        <v>2110</v>
      </c>
      <c r="S1" s="5" t="s">
        <v>2111</v>
      </c>
      <c r="T1" s="5" t="s">
        <v>2112</v>
      </c>
      <c r="U1" s="5" t="s">
        <v>2113</v>
      </c>
      <c r="V1" s="5" t="s">
        <v>2114</v>
      </c>
      <c r="W1" s="5" t="s">
        <v>1852</v>
      </c>
      <c r="X1" s="5" t="s">
        <v>2115</v>
      </c>
      <c r="Y1" s="5" t="s">
        <v>2116</v>
      </c>
      <c r="Z1" s="5" t="s">
        <v>2117</v>
      </c>
      <c r="AA1" s="5" t="s">
        <v>2118</v>
      </c>
      <c r="AB1" s="5" t="s">
        <v>2119</v>
      </c>
      <c r="AC1" s="5" t="s">
        <v>2120</v>
      </c>
      <c r="AD1" s="5" t="s">
        <v>2121</v>
      </c>
      <c r="AE1" s="5" t="s">
        <v>2122</v>
      </c>
      <c r="AF1" s="5" t="s">
        <v>2122</v>
      </c>
      <c r="AG1" s="5" t="s">
        <v>2123</v>
      </c>
      <c r="AH1" s="5"/>
    </row>
    <row r="2" spans="1:34" s="12" customFormat="1" ht="12.75">
      <c r="B2" s="5" t="s">
        <v>2124</v>
      </c>
      <c r="C2" s="7"/>
      <c r="D2" s="7"/>
      <c r="E2" s="8" t="s">
        <v>471</v>
      </c>
      <c r="F2" s="9">
        <v>300011</v>
      </c>
      <c r="G2" s="9"/>
      <c r="H2" s="11" t="s">
        <v>225</v>
      </c>
      <c r="I2" s="9" t="s">
        <v>2125</v>
      </c>
      <c r="J2" s="9" t="s">
        <v>2126</v>
      </c>
      <c r="K2" s="9"/>
      <c r="L2" s="9" t="s">
        <v>2127</v>
      </c>
      <c r="M2" s="9"/>
      <c r="N2" s="9" t="s">
        <v>800</v>
      </c>
      <c r="O2" s="9"/>
      <c r="P2" s="9" t="s">
        <v>21</v>
      </c>
      <c r="Q2" s="9"/>
      <c r="R2" s="9" t="s">
        <v>2128</v>
      </c>
      <c r="S2" s="9"/>
      <c r="T2" s="11"/>
      <c r="U2" s="9" t="s">
        <v>236</v>
      </c>
      <c r="V2" s="10" t="s">
        <v>421</v>
      </c>
      <c r="W2" s="11"/>
      <c r="X2" s="11"/>
      <c r="Y2" s="11"/>
      <c r="Z2" s="11"/>
      <c r="AA2" s="11" t="s">
        <v>62</v>
      </c>
      <c r="AB2" s="11" t="s">
        <v>62</v>
      </c>
      <c r="AC2" s="11"/>
      <c r="AD2" s="11"/>
      <c r="AE2" s="11"/>
      <c r="AF2" s="11"/>
      <c r="AG2" s="11"/>
      <c r="AH2" s="11"/>
    </row>
    <row r="3" spans="1:34" s="16" customFormat="1" ht="45">
      <c r="A3" s="105" t="s">
        <v>2129</v>
      </c>
      <c r="B3" s="13" t="s">
        <v>2130</v>
      </c>
      <c r="C3" s="14" t="s">
        <v>2131</v>
      </c>
      <c r="D3" s="103" t="s">
        <v>2132</v>
      </c>
      <c r="E3" s="102" t="s">
        <v>2133</v>
      </c>
      <c r="F3" s="102" t="s">
        <v>46</v>
      </c>
      <c r="G3" s="15" t="s">
        <v>20</v>
      </c>
      <c r="H3" s="15" t="s">
        <v>2134</v>
      </c>
      <c r="I3" s="102" t="s">
        <v>7</v>
      </c>
      <c r="J3" s="15" t="s">
        <v>2135</v>
      </c>
      <c r="K3" s="15" t="s">
        <v>36</v>
      </c>
      <c r="L3" s="102" t="s">
        <v>2136</v>
      </c>
      <c r="M3" s="15" t="s">
        <v>2137</v>
      </c>
      <c r="N3" s="102" t="s">
        <v>16</v>
      </c>
      <c r="O3" s="15" t="s">
        <v>164</v>
      </c>
      <c r="P3" s="102" t="s">
        <v>19</v>
      </c>
      <c r="Q3" s="15" t="s">
        <v>2109</v>
      </c>
      <c r="R3" s="15" t="s">
        <v>2110</v>
      </c>
      <c r="S3" s="15" t="s">
        <v>2138</v>
      </c>
      <c r="T3" s="15" t="s">
        <v>2112</v>
      </c>
      <c r="U3" s="101" t="s">
        <v>2139</v>
      </c>
      <c r="V3" s="101" t="s">
        <v>2140</v>
      </c>
      <c r="W3" s="15" t="s">
        <v>2141</v>
      </c>
      <c r="X3" s="15" t="s">
        <v>2142</v>
      </c>
      <c r="Y3" s="15" t="s">
        <v>2143</v>
      </c>
      <c r="Z3" s="15" t="s">
        <v>29</v>
      </c>
      <c r="AA3" s="15" t="s">
        <v>2144</v>
      </c>
      <c r="AB3" s="104" t="s">
        <v>2145</v>
      </c>
      <c r="AC3" s="15" t="s">
        <v>27</v>
      </c>
      <c r="AD3" s="15" t="s">
        <v>2146</v>
      </c>
      <c r="AE3" s="15" t="s">
        <v>2147</v>
      </c>
      <c r="AF3" s="15" t="s">
        <v>2148</v>
      </c>
      <c r="AG3" s="102" t="s">
        <v>2123</v>
      </c>
      <c r="AH3" s="15" t="s">
        <v>8</v>
      </c>
    </row>
    <row r="4" spans="1:34">
      <c r="A4" t="e">
        <f>+IF(AND('1. SUPPLIER Input'!#REF!="Indirect",ISBLANK('1. SUPPLIER Input'!#REF!)),"Yes","No")</f>
        <v>#REF!</v>
      </c>
      <c r="D4" t="s">
        <v>2149</v>
      </c>
      <c r="F4" t="e">
        <f>IF(ISBLANK('1. SUPPLIER Input'!#REF!),"",'1. SUPPLIER Input'!#REF!)</f>
        <v>#REF!</v>
      </c>
      <c r="G4" s="4" t="s">
        <v>2150</v>
      </c>
      <c r="H4" t="e">
        <f>IF(ISBLANK('1. SUPPLIER Input'!#REF!),"",'1. SUPPLIER Input'!#REF!)</f>
        <v>#REF!</v>
      </c>
      <c r="I4" t="e">
        <f>IF(ISBLANK('1. SUPPLIER Input'!#REF!),"",'1. SUPPLIER Input'!#REF!)</f>
        <v>#REF!</v>
      </c>
      <c r="J4" t="str">
        <f>+IF(ISBLANK('1. SUPPLIER Input'!$G$29),IF(ISBLANK('1. SUPPLIER Input'!$G$30),IF(ISBLANK('1. SUPPLIER Input'!$J$22),"",'1. SUPPLIER Input'!$J$22),'1. SUPPLIER Input'!$G$30),'1. SUPPLIER Input'!$G$29)</f>
        <v/>
      </c>
      <c r="K4" t="str">
        <f>IF(ISBLANK('1. SUPPLIER Input'!$D$29),IF(ISBLANK('1. SUPPLIER Input'!$D$30),IF(ISBLANK('1. SUPPLIER Input'!$D$29),"PO Contact",'1. SUPPLIER Input'!$D$30&amp;" "&amp;'1. SUPPLIER Input'!$E$30)),'1. SUPPLIER Input'!$D$29&amp;" "&amp;'1. SUPPLIER Input'!E29)</f>
        <v>PO Contact</v>
      </c>
      <c r="L4" t="str">
        <f>IF(ISBLANK('1. SUPPLIER Input'!$E$9),"",'1. SUPPLIER Input'!$E$9)</f>
        <v/>
      </c>
      <c r="M4" t="str">
        <f>IF(ISBLANK('1. SUPPLIER Input'!$E$10),"",'1. SUPPLIER Input'!$E$10)</f>
        <v/>
      </c>
      <c r="N4" t="str">
        <f>IF(ISBLANK('1. SUPPLIER Input'!$E$13),"",'1. SUPPLIER Input'!$E$13)</f>
        <v/>
      </c>
      <c r="O4" t="str">
        <f>IF(ISBLANK('1. SUPPLIER Input'!$E$14),"",'1. SUPPLIER Input'!$E$14)</f>
        <v/>
      </c>
      <c r="P4" t="str">
        <f>IF(ISBLANK('1. SUPPLIER Input'!$E$11),"",'1. SUPPLIER Input'!$E$11)</f>
        <v/>
      </c>
      <c r="Q4" t="str">
        <f>IF(ISBLANK('1. SUPPLIER Input'!$E$12),"",('1. SUPPLIER Input'!$E$12))</f>
        <v/>
      </c>
      <c r="R4" t="str">
        <f>_xlfn.CONCAT('1. SUPPLIER Input'!$J$21,'1. SUPPLIER Input'!$L$21:$M$21)</f>
        <v/>
      </c>
      <c r="S4" t="e">
        <f>_xlfn.CONCAT('1. SUPPLIER Input'!#REF!,'1. SUPPLIER Input'!#REF!)</f>
        <v>#REF!</v>
      </c>
      <c r="T4" t="str">
        <f>IF(ISBLANK('1. SUPPLIER Input'!$J$19),"",'1. SUPPLIER Input'!$J$19)</f>
        <v/>
      </c>
      <c r="U4" t="str">
        <f>IF(ISBLANK('1. SUPPLIER Input'!$K$49),"EUR",'1. SUPPLIER Input'!$K$49)</f>
        <v>EUR</v>
      </c>
      <c r="V4" t="e">
        <f>VLOOKUP('1. SUPPLIER Input'!$I$49,Tabels!$BS:$BU,2,0)</f>
        <v>#N/A</v>
      </c>
      <c r="W4" s="4"/>
      <c r="Z4" t="str">
        <f>IF(ISBLANK('1. SUPPLIER Input'!$J$20),"",'1. SUPPLIER Input'!$J$20)</f>
        <v/>
      </c>
      <c r="AC4" t="str">
        <f>+IF(ISBLANK('1. SUPPLIER Input'!$J$18),"",'1. SUPPLIER Input'!$J$18)</f>
        <v/>
      </c>
    </row>
    <row r="5" spans="1:34" ht="75">
      <c r="A5" s="90" t="s">
        <v>2151</v>
      </c>
      <c r="B5" s="21"/>
      <c r="C5" s="21"/>
      <c r="D5" s="21"/>
      <c r="E5" s="21"/>
      <c r="F5" s="21"/>
      <c r="G5" s="21"/>
      <c r="H5" s="21"/>
      <c r="I5" s="21"/>
      <c r="J5" s="21"/>
      <c r="K5" s="21"/>
      <c r="L5" s="21"/>
      <c r="M5" s="21"/>
      <c r="N5" s="21"/>
      <c r="O5" s="21"/>
      <c r="P5" s="21"/>
      <c r="Q5" s="21"/>
      <c r="R5" s="21"/>
      <c r="S5" s="21"/>
      <c r="T5" s="21"/>
      <c r="U5" s="21"/>
      <c r="V5" s="21"/>
      <c r="W5" s="90" t="s">
        <v>2152</v>
      </c>
      <c r="X5" s="90" t="s">
        <v>2152</v>
      </c>
      <c r="Y5" s="90" t="s">
        <v>2152</v>
      </c>
      <c r="Z5" s="21"/>
      <c r="AA5" s="90" t="s">
        <v>2152</v>
      </c>
      <c r="AB5" s="90" t="s">
        <v>2152</v>
      </c>
      <c r="AC5" s="21"/>
      <c r="AD5" s="90" t="s">
        <v>2152</v>
      </c>
      <c r="AE5" s="90" t="s">
        <v>2152</v>
      </c>
      <c r="AF5" s="90" t="s">
        <v>2152</v>
      </c>
      <c r="AG5" s="90" t="s">
        <v>2153</v>
      </c>
      <c r="AH5" s="90" t="s">
        <v>2154</v>
      </c>
    </row>
  </sheetData>
  <hyperlinks>
    <hyperlink ref="J2" r:id="rId1" xr:uid="{2B99A81A-F1F7-41EF-84B2-5A87BD5B8D49}"/>
  </hyperlinks>
  <pageMargins left="0.7" right="0.7" top="0.75" bottom="0.75" header="0.3" footer="0.3"/>
  <pageSetup paperSize="9" orientation="portrait" r:id="rId2"/>
  <headerFooter>
    <oddFooter>&amp;R&amp;1#&amp;"Barlow"&amp;8&amp;K000000PUBLIC</oddFooter>
  </headerFooter>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48768-684D-4EDB-AC9F-82838C41BF50}">
  <sheetPr codeName="Sheet6"/>
  <dimension ref="A1:J4"/>
  <sheetViews>
    <sheetView workbookViewId="0">
      <selection activeCell="G27" sqref="G27"/>
    </sheetView>
  </sheetViews>
  <sheetFormatPr defaultRowHeight="15"/>
  <cols>
    <col min="1" max="1" width="12" customWidth="1"/>
    <col min="2" max="2" width="28.5703125" customWidth="1"/>
    <col min="3" max="4" width="24.5703125" bestFit="1" customWidth="1"/>
    <col min="5" max="5" width="23.5703125" bestFit="1" customWidth="1"/>
    <col min="6" max="6" width="9.42578125" bestFit="1" customWidth="1"/>
    <col min="7" max="7" width="23.5703125" bestFit="1" customWidth="1"/>
    <col min="8" max="8" width="28.5703125" bestFit="1" customWidth="1"/>
    <col min="9" max="9" width="17.5703125" bestFit="1" customWidth="1"/>
    <col min="10" max="10" width="23.85546875" customWidth="1"/>
  </cols>
  <sheetData>
    <row r="1" spans="1:10" s="6" customFormat="1" ht="105">
      <c r="A1" s="5" t="s">
        <v>2099</v>
      </c>
      <c r="B1" s="5" t="s">
        <v>2100</v>
      </c>
      <c r="C1" s="5"/>
      <c r="D1" s="5" t="s">
        <v>2101</v>
      </c>
      <c r="E1" s="5" t="s">
        <v>2102</v>
      </c>
      <c r="F1" s="5" t="s">
        <v>2155</v>
      </c>
      <c r="G1" s="5" t="s">
        <v>2156</v>
      </c>
      <c r="H1" s="5" t="s">
        <v>2157</v>
      </c>
      <c r="I1" s="5" t="s">
        <v>2158</v>
      </c>
      <c r="J1" s="19" t="s">
        <v>2159</v>
      </c>
    </row>
    <row r="2" spans="1:10">
      <c r="A2" s="5" t="s">
        <v>2124</v>
      </c>
      <c r="B2" s="7"/>
      <c r="C2" s="8"/>
      <c r="D2" s="8" t="s">
        <v>471</v>
      </c>
      <c r="E2" s="9">
        <v>300011</v>
      </c>
      <c r="F2" s="17">
        <v>0</v>
      </c>
      <c r="G2" s="17" t="s">
        <v>2160</v>
      </c>
      <c r="H2" s="17" t="s">
        <v>2161</v>
      </c>
      <c r="I2" s="17" t="s">
        <v>62</v>
      </c>
    </row>
    <row r="3" spans="1:10" s="16" customFormat="1" ht="51">
      <c r="A3" s="105" t="s">
        <v>2162</v>
      </c>
      <c r="B3" s="14" t="s">
        <v>2131</v>
      </c>
      <c r="C3" s="106" t="s">
        <v>2163</v>
      </c>
      <c r="D3" s="18" t="s">
        <v>2164</v>
      </c>
      <c r="E3" s="18" t="s">
        <v>2165</v>
      </c>
      <c r="F3" s="18" t="s">
        <v>2166</v>
      </c>
      <c r="G3" s="18" t="s">
        <v>2167</v>
      </c>
      <c r="H3" s="18" t="s">
        <v>2168</v>
      </c>
      <c r="I3" s="18" t="s">
        <v>2169</v>
      </c>
    </row>
    <row r="4" spans="1:10">
      <c r="A4" t="str">
        <f>+IF(ISBLANK('1. SUPPLIER Input'!$G$33),"No","Yes")</f>
        <v>No</v>
      </c>
      <c r="C4" t="s">
        <v>2149</v>
      </c>
      <c r="D4" s="107" t="s">
        <v>2040</v>
      </c>
      <c r="E4" t="e">
        <f>+IF(ISBLANK('1. SUPPLIER Input'!#REF!),"",'1. SUPPLIER Input'!#REF!)</f>
        <v>#REF!</v>
      </c>
      <c r="F4">
        <v>0</v>
      </c>
      <c r="G4" t="str">
        <f>+IF(A4="Yes",'1. SUPPLIER Input'!$G$33,"")</f>
        <v/>
      </c>
      <c r="H4" t="str">
        <f>+G4</f>
        <v/>
      </c>
      <c r="I4" t="str">
        <f>+IF($A$4="no","",IF(ISBLANK('1. SUPPLIER Input'!$D$33),"PO Contact",'1. SUPPLIER Input'!$D$33&amp;" "&amp;'1. SUPPLIER Input'!$E$33))</f>
        <v/>
      </c>
    </row>
  </sheetData>
  <conditionalFormatting sqref="A3:B3">
    <cfRule type="containsText" dxfId="61" priority="2" operator="containsText" text="**Mandatory">
      <formula>NOT(ISERROR(SEARCH("**Mandatory",A3)))</formula>
    </cfRule>
  </conditionalFormatting>
  <conditionalFormatting sqref="C3:IV3">
    <cfRule type="containsText" dxfId="60" priority="1" operator="containsText" text="**Mandatory">
      <formula>NOT(ISERROR(SEARCH("**Mandatory",C3)))</formula>
    </cfRule>
  </conditionalFormatting>
  <pageMargins left="0.7" right="0.7" top="0.75" bottom="0.75" header="0.3" footer="0.3"/>
  <pageSetup paperSize="9" orientation="portrait" r:id="rId1"/>
  <headerFooter>
    <oddFooter>&amp;R&amp;1#&amp;"Barlow"&amp;8&amp;K000000PUBLIC</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47E15-90E6-4521-92AF-D28EF49BC5D1}">
  <dimension ref="A1:AT16446"/>
  <sheetViews>
    <sheetView showGridLines="0" zoomScale="85" zoomScaleNormal="85" workbookViewId="0">
      <pane ySplit="2" topLeftCell="A91" activePane="bottomLeft" state="frozen"/>
      <selection activeCell="G27" sqref="G27"/>
      <selection pane="bottomLeft" activeCell="G27" sqref="G27"/>
    </sheetView>
  </sheetViews>
  <sheetFormatPr defaultColWidth="8.85546875" defaultRowHeight="15" outlineLevelRow="1"/>
  <cols>
    <col min="1" max="1" width="3.7109375" style="195" customWidth="1"/>
    <col min="2" max="2" width="12.28515625" style="74" customWidth="1"/>
    <col min="3" max="3" width="11.7109375" style="74" customWidth="1"/>
    <col min="4" max="4" width="34.7109375" style="195" customWidth="1"/>
    <col min="5" max="5" width="43.28515625" style="195" bestFit="1" customWidth="1"/>
    <col min="6" max="6" width="34.28515625" style="195" customWidth="1"/>
    <col min="7" max="7" width="22.140625" style="195" customWidth="1"/>
    <col min="8" max="8" width="16.42578125" style="195" bestFit="1" customWidth="1"/>
    <col min="9" max="10" width="8.85546875" style="195"/>
    <col min="11" max="11" width="13.5703125" style="195" bestFit="1" customWidth="1"/>
    <col min="12" max="13" width="30.42578125" style="195" bestFit="1" customWidth="1"/>
    <col min="14" max="14" width="17.42578125" style="195" bestFit="1" customWidth="1"/>
    <col min="15" max="15" width="22.42578125" style="195" customWidth="1"/>
    <col min="16" max="16" width="12.5703125" style="195" customWidth="1"/>
    <col min="17" max="17" width="15.42578125" style="195" bestFit="1" customWidth="1"/>
    <col min="18" max="18" width="24.42578125" style="195" bestFit="1" customWidth="1"/>
    <col min="19" max="19" width="11.5703125" style="195" bestFit="1" customWidth="1"/>
    <col min="20" max="20" width="17.42578125" style="195" bestFit="1" customWidth="1"/>
    <col min="21" max="21" width="17.85546875" style="195" customWidth="1"/>
    <col min="22" max="22" width="11.5703125" style="195" bestFit="1" customWidth="1"/>
    <col min="23" max="23" width="18.42578125" style="195" bestFit="1" customWidth="1"/>
    <col min="24" max="24" width="18.5703125" style="195" bestFit="1" customWidth="1"/>
    <col min="25" max="25" width="23.85546875" style="195" bestFit="1" customWidth="1"/>
    <col min="26" max="26" width="19.140625" style="195" bestFit="1" customWidth="1"/>
    <col min="27" max="28" width="18.5703125" style="195" bestFit="1" customWidth="1"/>
    <col min="29" max="29" width="20.5703125" style="195" bestFit="1" customWidth="1"/>
    <col min="30" max="31" width="15.85546875" style="195" bestFit="1" customWidth="1"/>
    <col min="32" max="38" width="18.5703125" style="195" customWidth="1"/>
    <col min="39" max="42" width="23.140625" style="195" customWidth="1"/>
    <col min="43" max="43" width="28.5703125" style="195" customWidth="1"/>
    <col min="44" max="46" width="23.140625" style="195" customWidth="1"/>
    <col min="47" max="47" width="21.42578125" style="195" customWidth="1"/>
    <col min="48" max="48" width="38" style="195" bestFit="1" customWidth="1"/>
    <col min="49" max="49" width="21.42578125" style="195" customWidth="1"/>
    <col min="50" max="50" width="24.42578125" style="195" bestFit="1" customWidth="1"/>
    <col min="51" max="51" width="8.85546875" style="195"/>
    <col min="52" max="52" width="24.85546875" style="195" bestFit="1" customWidth="1"/>
    <col min="53" max="53" width="43.42578125" style="195" bestFit="1" customWidth="1"/>
    <col min="54" max="16384" width="8.85546875" style="195"/>
  </cols>
  <sheetData>
    <row r="1" spans="1:46" ht="15.75" thickBot="1">
      <c r="A1" s="194"/>
      <c r="B1" s="211"/>
      <c r="C1" s="211"/>
      <c r="D1" s="194"/>
      <c r="E1" s="194"/>
      <c r="F1" s="194"/>
      <c r="G1" s="194"/>
      <c r="H1" s="194"/>
    </row>
    <row r="2" spans="1:46" s="199" customFormat="1" ht="24" thickBot="1">
      <c r="A2" s="196"/>
      <c r="B2" s="193" t="s">
        <v>2170</v>
      </c>
      <c r="C2" s="193" t="s">
        <v>2171</v>
      </c>
      <c r="D2" s="197" t="s">
        <v>2172</v>
      </c>
      <c r="E2" s="198" t="s">
        <v>2173</v>
      </c>
      <c r="F2" s="196"/>
      <c r="G2" s="196"/>
      <c r="H2" s="196"/>
      <c r="AM2" s="200" t="e">
        <f>+IF(ISBLANK('1. SUPPLIER Input'!#REF!),"",TRIM('1. SUPPLIER Input'!#REF!))</f>
        <v>#REF!</v>
      </c>
      <c r="AN2" s="200" t="e">
        <f>IF(ISBLANK('1. SUPPLIER Input'!#REF!),"",TRIM('1. SUPPLIER Input'!#REF!))</f>
        <v>#REF!</v>
      </c>
      <c r="AO2" s="200" t="e">
        <f>IF(ISBLANK('1. SUPPLIER Input'!#REF!),"",('1. SUPPLIER Input'!#REF!))</f>
        <v>#REF!</v>
      </c>
      <c r="AP2" s="200" t="e">
        <f>+'1. SUPPLIER Input'!#REF!</f>
        <v>#REF!</v>
      </c>
      <c r="AQ2" s="200" t="e">
        <f>+'1. SUPPLIER Input'!#REF!</f>
        <v>#REF!</v>
      </c>
      <c r="AR2" s="200" t="e">
        <f>'1. SUPPLIER Input'!#REF!</f>
        <v>#REF!</v>
      </c>
      <c r="AS2" s="200" t="e">
        <f>+'1. SUPPLIER Input'!#REF!</f>
        <v>#REF!</v>
      </c>
      <c r="AT2" s="200"/>
    </row>
    <row r="3" spans="1:46" ht="15.6" customHeight="1">
      <c r="A3" s="194"/>
      <c r="B3" s="548" t="s">
        <v>2174</v>
      </c>
      <c r="C3" s="549" t="s">
        <v>1</v>
      </c>
      <c r="D3" s="201" t="s">
        <v>2175</v>
      </c>
      <c r="E3" s="223" t="s">
        <v>2176</v>
      </c>
      <c r="F3" s="214"/>
      <c r="G3" s="194"/>
      <c r="H3" s="194"/>
      <c r="J3" s="203"/>
      <c r="AM3" s="204"/>
      <c r="AN3" s="204"/>
      <c r="AO3" s="204"/>
      <c r="AP3" s="204"/>
      <c r="AQ3" s="204"/>
      <c r="AR3" s="204"/>
      <c r="AS3" s="204"/>
      <c r="AT3" s="204"/>
    </row>
    <row r="4" spans="1:46" ht="15.75">
      <c r="A4" s="194"/>
      <c r="B4" s="543"/>
      <c r="C4" s="550"/>
      <c r="D4" s="189" t="s">
        <v>4</v>
      </c>
      <c r="E4" s="190" t="e">
        <f>'1. SUPPLIER Input'!#REF!</f>
        <v>#REF!</v>
      </c>
      <c r="F4" s="214"/>
      <c r="G4" s="194"/>
      <c r="H4" s="194"/>
      <c r="J4" s="203"/>
      <c r="AM4" s="204"/>
      <c r="AN4" s="204"/>
      <c r="AO4" s="204"/>
      <c r="AP4" s="204"/>
      <c r="AQ4" s="204"/>
      <c r="AR4" s="204"/>
      <c r="AS4" s="204"/>
      <c r="AT4" s="204"/>
    </row>
    <row r="5" spans="1:46" ht="15.75">
      <c r="A5" s="194"/>
      <c r="B5" s="543"/>
      <c r="C5" s="550"/>
      <c r="D5" s="189" t="s">
        <v>49</v>
      </c>
      <c r="E5" s="190" t="e">
        <f>+IF('1. SUPPLIER Input'!#REF!="4. Intercompany","Yes","No")</f>
        <v>#REF!</v>
      </c>
      <c r="F5" s="215"/>
      <c r="G5" s="215"/>
      <c r="H5" s="216"/>
      <c r="I5" s="205"/>
      <c r="J5" s="205"/>
      <c r="AM5" s="204" t="str">
        <f>+IF(ISBLANK('1. SUPPLIER Input'!$D29),"",TRIM('1. SUPPLIER Input'!$D29))</f>
        <v/>
      </c>
      <c r="AN5" s="204" t="str">
        <f>IF(ISBLANK('1. SUPPLIER Input'!$E29),"",TRIM('1. SUPPLIER Input'!$E29))</f>
        <v/>
      </c>
      <c r="AO5" s="204" t="str">
        <f>IF(ISBLANK('1. SUPPLIER Input'!$F29),"",('1. SUPPLIER Input'!$F29))</f>
        <v/>
      </c>
      <c r="AP5" s="204" t="e">
        <f>+'1. SUPPLIER Input'!#REF!</f>
        <v>#REF!</v>
      </c>
      <c r="AQ5" s="204">
        <f>+'1. SUPPLIER Input'!$G29</f>
        <v>0</v>
      </c>
      <c r="AR5" s="204">
        <f>'1. SUPPLIER Input'!K29</f>
        <v>0</v>
      </c>
      <c r="AS5" s="204" t="str">
        <f>+'1. SUPPLIER Input'!$C29</f>
        <v>Sales Account Mgr.*</v>
      </c>
      <c r="AT5" s="204"/>
    </row>
    <row r="6" spans="1:46" ht="15.75">
      <c r="A6" s="194"/>
      <c r="B6" s="543"/>
      <c r="C6" s="550"/>
      <c r="D6" s="189" t="s">
        <v>2177</v>
      </c>
      <c r="E6" s="190" t="e">
        <f>'1. SUPPLIER Input'!#REF!</f>
        <v>#REF!</v>
      </c>
      <c r="F6" s="216"/>
      <c r="G6" s="216"/>
      <c r="H6" s="216"/>
      <c r="I6" s="205"/>
      <c r="J6" s="205"/>
      <c r="AM6" s="204" t="str">
        <f>+IF(ISBLANK('1. SUPPLIER Input'!$D31),"",TRIM('1. SUPPLIER Input'!$D31))</f>
        <v/>
      </c>
      <c r="AN6" s="204" t="str">
        <f>IF(ISBLANK('1. SUPPLIER Input'!$E31),"",TRIM('1. SUPPLIER Input'!$E31))</f>
        <v/>
      </c>
      <c r="AO6" s="204" t="str">
        <f>IF(ISBLANK('1. SUPPLIER Input'!$F31),"",('1. SUPPLIER Input'!$F31))</f>
        <v/>
      </c>
      <c r="AP6" s="204" t="e">
        <f>+'1. SUPPLIER Input'!#REF!</f>
        <v>#REF!</v>
      </c>
      <c r="AQ6" s="204">
        <f>+'1. SUPPLIER Input'!$G31</f>
        <v>0</v>
      </c>
      <c r="AR6" s="204">
        <f>'1. SUPPLIER Input'!K31</f>
        <v>0</v>
      </c>
      <c r="AS6" s="204" t="str">
        <f>+'1. SUPPLIER Input'!$C31</f>
        <v>Accounting Dept.*</v>
      </c>
      <c r="AT6" s="204"/>
    </row>
    <row r="7" spans="1:46" ht="15.75">
      <c r="A7" s="194"/>
      <c r="B7" s="543"/>
      <c r="C7" s="550"/>
      <c r="D7" s="189" t="s">
        <v>2178</v>
      </c>
      <c r="E7" s="190" t="e">
        <f>+'1. SUPPLIER Input'!#REF!</f>
        <v>#REF!</v>
      </c>
      <c r="F7" s="215"/>
      <c r="G7" s="215"/>
      <c r="H7" s="216"/>
      <c r="I7" s="205"/>
      <c r="J7" s="205"/>
      <c r="AM7" s="204" t="str">
        <f>+IF(ISBLANK('1. SUPPLIER Input'!$D34),"",TRIM('1. SUPPLIER Input'!$D34))</f>
        <v/>
      </c>
      <c r="AN7" s="204" t="str">
        <f>IF(ISBLANK('1. SUPPLIER Input'!$E34),"",TRIM('1. SUPPLIER Input'!$E34))</f>
        <v/>
      </c>
      <c r="AO7" s="204" t="str">
        <f>IF(ISBLANK('1. SUPPLIER Input'!$F34),"",('1. SUPPLIER Input'!$F34))</f>
        <v/>
      </c>
      <c r="AP7" s="204" t="e">
        <f>+'1. SUPPLIER Input'!#REF!</f>
        <v>#REF!</v>
      </c>
      <c r="AQ7" s="204">
        <f>+'1. SUPPLIER Input'!$G34</f>
        <v>0</v>
      </c>
      <c r="AR7" s="204">
        <f>'1. SUPPLIER Input'!K34</f>
        <v>0</v>
      </c>
      <c r="AS7" s="204" t="str">
        <f>+'1. SUPPLIER Input'!$C34</f>
        <v>Quality Dept.</v>
      </c>
      <c r="AT7" s="204"/>
    </row>
    <row r="8" spans="1:46" ht="15.75">
      <c r="A8" s="194"/>
      <c r="B8" s="543"/>
      <c r="C8" s="550"/>
      <c r="D8" s="189" t="s">
        <v>2179</v>
      </c>
      <c r="E8" s="190" t="e">
        <f>+'1. SUPPLIER Input'!#REF!</f>
        <v>#REF!</v>
      </c>
      <c r="F8" s="214"/>
      <c r="G8" s="194"/>
      <c r="H8" s="194"/>
      <c r="AM8" s="204" t="str">
        <f>+IF(ISBLANK('1. SUPPLIER Input'!$D35),"",TRIM('1. SUPPLIER Input'!$D35))</f>
        <v/>
      </c>
      <c r="AN8" s="204" t="str">
        <f>IF(ISBLANK('1. SUPPLIER Input'!$E35),"",TRIM('1. SUPPLIER Input'!$E35))</f>
        <v/>
      </c>
      <c r="AO8" s="204" t="str">
        <f>IF(ISBLANK('1. SUPPLIER Input'!$F35),"",('1. SUPPLIER Input'!$F35))</f>
        <v/>
      </c>
      <c r="AP8" s="204" t="e">
        <f>+'1. SUPPLIER Input'!#REF!</f>
        <v>#REF!</v>
      </c>
      <c r="AQ8" s="204">
        <f>+'1. SUPPLIER Input'!$G35</f>
        <v>0</v>
      </c>
      <c r="AR8" s="204">
        <f>'1. SUPPLIER Input'!K35</f>
        <v>0</v>
      </c>
      <c r="AS8" s="204" t="str">
        <f>+'1. SUPPLIER Input'!$C35</f>
        <v>Engineering Dept.</v>
      </c>
      <c r="AT8" s="204"/>
    </row>
    <row r="9" spans="1:46" ht="15.75">
      <c r="A9" s="194"/>
      <c r="B9" s="543"/>
      <c r="C9" s="550"/>
      <c r="D9" s="189" t="s">
        <v>110</v>
      </c>
      <c r="E9" s="190" t="e">
        <f>+'1. SUPPLIER Input'!#REF!</f>
        <v>#REF!</v>
      </c>
      <c r="F9" s="214"/>
      <c r="G9" s="194"/>
      <c r="H9" s="194"/>
      <c r="AM9" s="204" t="str">
        <f>+IF(ISBLANK('1. SUPPLIER Input'!$D36),"",TRIM('1. SUPPLIER Input'!$D36))</f>
        <v/>
      </c>
      <c r="AN9" s="204" t="str">
        <f>IF(ISBLANK('1. SUPPLIER Input'!$E36),"",TRIM('1. SUPPLIER Input'!$E36))</f>
        <v/>
      </c>
      <c r="AO9" s="204" t="str">
        <f>IF(ISBLANK('1. SUPPLIER Input'!$F36),"",('1. SUPPLIER Input'!$F36))</f>
        <v/>
      </c>
      <c r="AP9" s="204" t="e">
        <f>+'1. SUPPLIER Input'!#REF!</f>
        <v>#REF!</v>
      </c>
      <c r="AQ9" s="204">
        <f>+'1. SUPPLIER Input'!$G36</f>
        <v>0</v>
      </c>
      <c r="AR9" s="204">
        <f>'1. SUPPLIER Input'!K36</f>
        <v>0</v>
      </c>
      <c r="AS9" s="204" t="str">
        <f>+'1. SUPPLIER Input'!$C36</f>
        <v>Logistic Dept.</v>
      </c>
      <c r="AT9" s="204"/>
    </row>
    <row r="10" spans="1:46" ht="16.5" thickBot="1">
      <c r="A10" s="194"/>
      <c r="B10" s="543"/>
      <c r="C10" s="551"/>
      <c r="D10" s="189" t="s">
        <v>2180</v>
      </c>
      <c r="E10" s="190" t="s">
        <v>3</v>
      </c>
      <c r="F10" s="214"/>
      <c r="G10" s="194"/>
      <c r="H10" s="194"/>
      <c r="AM10" s="204" t="str">
        <f>+IF(ISBLANK('1. SUPPLIER Input'!$D42),"",TRIM('1. SUPPLIER Input'!$D42))</f>
        <v/>
      </c>
      <c r="AN10" s="204" t="str">
        <f>IF(ISBLANK('1. SUPPLIER Input'!$E42),"",TRIM('1. SUPPLIER Input'!$E42))</f>
        <v/>
      </c>
      <c r="AO10" s="204" t="str">
        <f>IF(ISBLANK('1. SUPPLIER Input'!$F42),"",('1. SUPPLIER Input'!$F42))</f>
        <v/>
      </c>
      <c r="AP10" s="204" t="e">
        <f>+'1. SUPPLIER Input'!#REF!</f>
        <v>#REF!</v>
      </c>
      <c r="AQ10" s="204">
        <f>+'1. SUPPLIER Input'!$G42</f>
        <v>0</v>
      </c>
      <c r="AR10" s="204">
        <f>'1. SUPPLIER Input'!K42</f>
        <v>0</v>
      </c>
      <c r="AS10" s="204" t="str">
        <f>+'1. SUPPLIER Input'!$C42</f>
        <v>Product Safety &amp; Compl.*</v>
      </c>
      <c r="AT10" s="204"/>
    </row>
    <row r="11" spans="1:46" ht="15.75">
      <c r="A11" s="194"/>
      <c r="B11" s="543"/>
      <c r="C11" s="549" t="s">
        <v>2181</v>
      </c>
      <c r="D11" s="206" t="s">
        <v>12</v>
      </c>
      <c r="E11" s="207" t="s">
        <v>2182</v>
      </c>
      <c r="F11" s="214"/>
      <c r="G11" s="194"/>
      <c r="H11" s="194"/>
      <c r="AT11" s="208" t="s">
        <v>2183</v>
      </c>
    </row>
    <row r="12" spans="1:46" ht="15.75">
      <c r="A12" s="194"/>
      <c r="B12" s="543"/>
      <c r="C12" s="550"/>
      <c r="D12" s="189" t="s">
        <v>2184</v>
      </c>
      <c r="E12" s="190">
        <f>IF('1. SUPPLIER Input'!$E$9&lt;&gt;"",TRIM('1. SUPPLIER Input'!$E$9),0)</f>
        <v>0</v>
      </c>
      <c r="F12" s="214"/>
      <c r="G12" s="194"/>
      <c r="H12" s="194"/>
    </row>
    <row r="13" spans="1:46" ht="15.75">
      <c r="A13" s="194"/>
      <c r="B13" s="543"/>
      <c r="C13" s="550"/>
      <c r="D13" s="189" t="s">
        <v>14</v>
      </c>
      <c r="E13" s="190">
        <f>IF('1. SUPPLIER Input'!$E$12&lt;&gt;"",IF($E$16="Sweden",(LEFT('1. SUPPLIER Input'!$E$12,3)&amp;" "&amp;RIGHT('1. SUPPLIER Input'!$E$12,2)),TRIM('1. SUPPLIER Input'!$E$12)),0)</f>
        <v>0</v>
      </c>
      <c r="F13" s="214"/>
      <c r="G13" s="194"/>
      <c r="H13" s="194"/>
    </row>
    <row r="14" spans="1:46" ht="15.75">
      <c r="A14" s="194"/>
      <c r="B14" s="543"/>
      <c r="C14" s="550"/>
      <c r="D14" s="189" t="s">
        <v>15</v>
      </c>
      <c r="E14" s="190">
        <f>+'1. SUPPLIER Input'!$E$13</f>
        <v>0</v>
      </c>
      <c r="F14" s="214"/>
      <c r="G14" s="194"/>
      <c r="H14" s="194"/>
    </row>
    <row r="15" spans="1:46" ht="15.75">
      <c r="A15" s="194"/>
      <c r="B15" s="543"/>
      <c r="C15" s="550"/>
      <c r="D15" s="189" t="s">
        <v>2185</v>
      </c>
      <c r="E15" s="190">
        <f>IF(ISBLANK('1. SUPPLIER Input'!$E$14),0,'1. SUPPLIER Input'!$E$14)</f>
        <v>0</v>
      </c>
      <c r="F15" s="214"/>
      <c r="G15" s="194"/>
      <c r="H15" s="194"/>
    </row>
    <row r="16" spans="1:46" ht="15.75">
      <c r="A16" s="194"/>
      <c r="B16" s="543"/>
      <c r="C16" s="550"/>
      <c r="D16" s="209" t="s">
        <v>18</v>
      </c>
      <c r="E16" s="210">
        <f>+'1. SUPPLIER Input'!$E$11</f>
        <v>0</v>
      </c>
      <c r="F16" s="214"/>
      <c r="G16" s="194"/>
      <c r="H16" s="194"/>
    </row>
    <row r="17" spans="1:8" ht="15.75">
      <c r="A17" s="194"/>
      <c r="B17" s="543"/>
      <c r="C17" s="550"/>
      <c r="D17" s="206" t="s">
        <v>2186</v>
      </c>
      <c r="E17" s="207" t="s">
        <v>2187</v>
      </c>
      <c r="F17" s="214"/>
      <c r="G17" s="194"/>
      <c r="H17" s="194"/>
    </row>
    <row r="18" spans="1:8" ht="15.75">
      <c r="A18" s="194"/>
      <c r="B18" s="543"/>
      <c r="C18" s="550"/>
      <c r="D18" s="189" t="s">
        <v>2188</v>
      </c>
      <c r="E18" s="190">
        <f>+'1. SUPPLIER Input'!$I$9</f>
        <v>0</v>
      </c>
      <c r="F18" s="214"/>
      <c r="G18" s="194"/>
      <c r="H18" s="194"/>
    </row>
    <row r="19" spans="1:8" ht="15.75">
      <c r="A19" s="194"/>
      <c r="B19" s="543"/>
      <c r="C19" s="550"/>
      <c r="D19" s="189" t="s">
        <v>2189</v>
      </c>
      <c r="E19" s="190">
        <f>IF('1. SUPPLIER Input'!$I$12&lt;&gt;"",IF($E$22="Sweden",(LEFT('1. SUPPLIER Input'!$I$12,3)&amp;" "&amp;RIGHT('1. SUPPLIER Input'!$I$12,2)),TRIM('1. SUPPLIER Input'!$I$12)),0)</f>
        <v>0</v>
      </c>
      <c r="F19" s="214"/>
      <c r="G19" s="194"/>
      <c r="H19" s="194"/>
    </row>
    <row r="20" spans="1:8" ht="15.75">
      <c r="A20" s="194"/>
      <c r="B20" s="543"/>
      <c r="C20" s="550"/>
      <c r="D20" s="189" t="s">
        <v>2190</v>
      </c>
      <c r="E20" s="190">
        <f>'1. SUPPLIER Input'!I13</f>
        <v>0</v>
      </c>
      <c r="F20" s="214"/>
      <c r="G20" s="194"/>
      <c r="H20" s="194"/>
    </row>
    <row r="21" spans="1:8" ht="15.75">
      <c r="A21" s="194"/>
      <c r="B21" s="543"/>
      <c r="C21" s="550"/>
      <c r="D21" s="189" t="s">
        <v>2191</v>
      </c>
      <c r="E21" s="190">
        <f>IF(ISBLANK('1. SUPPLIER Input'!$I$14),0,'1. SUPPLIER Input'!$I$14)</f>
        <v>0</v>
      </c>
      <c r="F21" s="214"/>
      <c r="G21" s="194"/>
      <c r="H21" s="194"/>
    </row>
    <row r="22" spans="1:8" ht="16.5" thickBot="1">
      <c r="A22" s="194"/>
      <c r="B22" s="543"/>
      <c r="C22" s="551"/>
      <c r="D22" s="191" t="s">
        <v>2192</v>
      </c>
      <c r="E22" s="192">
        <f>'1. SUPPLIER Input'!$I$11</f>
        <v>0</v>
      </c>
      <c r="F22" s="214"/>
      <c r="G22" s="194"/>
      <c r="H22" s="194"/>
    </row>
    <row r="23" spans="1:8" ht="15.6" customHeight="1">
      <c r="A23" s="194"/>
      <c r="B23" s="543"/>
      <c r="C23" s="549" t="s">
        <v>38</v>
      </c>
      <c r="D23" s="201" t="s">
        <v>22</v>
      </c>
      <c r="E23" s="202">
        <f>IF('1. SUPPLIER Input'!K21&lt;&gt;"",_xlfn.CONCAT('1. SUPPLIER Input'!$J$21,'1. SUPPLIER Input'!$L$21:$M$21),0)</f>
        <v>0</v>
      </c>
      <c r="F23" s="214"/>
      <c r="G23" s="194"/>
      <c r="H23" s="194"/>
    </row>
    <row r="24" spans="1:8" ht="15.75">
      <c r="A24" s="194"/>
      <c r="B24" s="543"/>
      <c r="C24" s="550"/>
      <c r="D24" s="189" t="s">
        <v>23</v>
      </c>
      <c r="E24" s="190" t="e">
        <f>IF('1. SUPPLIER Input'!#REF!&lt;&gt;"",_xlfn.CONCAT('1. SUPPLIER Input'!#REF!,'1. SUPPLIER Input'!$L$22:$M$22),0)</f>
        <v>#REF!</v>
      </c>
      <c r="F24" s="214"/>
      <c r="G24" s="194"/>
      <c r="H24" s="194"/>
    </row>
    <row r="25" spans="1:8" ht="15.75">
      <c r="A25" s="194"/>
      <c r="B25" s="543"/>
      <c r="C25" s="550"/>
      <c r="D25" s="189" t="s">
        <v>24</v>
      </c>
      <c r="E25" s="190">
        <f>IF(AND(('1. SUPPLIER Input'!$J$22=""),('1. SUPPLIER Input'!$G$29="")),0,IF(ISBLANK('1. SUPPLIER Input'!$J$22),TRIM('1. SUPPLIER Input'!$G$29),TRIM('1. SUPPLIER Input'!$J$22)))</f>
        <v>0</v>
      </c>
      <c r="F25" s="214"/>
      <c r="G25" s="194"/>
      <c r="H25" s="194"/>
    </row>
    <row r="26" spans="1:8" ht="15.75">
      <c r="A26" s="194"/>
      <c r="B26" s="543"/>
      <c r="C26" s="550"/>
      <c r="D26" s="189" t="s">
        <v>25</v>
      </c>
      <c r="E26" s="190">
        <f>+IF(ISBLANK('1. SUPPLIER Input'!$J$23),0,'1. SUPPLIER Input'!$J$23)</f>
        <v>0</v>
      </c>
      <c r="F26" s="214"/>
      <c r="G26" s="194"/>
      <c r="H26" s="194"/>
    </row>
    <row r="27" spans="1:8" ht="15.75">
      <c r="A27" s="194"/>
      <c r="B27" s="543"/>
      <c r="C27" s="550"/>
      <c r="D27" s="189" t="s">
        <v>28</v>
      </c>
      <c r="E27" s="190">
        <f>IF('1. SUPPLIER Input'!$J$19&lt;&gt;"",'1. SUPPLIER Input'!$J$19,0)</f>
        <v>0</v>
      </c>
      <c r="F27" s="214"/>
      <c r="G27" s="194"/>
      <c r="H27" s="194"/>
    </row>
    <row r="28" spans="1:8" ht="15.75">
      <c r="A28" s="194"/>
      <c r="B28" s="543"/>
      <c r="C28" s="550"/>
      <c r="D28" s="189" t="s">
        <v>26</v>
      </c>
      <c r="E28" s="190">
        <f>+IF(ISBLANK('1. SUPPLIER Input'!$J$18),0,'1. SUPPLIER Input'!$J$18)</f>
        <v>0</v>
      </c>
      <c r="F28" s="214"/>
      <c r="G28" s="194"/>
      <c r="H28" s="194"/>
    </row>
    <row r="29" spans="1:8" ht="15.6" customHeight="1">
      <c r="A29" s="194"/>
      <c r="B29" s="543"/>
      <c r="C29" s="550"/>
      <c r="D29" s="189" t="s">
        <v>47</v>
      </c>
      <c r="E29" s="190">
        <v>0</v>
      </c>
      <c r="F29" s="217"/>
      <c r="G29" s="194"/>
      <c r="H29" s="194"/>
    </row>
    <row r="30" spans="1:8" ht="16.5" thickBot="1">
      <c r="A30" s="194"/>
      <c r="B30" s="543"/>
      <c r="C30" s="551"/>
      <c r="D30" s="191" t="s">
        <v>2193</v>
      </c>
      <c r="E30" s="192" t="e">
        <f>IF('1. SUPPLIER Input'!#REF!&lt;&gt;"",'1. SUPPLIER Input'!#REF!,0)</f>
        <v>#REF!</v>
      </c>
      <c r="F30" s="214"/>
      <c r="G30" s="194"/>
      <c r="H30" s="194"/>
    </row>
    <row r="31" spans="1:8" ht="15.6" customHeight="1">
      <c r="A31" s="194"/>
      <c r="B31" s="543"/>
      <c r="C31" s="549" t="s">
        <v>53</v>
      </c>
      <c r="D31" s="201" t="s">
        <v>104</v>
      </c>
      <c r="E31" s="202" t="e">
        <f>IF('1. SUPPLIER Input'!#REF!&lt;&gt;"",'1. SUPPLIER Input'!#REF!,0)</f>
        <v>#REF!</v>
      </c>
      <c r="F31" s="218"/>
      <c r="G31" s="194"/>
      <c r="H31" s="194"/>
    </row>
    <row r="32" spans="1:8" ht="15.75">
      <c r="A32" s="194"/>
      <c r="B32" s="543"/>
      <c r="C32" s="550"/>
      <c r="D32" s="189" t="s">
        <v>2194</v>
      </c>
      <c r="E32" s="190" t="e">
        <f>IF('1. SUPPLIER Input'!#REF!&lt;&gt;"",'1. SUPPLIER Input'!#REF!,0)</f>
        <v>#REF!</v>
      </c>
      <c r="F32" s="218"/>
      <c r="G32" s="194"/>
      <c r="H32" s="194"/>
    </row>
    <row r="33" spans="1:8" ht="15.75">
      <c r="A33" s="194"/>
      <c r="B33" s="543"/>
      <c r="C33" s="550"/>
      <c r="D33" s="189" t="s">
        <v>2195</v>
      </c>
      <c r="E33" s="190" t="e">
        <f>IF('1. SUPPLIER Input'!#REF!&lt;&gt;"",'1. SUPPLIER Input'!#REF!,0)</f>
        <v>#REF!</v>
      </c>
      <c r="F33" s="218"/>
      <c r="G33" s="194"/>
      <c r="H33" s="194"/>
    </row>
    <row r="34" spans="1:8" ht="15.75">
      <c r="A34" s="194"/>
      <c r="B34" s="543"/>
      <c r="C34" s="550"/>
      <c r="D34" s="189" t="s">
        <v>103</v>
      </c>
      <c r="E34" s="190" t="e">
        <f>IF($E$7="Indirect",_xlfn.CONCAT('1. SUPPLIER Input'!#REF!," ",'1. SUPPLIER Input'!#REF!),)</f>
        <v>#REF!</v>
      </c>
      <c r="F34" s="219"/>
      <c r="G34" s="194"/>
      <c r="H34" s="194"/>
    </row>
    <row r="35" spans="1:8" ht="16.5" thickBot="1">
      <c r="A35" s="194"/>
      <c r="B35" s="543"/>
      <c r="C35" s="551"/>
      <c r="D35" s="191" t="s">
        <v>2196</v>
      </c>
      <c r="E35" s="222"/>
      <c r="F35" s="218"/>
      <c r="G35" s="194"/>
      <c r="H35" s="194"/>
    </row>
    <row r="36" spans="1:8" ht="16.149999999999999" customHeight="1" thickBot="1">
      <c r="A36" s="194"/>
      <c r="B36" s="544"/>
      <c r="C36" s="552" t="s">
        <v>2197</v>
      </c>
      <c r="D36" s="553"/>
      <c r="E36" s="213" t="e">
        <f>IF(AND($E$6="Direct",'1. SUPPLIER Input'!$G$33&lt;&gt;""),'1. SUPPLIER Input'!$G$33,0)</f>
        <v>#REF!</v>
      </c>
      <c r="F36" s="218"/>
      <c r="G36" s="194"/>
      <c r="H36" s="194"/>
    </row>
    <row r="37" spans="1:8" ht="15.6" customHeight="1" outlineLevel="1">
      <c r="A37" s="194"/>
      <c r="B37" s="545" t="s">
        <v>2198</v>
      </c>
      <c r="C37" s="549" t="s">
        <v>2199</v>
      </c>
      <c r="D37" s="201" t="s">
        <v>86</v>
      </c>
      <c r="E37" s="202">
        <f>'1. SUPPLIER Input'!$D30</f>
        <v>0</v>
      </c>
      <c r="F37" s="217"/>
      <c r="G37" s="194"/>
      <c r="H37" s="194"/>
    </row>
    <row r="38" spans="1:8" ht="15.75" outlineLevel="1">
      <c r="A38" s="194"/>
      <c r="B38" s="546"/>
      <c r="C38" s="550"/>
      <c r="D38" s="189" t="s">
        <v>2200</v>
      </c>
      <c r="E38" s="190">
        <f>'1. SUPPLIER Input'!E30</f>
        <v>0</v>
      </c>
      <c r="F38" s="217"/>
      <c r="G38" s="194"/>
      <c r="H38" s="194"/>
    </row>
    <row r="39" spans="1:8" ht="15.75" outlineLevel="1">
      <c r="A39" s="194"/>
      <c r="B39" s="546"/>
      <c r="C39" s="550"/>
      <c r="D39" s="189" t="s">
        <v>22</v>
      </c>
      <c r="E39" s="190">
        <f>'1. SUPPLIER Input'!F30</f>
        <v>0</v>
      </c>
      <c r="F39" s="217"/>
      <c r="G39" s="194"/>
      <c r="H39" s="194"/>
    </row>
    <row r="40" spans="1:8" ht="15.75" outlineLevel="1">
      <c r="A40" s="194"/>
      <c r="B40" s="546"/>
      <c r="C40" s="550"/>
      <c r="D40" s="189" t="s">
        <v>33</v>
      </c>
      <c r="E40" s="190">
        <f>+'1. SUPPLIER Input'!$O27</f>
        <v>0</v>
      </c>
      <c r="F40" s="217"/>
      <c r="G40" s="194"/>
      <c r="H40" s="194"/>
    </row>
    <row r="41" spans="1:8" ht="15.75" outlineLevel="1">
      <c r="A41" s="194"/>
      <c r="B41" s="546"/>
      <c r="C41" s="550"/>
      <c r="D41" s="189" t="s">
        <v>24</v>
      </c>
      <c r="E41" s="190">
        <f>+'1. SUPPLIER Input'!$G30</f>
        <v>0</v>
      </c>
      <c r="F41" s="217"/>
      <c r="G41" s="194"/>
      <c r="H41" s="194"/>
    </row>
    <row r="42" spans="1:8" ht="15.75" outlineLevel="1">
      <c r="A42" s="194"/>
      <c r="B42" s="546"/>
      <c r="C42" s="550"/>
      <c r="D42" s="189" t="s">
        <v>34</v>
      </c>
      <c r="E42" s="190">
        <f>'1. SUPPLIER Input'!I30</f>
        <v>0</v>
      </c>
      <c r="F42" s="217"/>
      <c r="G42" s="194"/>
      <c r="H42" s="194"/>
    </row>
    <row r="43" spans="1:8" ht="16.5" outlineLevel="1" thickBot="1">
      <c r="A43" s="194"/>
      <c r="B43" s="546"/>
      <c r="C43" s="551"/>
      <c r="D43" s="191" t="s">
        <v>88</v>
      </c>
      <c r="E43" s="192">
        <f>'1. SUPPLIER Input'!K30</f>
        <v>0</v>
      </c>
      <c r="F43" s="217"/>
      <c r="G43" s="194"/>
      <c r="H43" s="194"/>
    </row>
    <row r="44" spans="1:8" ht="15.75" outlineLevel="1">
      <c r="A44" s="194"/>
      <c r="B44" s="546"/>
      <c r="C44" s="549" t="s">
        <v>2201</v>
      </c>
      <c r="D44" s="201" t="s">
        <v>86</v>
      </c>
      <c r="E44" s="202">
        <f>'1. SUPPLIER Input'!D32</f>
        <v>0</v>
      </c>
      <c r="F44" s="217"/>
      <c r="G44" s="194"/>
      <c r="H44" s="194"/>
    </row>
    <row r="45" spans="1:8" ht="15.75" outlineLevel="1">
      <c r="A45" s="194"/>
      <c r="B45" s="546"/>
      <c r="C45" s="550"/>
      <c r="D45" s="189" t="s">
        <v>2200</v>
      </c>
      <c r="E45" s="190">
        <f>'1. SUPPLIER Input'!E32</f>
        <v>0</v>
      </c>
      <c r="F45" s="217"/>
      <c r="G45" s="194"/>
      <c r="H45" s="194"/>
    </row>
    <row r="46" spans="1:8" ht="15.75" outlineLevel="1">
      <c r="A46" s="194"/>
      <c r="B46" s="546"/>
      <c r="C46" s="550"/>
      <c r="D46" s="189" t="s">
        <v>22</v>
      </c>
      <c r="E46" s="212">
        <f>'1. SUPPLIER Input'!F32</f>
        <v>0</v>
      </c>
      <c r="F46" s="217"/>
      <c r="G46" s="194"/>
      <c r="H46" s="194"/>
    </row>
    <row r="47" spans="1:8" ht="15.75" outlineLevel="1">
      <c r="A47" s="194"/>
      <c r="B47" s="546"/>
      <c r="C47" s="550"/>
      <c r="D47" s="189" t="s">
        <v>33</v>
      </c>
      <c r="E47" s="212">
        <f>'1. SUPPLIER Input'!O28</f>
        <v>0</v>
      </c>
      <c r="F47" s="217"/>
      <c r="G47" s="194"/>
      <c r="H47" s="194"/>
    </row>
    <row r="48" spans="1:8" ht="15.75" outlineLevel="1">
      <c r="A48" s="194"/>
      <c r="B48" s="546"/>
      <c r="C48" s="550"/>
      <c r="D48" s="189" t="s">
        <v>24</v>
      </c>
      <c r="E48" s="190">
        <f>'1. SUPPLIER Input'!G32</f>
        <v>0</v>
      </c>
      <c r="F48" s="217"/>
      <c r="G48" s="194"/>
      <c r="H48" s="194"/>
    </row>
    <row r="49" spans="1:8" ht="15.75" outlineLevel="1">
      <c r="A49" s="194"/>
      <c r="B49" s="546"/>
      <c r="C49" s="550"/>
      <c r="D49" s="189" t="s">
        <v>34</v>
      </c>
      <c r="E49" s="190">
        <f>'1. SUPPLIER Input'!I32</f>
        <v>0</v>
      </c>
      <c r="F49" s="217"/>
      <c r="G49" s="194"/>
      <c r="H49" s="194"/>
    </row>
    <row r="50" spans="1:8" ht="16.5" outlineLevel="1" thickBot="1">
      <c r="A50" s="194"/>
      <c r="B50" s="546"/>
      <c r="C50" s="551"/>
      <c r="D50" s="191" t="s">
        <v>88</v>
      </c>
      <c r="E50" s="192">
        <f>'1. SUPPLIER Input'!K32</f>
        <v>0</v>
      </c>
      <c r="F50" s="217"/>
      <c r="G50" s="194"/>
      <c r="H50" s="194"/>
    </row>
    <row r="51" spans="1:8" ht="15.75" outlineLevel="1">
      <c r="A51" s="194"/>
      <c r="B51" s="546"/>
      <c r="C51" s="554" t="str">
        <f>'1. SUPPLIER Input'!C33</f>
        <v>PO - Receiver*</v>
      </c>
      <c r="D51" s="201" t="s">
        <v>86</v>
      </c>
      <c r="E51" s="202">
        <f>'1. SUPPLIER Input'!D33</f>
        <v>0</v>
      </c>
      <c r="F51" s="217"/>
      <c r="G51" s="194"/>
      <c r="H51" s="194"/>
    </row>
    <row r="52" spans="1:8" ht="15.6" customHeight="1" outlineLevel="1">
      <c r="A52" s="194"/>
      <c r="B52" s="546"/>
      <c r="C52" s="550"/>
      <c r="D52" s="189" t="s">
        <v>2200</v>
      </c>
      <c r="E52" s="190">
        <f>'1. SUPPLIER Input'!E33</f>
        <v>0</v>
      </c>
      <c r="F52" s="220"/>
      <c r="G52" s="194"/>
      <c r="H52" s="194"/>
    </row>
    <row r="53" spans="1:8" ht="15.75" outlineLevel="1">
      <c r="A53" s="194"/>
      <c r="B53" s="546"/>
      <c r="C53" s="550"/>
      <c r="D53" s="189" t="s">
        <v>22</v>
      </c>
      <c r="E53" s="212">
        <f>'1. SUPPLIER Input'!F33</f>
        <v>0</v>
      </c>
      <c r="F53" s="220"/>
      <c r="G53" s="194"/>
      <c r="H53" s="194"/>
    </row>
    <row r="54" spans="1:8" ht="15.75" outlineLevel="1">
      <c r="A54" s="194"/>
      <c r="B54" s="546"/>
      <c r="C54" s="550"/>
      <c r="D54" s="189" t="s">
        <v>33</v>
      </c>
      <c r="E54" s="212" t="e">
        <f>'1. SUPPLIER Input'!#REF!</f>
        <v>#REF!</v>
      </c>
      <c r="F54" s="220"/>
      <c r="G54" s="194"/>
      <c r="H54" s="194"/>
    </row>
    <row r="55" spans="1:8" ht="15.75" outlineLevel="1">
      <c r="A55" s="194"/>
      <c r="B55" s="546"/>
      <c r="C55" s="550"/>
      <c r="D55" s="189" t="s">
        <v>24</v>
      </c>
      <c r="E55" s="190">
        <f>'1. SUPPLIER Input'!G33</f>
        <v>0</v>
      </c>
      <c r="F55" s="220"/>
      <c r="G55" s="194"/>
      <c r="H55" s="194"/>
    </row>
    <row r="56" spans="1:8" ht="15.75" outlineLevel="1">
      <c r="A56" s="194"/>
      <c r="B56" s="546"/>
      <c r="C56" s="550"/>
      <c r="D56" s="189" t="s">
        <v>34</v>
      </c>
      <c r="E56" s="190">
        <f>'1. SUPPLIER Input'!I33</f>
        <v>0</v>
      </c>
      <c r="F56" s="220"/>
      <c r="G56" s="194"/>
      <c r="H56" s="194"/>
    </row>
    <row r="57" spans="1:8" ht="16.5" outlineLevel="1" thickBot="1">
      <c r="A57" s="194"/>
      <c r="B57" s="546"/>
      <c r="C57" s="551"/>
      <c r="D57" s="191" t="s">
        <v>88</v>
      </c>
      <c r="E57" s="192">
        <f>'1. SUPPLIER Input'!K33</f>
        <v>0</v>
      </c>
      <c r="F57" s="220"/>
      <c r="G57" s="194"/>
      <c r="H57" s="194"/>
    </row>
    <row r="58" spans="1:8" ht="15.75" outlineLevel="1">
      <c r="A58" s="194"/>
      <c r="B58" s="546"/>
      <c r="C58" s="554" t="e">
        <f>'1. SUPPLIER Input'!#REF!</f>
        <v>#REF!</v>
      </c>
      <c r="D58" s="201" t="s">
        <v>86</v>
      </c>
      <c r="E58" s="202" t="e">
        <f>'1. SUPPLIER Input'!#REF!</f>
        <v>#REF!</v>
      </c>
      <c r="F58" s="220"/>
      <c r="G58" s="194"/>
      <c r="H58" s="194"/>
    </row>
    <row r="59" spans="1:8" ht="15.75" outlineLevel="1">
      <c r="A59" s="194"/>
      <c r="B59" s="546"/>
      <c r="C59" s="550"/>
      <c r="D59" s="189" t="s">
        <v>2200</v>
      </c>
      <c r="E59" s="190" t="e">
        <f>'1. SUPPLIER Input'!#REF!</f>
        <v>#REF!</v>
      </c>
      <c r="F59" s="220"/>
      <c r="G59" s="194"/>
      <c r="H59" s="194"/>
    </row>
    <row r="60" spans="1:8" ht="15.75" outlineLevel="1">
      <c r="A60" s="194"/>
      <c r="B60" s="546"/>
      <c r="C60" s="550"/>
      <c r="D60" s="189" t="s">
        <v>22</v>
      </c>
      <c r="E60" s="212" t="e">
        <f>'1. SUPPLIER Input'!#REF!</f>
        <v>#REF!</v>
      </c>
      <c r="F60" s="220"/>
      <c r="G60" s="194"/>
      <c r="H60" s="194"/>
    </row>
    <row r="61" spans="1:8" ht="15.75" outlineLevel="1">
      <c r="A61" s="194"/>
      <c r="B61" s="546"/>
      <c r="C61" s="550"/>
      <c r="D61" s="189" t="s">
        <v>33</v>
      </c>
      <c r="E61" s="212" t="e">
        <f>'1. SUPPLIER Input'!#REF!</f>
        <v>#REF!</v>
      </c>
      <c r="F61" s="220"/>
      <c r="G61" s="194"/>
      <c r="H61" s="194"/>
    </row>
    <row r="62" spans="1:8" ht="15.75" outlineLevel="1">
      <c r="A62" s="194"/>
      <c r="B62" s="546"/>
      <c r="C62" s="550"/>
      <c r="D62" s="189" t="s">
        <v>24</v>
      </c>
      <c r="E62" s="190" t="e">
        <f>'1. SUPPLIER Input'!#REF!</f>
        <v>#REF!</v>
      </c>
      <c r="F62" s="220"/>
      <c r="G62" s="194"/>
      <c r="H62" s="194"/>
    </row>
    <row r="63" spans="1:8" ht="15.75" outlineLevel="1">
      <c r="A63" s="194"/>
      <c r="B63" s="546"/>
      <c r="C63" s="550"/>
      <c r="D63" s="189" t="s">
        <v>34</v>
      </c>
      <c r="E63" s="190" t="e">
        <f>'1. SUPPLIER Input'!#REF!</f>
        <v>#REF!</v>
      </c>
      <c r="F63" s="220"/>
      <c r="G63" s="194"/>
      <c r="H63" s="194"/>
    </row>
    <row r="64" spans="1:8" ht="16.5" outlineLevel="1" thickBot="1">
      <c r="A64" s="194"/>
      <c r="B64" s="546"/>
      <c r="C64" s="551"/>
      <c r="D64" s="191" t="s">
        <v>88</v>
      </c>
      <c r="E64" s="192" t="e">
        <f>'1. SUPPLIER Input'!#REF!</f>
        <v>#REF!</v>
      </c>
      <c r="F64" s="220"/>
      <c r="G64" s="194"/>
      <c r="H64" s="194"/>
    </row>
    <row r="65" spans="1:8" ht="15.6" customHeight="1" outlineLevel="1">
      <c r="A65" s="194"/>
      <c r="B65" s="546"/>
      <c r="C65" s="554" t="str">
        <f>'1. SUPPLIER Input'!C29</f>
        <v>Sales Account Mgr.*</v>
      </c>
      <c r="D65" s="201" t="s">
        <v>86</v>
      </c>
      <c r="E65" s="202">
        <f>'1. SUPPLIER Input'!D29</f>
        <v>0</v>
      </c>
      <c r="F65" s="220"/>
      <c r="G65" s="194"/>
      <c r="H65" s="194"/>
    </row>
    <row r="66" spans="1:8" ht="15.6" customHeight="1" outlineLevel="1">
      <c r="A66" s="194"/>
      <c r="B66" s="546"/>
      <c r="C66" s="550"/>
      <c r="D66" s="189" t="s">
        <v>2200</v>
      </c>
      <c r="E66" s="190">
        <f>'1. SUPPLIER Input'!E29</f>
        <v>0</v>
      </c>
      <c r="F66" s="220"/>
      <c r="G66" s="194"/>
      <c r="H66" s="194"/>
    </row>
    <row r="67" spans="1:8" ht="15.75" outlineLevel="1">
      <c r="A67" s="194"/>
      <c r="B67" s="546"/>
      <c r="C67" s="550"/>
      <c r="D67" s="189" t="s">
        <v>22</v>
      </c>
      <c r="E67" s="212">
        <f>'1. SUPPLIER Input'!F29</f>
        <v>0</v>
      </c>
      <c r="F67" s="220"/>
      <c r="G67" s="194"/>
      <c r="H67" s="194"/>
    </row>
    <row r="68" spans="1:8" ht="15.75" outlineLevel="1">
      <c r="A68" s="194"/>
      <c r="B68" s="546"/>
      <c r="C68" s="550"/>
      <c r="D68" s="189" t="s">
        <v>33</v>
      </c>
      <c r="E68" s="212" t="e">
        <f>'1. SUPPLIER Input'!#REF!</f>
        <v>#REF!</v>
      </c>
      <c r="F68" s="220"/>
      <c r="G68" s="194"/>
      <c r="H68" s="194"/>
    </row>
    <row r="69" spans="1:8" ht="15.75" outlineLevel="1">
      <c r="A69" s="194"/>
      <c r="B69" s="546"/>
      <c r="C69" s="550"/>
      <c r="D69" s="189" t="s">
        <v>24</v>
      </c>
      <c r="E69" s="190">
        <f>'1. SUPPLIER Input'!G29</f>
        <v>0</v>
      </c>
      <c r="F69" s="220"/>
      <c r="G69" s="194"/>
      <c r="H69" s="194"/>
    </row>
    <row r="70" spans="1:8" ht="15.75" outlineLevel="1">
      <c r="A70" s="194"/>
      <c r="B70" s="546"/>
      <c r="C70" s="550"/>
      <c r="D70" s="189" t="s">
        <v>34</v>
      </c>
      <c r="E70" s="190">
        <f>'1. SUPPLIER Input'!I29</f>
        <v>0</v>
      </c>
      <c r="F70" s="220"/>
      <c r="G70" s="194"/>
      <c r="H70" s="194"/>
    </row>
    <row r="71" spans="1:8" ht="16.5" outlineLevel="1" thickBot="1">
      <c r="A71" s="194"/>
      <c r="B71" s="546"/>
      <c r="C71" s="551"/>
      <c r="D71" s="191" t="s">
        <v>88</v>
      </c>
      <c r="E71" s="192">
        <f>'1. SUPPLIER Input'!K29</f>
        <v>0</v>
      </c>
      <c r="F71" s="220"/>
      <c r="G71" s="194"/>
      <c r="H71" s="194"/>
    </row>
    <row r="72" spans="1:8" ht="15.75" outlineLevel="1">
      <c r="A72" s="194"/>
      <c r="B72" s="546"/>
      <c r="C72" s="542" t="str">
        <f>'1. SUPPLIER Input'!C31</f>
        <v>Accounting Dept.*</v>
      </c>
      <c r="D72" s="201" t="s">
        <v>86</v>
      </c>
      <c r="E72" s="202">
        <f>'1. SUPPLIER Input'!D31</f>
        <v>0</v>
      </c>
      <c r="F72" s="220"/>
      <c r="G72" s="194"/>
      <c r="H72" s="194"/>
    </row>
    <row r="73" spans="1:8" ht="15.75" outlineLevel="1">
      <c r="A73" s="194"/>
      <c r="B73" s="546"/>
      <c r="C73" s="543"/>
      <c r="D73" s="189" t="s">
        <v>2200</v>
      </c>
      <c r="E73" s="190">
        <f>'1. SUPPLIER Input'!E31</f>
        <v>0</v>
      </c>
      <c r="F73" s="220"/>
      <c r="G73" s="194"/>
      <c r="H73" s="194"/>
    </row>
    <row r="74" spans="1:8" ht="15.75" outlineLevel="1">
      <c r="A74" s="194"/>
      <c r="B74" s="546"/>
      <c r="C74" s="543"/>
      <c r="D74" s="189" t="s">
        <v>22</v>
      </c>
      <c r="E74" s="212">
        <f>'1. SUPPLIER Input'!F31</f>
        <v>0</v>
      </c>
      <c r="F74" s="220"/>
      <c r="G74" s="194"/>
      <c r="H74" s="194"/>
    </row>
    <row r="75" spans="1:8" ht="15.75" outlineLevel="1">
      <c r="A75" s="194"/>
      <c r="B75" s="546"/>
      <c r="C75" s="543"/>
      <c r="D75" s="189" t="s">
        <v>33</v>
      </c>
      <c r="E75" s="212" t="e">
        <f>'1. SUPPLIER Input'!#REF!</f>
        <v>#REF!</v>
      </c>
      <c r="F75" s="220"/>
      <c r="G75" s="194"/>
      <c r="H75" s="194"/>
    </row>
    <row r="76" spans="1:8" ht="15.75" outlineLevel="1">
      <c r="A76" s="194"/>
      <c r="B76" s="546"/>
      <c r="C76" s="543"/>
      <c r="D76" s="189" t="s">
        <v>24</v>
      </c>
      <c r="E76" s="190">
        <f>'1. SUPPLIER Input'!G31</f>
        <v>0</v>
      </c>
      <c r="F76" s="220"/>
      <c r="G76" s="194"/>
      <c r="H76" s="194"/>
    </row>
    <row r="77" spans="1:8" ht="15.75" outlineLevel="1">
      <c r="A77" s="194"/>
      <c r="B77" s="546"/>
      <c r="C77" s="543"/>
      <c r="D77" s="189" t="s">
        <v>34</v>
      </c>
      <c r="E77" s="190">
        <f>'1. SUPPLIER Input'!I31</f>
        <v>0</v>
      </c>
      <c r="F77" s="220"/>
      <c r="G77" s="194"/>
      <c r="H77" s="194"/>
    </row>
    <row r="78" spans="1:8" ht="16.5" outlineLevel="1" thickBot="1">
      <c r="A78" s="194"/>
      <c r="B78" s="546"/>
      <c r="C78" s="544"/>
      <c r="D78" s="191" t="s">
        <v>88</v>
      </c>
      <c r="E78" s="192">
        <f>'1. SUPPLIER Input'!K31</f>
        <v>0</v>
      </c>
      <c r="F78" s="220"/>
      <c r="G78" s="194"/>
      <c r="H78" s="194"/>
    </row>
    <row r="79" spans="1:8" ht="15.75" outlineLevel="1">
      <c r="A79" s="194"/>
      <c r="B79" s="546"/>
      <c r="C79" s="542" t="str">
        <f>'1. SUPPLIER Input'!C34</f>
        <v>Quality Dept.</v>
      </c>
      <c r="D79" s="201" t="s">
        <v>86</v>
      </c>
      <c r="E79" s="202">
        <f>'1. SUPPLIER Input'!D34</f>
        <v>0</v>
      </c>
      <c r="F79" s="220"/>
      <c r="G79" s="194"/>
      <c r="H79" s="194"/>
    </row>
    <row r="80" spans="1:8" ht="15.75" outlineLevel="1">
      <c r="A80" s="194"/>
      <c r="B80" s="546"/>
      <c r="C80" s="543"/>
      <c r="D80" s="189" t="s">
        <v>2200</v>
      </c>
      <c r="E80" s="190">
        <f>'1. SUPPLIER Input'!E34</f>
        <v>0</v>
      </c>
      <c r="F80" s="220"/>
      <c r="G80" s="194"/>
      <c r="H80" s="194"/>
    </row>
    <row r="81" spans="1:8" ht="15.75" outlineLevel="1">
      <c r="A81" s="194"/>
      <c r="B81" s="546"/>
      <c r="C81" s="543"/>
      <c r="D81" s="189" t="s">
        <v>22</v>
      </c>
      <c r="E81" s="212">
        <f>'1. SUPPLIER Input'!F34</f>
        <v>0</v>
      </c>
      <c r="F81" s="220"/>
      <c r="G81" s="194"/>
      <c r="H81" s="194"/>
    </row>
    <row r="82" spans="1:8" ht="15.75" outlineLevel="1">
      <c r="A82" s="194"/>
      <c r="B82" s="546"/>
      <c r="C82" s="543"/>
      <c r="D82" s="189" t="s">
        <v>33</v>
      </c>
      <c r="E82" s="212" t="e">
        <f>'1. SUPPLIER Input'!#REF!</f>
        <v>#REF!</v>
      </c>
      <c r="F82" s="220"/>
      <c r="G82" s="194"/>
      <c r="H82" s="194"/>
    </row>
    <row r="83" spans="1:8" ht="15.75" outlineLevel="1">
      <c r="A83" s="194"/>
      <c r="B83" s="546"/>
      <c r="C83" s="543"/>
      <c r="D83" s="189" t="s">
        <v>24</v>
      </c>
      <c r="E83" s="190">
        <f>'1. SUPPLIER Input'!G34</f>
        <v>0</v>
      </c>
      <c r="F83" s="220"/>
      <c r="G83" s="194"/>
      <c r="H83" s="194"/>
    </row>
    <row r="84" spans="1:8" ht="15.75" outlineLevel="1">
      <c r="A84" s="194"/>
      <c r="B84" s="546"/>
      <c r="C84" s="543"/>
      <c r="D84" s="189" t="s">
        <v>34</v>
      </c>
      <c r="E84" s="190">
        <f>'1. SUPPLIER Input'!J34</f>
        <v>0</v>
      </c>
      <c r="F84" s="220"/>
      <c r="G84" s="194"/>
      <c r="H84" s="194"/>
    </row>
    <row r="85" spans="1:8" ht="16.5" outlineLevel="1" thickBot="1">
      <c r="A85" s="194"/>
      <c r="B85" s="546"/>
      <c r="C85" s="544"/>
      <c r="D85" s="191" t="s">
        <v>88</v>
      </c>
      <c r="E85" s="192">
        <f>'1. SUPPLIER Input'!K34</f>
        <v>0</v>
      </c>
      <c r="F85" s="220"/>
      <c r="G85" s="194"/>
      <c r="H85" s="194"/>
    </row>
    <row r="86" spans="1:8" ht="15.75" outlineLevel="1">
      <c r="A86" s="194"/>
      <c r="B86" s="546"/>
      <c r="C86" s="542" t="str">
        <f>'1. SUPPLIER Input'!C35</f>
        <v>Engineering Dept.</v>
      </c>
      <c r="D86" s="201" t="s">
        <v>86</v>
      </c>
      <c r="E86" s="202">
        <f>'1. SUPPLIER Input'!D35</f>
        <v>0</v>
      </c>
      <c r="F86" s="220"/>
      <c r="G86" s="194"/>
      <c r="H86" s="194"/>
    </row>
    <row r="87" spans="1:8" ht="15.75" outlineLevel="1">
      <c r="A87" s="194"/>
      <c r="B87" s="546"/>
      <c r="C87" s="543"/>
      <c r="D87" s="189" t="s">
        <v>2200</v>
      </c>
      <c r="E87" s="190">
        <f>'1. SUPPLIER Input'!E35</f>
        <v>0</v>
      </c>
      <c r="F87" s="220"/>
      <c r="G87" s="194"/>
      <c r="H87" s="194"/>
    </row>
    <row r="88" spans="1:8" ht="15.75" outlineLevel="1">
      <c r="A88" s="194"/>
      <c r="B88" s="546"/>
      <c r="C88" s="543"/>
      <c r="D88" s="189" t="s">
        <v>22</v>
      </c>
      <c r="E88" s="212">
        <f>'1. SUPPLIER Input'!F35</f>
        <v>0</v>
      </c>
      <c r="F88" s="220"/>
      <c r="G88" s="194"/>
      <c r="H88" s="194"/>
    </row>
    <row r="89" spans="1:8" ht="15.75" outlineLevel="1">
      <c r="A89" s="194"/>
      <c r="B89" s="546"/>
      <c r="C89" s="543"/>
      <c r="D89" s="189" t="s">
        <v>33</v>
      </c>
      <c r="E89" s="212" t="e">
        <f>'1. SUPPLIER Input'!#REF!</f>
        <v>#REF!</v>
      </c>
      <c r="F89" s="220"/>
      <c r="G89" s="194"/>
      <c r="H89" s="194"/>
    </row>
    <row r="90" spans="1:8" ht="15.75" outlineLevel="1">
      <c r="A90" s="194"/>
      <c r="B90" s="546"/>
      <c r="C90" s="543"/>
      <c r="D90" s="189" t="s">
        <v>24</v>
      </c>
      <c r="E90" s="190">
        <f>'1. SUPPLIER Input'!G35</f>
        <v>0</v>
      </c>
      <c r="F90" s="220"/>
      <c r="G90" s="194"/>
      <c r="H90" s="194"/>
    </row>
    <row r="91" spans="1:8" ht="15.75" outlineLevel="1">
      <c r="A91" s="194"/>
      <c r="B91" s="546"/>
      <c r="C91" s="543"/>
      <c r="D91" s="189" t="s">
        <v>34</v>
      </c>
      <c r="E91" s="190">
        <f>'1. SUPPLIER Input'!J35</f>
        <v>0</v>
      </c>
      <c r="F91" s="220"/>
      <c r="G91" s="194"/>
      <c r="H91" s="194"/>
    </row>
    <row r="92" spans="1:8" ht="16.5" outlineLevel="1" thickBot="1">
      <c r="A92" s="194"/>
      <c r="B92" s="546"/>
      <c r="C92" s="544"/>
      <c r="D92" s="191" t="s">
        <v>88</v>
      </c>
      <c r="E92" s="192">
        <f>'1. SUPPLIER Input'!K35</f>
        <v>0</v>
      </c>
      <c r="F92" s="220"/>
      <c r="G92" s="194"/>
      <c r="H92" s="194"/>
    </row>
    <row r="93" spans="1:8" ht="15.75" outlineLevel="1">
      <c r="A93" s="194"/>
      <c r="B93" s="546"/>
      <c r="C93" s="542" t="str">
        <f>'1. SUPPLIER Input'!C36</f>
        <v>Logistic Dept.</v>
      </c>
      <c r="D93" s="201" t="s">
        <v>86</v>
      </c>
      <c r="E93" s="202">
        <f>'1. SUPPLIER Input'!D36</f>
        <v>0</v>
      </c>
      <c r="F93" s="220"/>
      <c r="G93" s="194"/>
      <c r="H93" s="194"/>
    </row>
    <row r="94" spans="1:8" ht="15.75" outlineLevel="1">
      <c r="A94" s="194"/>
      <c r="B94" s="546"/>
      <c r="C94" s="543"/>
      <c r="D94" s="189" t="s">
        <v>2200</v>
      </c>
      <c r="E94" s="190">
        <f>'1. SUPPLIER Input'!E36</f>
        <v>0</v>
      </c>
      <c r="F94" s="220"/>
      <c r="G94" s="194"/>
      <c r="H94" s="194"/>
    </row>
    <row r="95" spans="1:8" ht="15.75" outlineLevel="1">
      <c r="A95" s="194"/>
      <c r="B95" s="546"/>
      <c r="C95" s="543"/>
      <c r="D95" s="189" t="s">
        <v>22</v>
      </c>
      <c r="E95" s="212">
        <f>'1. SUPPLIER Input'!F36</f>
        <v>0</v>
      </c>
      <c r="F95" s="220"/>
      <c r="G95" s="194"/>
      <c r="H95" s="194"/>
    </row>
    <row r="96" spans="1:8" ht="15.75" outlineLevel="1">
      <c r="A96" s="194"/>
      <c r="B96" s="546"/>
      <c r="C96" s="543"/>
      <c r="D96" s="189" t="s">
        <v>33</v>
      </c>
      <c r="E96" s="212" t="e">
        <f>'1. SUPPLIER Input'!#REF!</f>
        <v>#REF!</v>
      </c>
      <c r="F96" s="220"/>
      <c r="G96" s="194"/>
      <c r="H96" s="194"/>
    </row>
    <row r="97" spans="1:9" ht="15.75" outlineLevel="1">
      <c r="A97" s="194"/>
      <c r="B97" s="546"/>
      <c r="C97" s="543"/>
      <c r="D97" s="189" t="s">
        <v>24</v>
      </c>
      <c r="E97" s="190">
        <f>'1. SUPPLIER Input'!G36</f>
        <v>0</v>
      </c>
      <c r="F97" s="220"/>
      <c r="G97" s="194"/>
      <c r="H97" s="194"/>
    </row>
    <row r="98" spans="1:9" ht="15.75" outlineLevel="1">
      <c r="A98" s="194"/>
      <c r="B98" s="546"/>
      <c r="C98" s="543"/>
      <c r="D98" s="189" t="s">
        <v>34</v>
      </c>
      <c r="E98" s="190">
        <f>'1. SUPPLIER Input'!J36</f>
        <v>0</v>
      </c>
      <c r="F98" s="220"/>
      <c r="G98" s="194"/>
      <c r="H98" s="194"/>
    </row>
    <row r="99" spans="1:9" ht="16.5" outlineLevel="1" thickBot="1">
      <c r="A99" s="194"/>
      <c r="B99" s="546"/>
      <c r="C99" s="544"/>
      <c r="D99" s="191" t="s">
        <v>88</v>
      </c>
      <c r="E99" s="192">
        <f>'1. SUPPLIER Input'!K36</f>
        <v>0</v>
      </c>
      <c r="F99" s="220"/>
      <c r="G99" s="194"/>
      <c r="H99" s="194"/>
    </row>
    <row r="100" spans="1:9" ht="15.75" outlineLevel="1">
      <c r="A100" s="194"/>
      <c r="B100" s="546"/>
      <c r="C100" s="542" t="str">
        <f>'1. SUPPLIER Input'!C42</f>
        <v>Product Safety &amp; Compl.*</v>
      </c>
      <c r="D100" s="201" t="s">
        <v>86</v>
      </c>
      <c r="E100" s="202">
        <f>'1. SUPPLIER Input'!D42</f>
        <v>0</v>
      </c>
      <c r="F100" s="220"/>
      <c r="G100" s="194"/>
      <c r="H100" s="194"/>
    </row>
    <row r="101" spans="1:9" ht="15.75" outlineLevel="1">
      <c r="A101" s="194"/>
      <c r="B101" s="546"/>
      <c r="C101" s="543"/>
      <c r="D101" s="189" t="s">
        <v>2200</v>
      </c>
      <c r="E101" s="190">
        <f>'1. SUPPLIER Input'!E42</f>
        <v>0</v>
      </c>
      <c r="F101" s="220"/>
      <c r="G101" s="194"/>
      <c r="H101" s="194"/>
    </row>
    <row r="102" spans="1:9" ht="15.75" outlineLevel="1">
      <c r="A102" s="194"/>
      <c r="B102" s="546"/>
      <c r="C102" s="543"/>
      <c r="D102" s="189" t="s">
        <v>22</v>
      </c>
      <c r="E102" s="212">
        <f>'1. SUPPLIER Input'!F42</f>
        <v>0</v>
      </c>
      <c r="F102" s="220"/>
      <c r="G102" s="194"/>
      <c r="H102" s="194"/>
    </row>
    <row r="103" spans="1:9" ht="15.75" outlineLevel="1">
      <c r="A103" s="194"/>
      <c r="B103" s="546"/>
      <c r="C103" s="543"/>
      <c r="D103" s="189" t="s">
        <v>33</v>
      </c>
      <c r="E103" s="212" t="e">
        <f>'1. SUPPLIER Input'!#REF!</f>
        <v>#REF!</v>
      </c>
      <c r="F103" s="220"/>
      <c r="G103" s="194"/>
      <c r="H103" s="194"/>
    </row>
    <row r="104" spans="1:9" ht="15.75" outlineLevel="1">
      <c r="A104" s="194"/>
      <c r="B104" s="546"/>
      <c r="C104" s="543"/>
      <c r="D104" s="189" t="s">
        <v>24</v>
      </c>
      <c r="E104" s="190">
        <f>'1. SUPPLIER Input'!G42</f>
        <v>0</v>
      </c>
      <c r="F104" s="220"/>
      <c r="G104" s="194"/>
      <c r="H104" s="194"/>
    </row>
    <row r="105" spans="1:9" ht="15.75" outlineLevel="1">
      <c r="A105" s="194"/>
      <c r="B105" s="546"/>
      <c r="C105" s="543"/>
      <c r="D105" s="189" t="s">
        <v>34</v>
      </c>
      <c r="E105" s="190">
        <f>'1. SUPPLIER Input'!J42</f>
        <v>0</v>
      </c>
      <c r="F105" s="220"/>
      <c r="G105" s="194"/>
      <c r="H105" s="194"/>
    </row>
    <row r="106" spans="1:9" ht="16.5" outlineLevel="1" thickBot="1">
      <c r="A106" s="194"/>
      <c r="B106" s="547"/>
      <c r="C106" s="544"/>
      <c r="D106" s="191" t="s">
        <v>88</v>
      </c>
      <c r="E106" s="192">
        <f>'1. SUPPLIER Input'!K42</f>
        <v>0</v>
      </c>
      <c r="F106" s="220"/>
      <c r="G106" s="194"/>
      <c r="H106" s="194"/>
      <c r="I106" s="2"/>
    </row>
    <row r="107" spans="1:9" ht="15.75">
      <c r="A107" s="194"/>
      <c r="B107" s="548" t="s">
        <v>2202</v>
      </c>
      <c r="C107" s="549" t="s">
        <v>2203</v>
      </c>
      <c r="D107" s="189" t="s">
        <v>48</v>
      </c>
      <c r="E107" s="190" t="e">
        <f>'1. SUPPLIER Input'!#REF!</f>
        <v>#REF!</v>
      </c>
      <c r="F107" s="214"/>
      <c r="G107" s="194"/>
      <c r="H107" s="194"/>
      <c r="I107" s="2"/>
    </row>
    <row r="108" spans="1:9" ht="15.75">
      <c r="A108" s="194"/>
      <c r="B108" s="543"/>
      <c r="C108" s="550"/>
      <c r="D108" s="189" t="s">
        <v>156</v>
      </c>
      <c r="E108" s="190">
        <f>'1. SUPPLIER Input'!$G$49</f>
        <v>0</v>
      </c>
      <c r="F108" s="214"/>
      <c r="G108" s="194"/>
      <c r="H108" s="194"/>
      <c r="I108" s="2"/>
    </row>
    <row r="109" spans="1:9" ht="15.75">
      <c r="A109" s="194"/>
      <c r="B109" s="543"/>
      <c r="C109" s="550"/>
      <c r="D109" s="189" t="s">
        <v>2204</v>
      </c>
      <c r="E109" s="190">
        <f>'1. SUPPLIER Input'!$I$49</f>
        <v>0</v>
      </c>
      <c r="F109" s="214"/>
      <c r="G109" s="194"/>
      <c r="H109" s="194"/>
      <c r="I109" s="2"/>
    </row>
    <row r="110" spans="1:9" ht="16.5" thickBot="1">
      <c r="A110" s="194"/>
      <c r="B110" s="544"/>
      <c r="C110" s="551"/>
      <c r="D110" s="191" t="s">
        <v>122</v>
      </c>
      <c r="E110" s="192" t="e">
        <f>'1. SUPPLIER Input'!#REF!</f>
        <v>#REF!</v>
      </c>
      <c r="F110" s="214"/>
      <c r="G110" s="194"/>
      <c r="H110" s="194"/>
      <c r="I110" s="2"/>
    </row>
    <row r="111" spans="1:9" ht="15.75">
      <c r="A111" s="194"/>
      <c r="B111" s="548" t="s">
        <v>53</v>
      </c>
      <c r="C111" s="549" t="s">
        <v>1</v>
      </c>
      <c r="D111" s="189" t="s">
        <v>103</v>
      </c>
      <c r="E111" s="190" t="e">
        <f>'1. SUPPLIER Input'!#REF!</f>
        <v>#REF!</v>
      </c>
      <c r="F111" s="214"/>
      <c r="G111" s="194"/>
      <c r="H111" s="194"/>
      <c r="I111" s="2"/>
    </row>
    <row r="112" spans="1:9" ht="15.75">
      <c r="A112" s="194"/>
      <c r="B112" s="543"/>
      <c r="C112" s="550"/>
      <c r="D112" s="189" t="s">
        <v>2205</v>
      </c>
      <c r="E112" s="190" t="e">
        <f>'1. SUPPLIER Input'!#REF!</f>
        <v>#REF!</v>
      </c>
      <c r="F112" s="214"/>
      <c r="G112" s="194"/>
      <c r="H112" s="194"/>
    </row>
    <row r="113" spans="1:8" ht="15.75">
      <c r="A113" s="194"/>
      <c r="B113" s="543"/>
      <c r="C113" s="550"/>
      <c r="D113" s="189" t="s">
        <v>105</v>
      </c>
      <c r="E113" s="190" t="e">
        <f>'1. SUPPLIER Input'!#REF!</f>
        <v>#REF!</v>
      </c>
      <c r="F113" s="214"/>
      <c r="G113" s="194"/>
      <c r="H113" s="194"/>
    </row>
    <row r="114" spans="1:8" ht="15.75">
      <c r="A114" s="194"/>
      <c r="B114" s="543"/>
      <c r="C114" s="550"/>
      <c r="D114" s="189" t="s">
        <v>104</v>
      </c>
      <c r="E114" s="190" t="e">
        <f>'1. SUPPLIER Input'!#REF!</f>
        <v>#REF!</v>
      </c>
      <c r="F114" s="214"/>
      <c r="G114" s="194"/>
      <c r="H114" s="194"/>
    </row>
    <row r="115" spans="1:8" ht="16.5" thickBot="1">
      <c r="A115" s="194"/>
      <c r="B115" s="544"/>
      <c r="C115" s="551"/>
      <c r="D115" s="191" t="s">
        <v>2206</v>
      </c>
      <c r="E115" s="192" t="s">
        <v>2207</v>
      </c>
      <c r="F115" s="214"/>
      <c r="G115" s="194"/>
      <c r="H115" s="194"/>
    </row>
    <row r="116" spans="1:8" ht="15.75">
      <c r="A116" s="194"/>
      <c r="B116" s="221"/>
      <c r="C116" s="221"/>
      <c r="D116" s="214"/>
      <c r="E116" s="214"/>
      <c r="F116" s="214"/>
      <c r="G116" s="194"/>
      <c r="H116" s="194"/>
    </row>
    <row r="117" spans="1:8" ht="15.75">
      <c r="A117" s="194"/>
      <c r="B117" s="221"/>
      <c r="C117" s="221"/>
      <c r="D117" s="214"/>
      <c r="E117" s="214"/>
      <c r="F117" s="214"/>
      <c r="G117" s="194"/>
      <c r="H117" s="194"/>
    </row>
    <row r="118" spans="1:8" ht="15.75">
      <c r="A118" s="194"/>
      <c r="B118" s="221"/>
      <c r="C118" s="221"/>
      <c r="D118" s="214"/>
      <c r="E118" s="214"/>
      <c r="F118" s="214"/>
      <c r="G118" s="194"/>
      <c r="H118" s="194"/>
    </row>
    <row r="119" spans="1:8" ht="15.75">
      <c r="A119" s="194"/>
      <c r="B119" s="221"/>
      <c r="C119" s="221"/>
      <c r="D119" s="214"/>
      <c r="E119" s="214"/>
      <c r="F119" s="214"/>
      <c r="G119" s="194"/>
      <c r="H119" s="194"/>
    </row>
    <row r="120" spans="1:8" ht="15.75">
      <c r="A120" s="194"/>
      <c r="B120" s="221"/>
      <c r="C120" s="221"/>
      <c r="D120" s="214"/>
      <c r="E120" s="214"/>
      <c r="F120" s="214"/>
      <c r="G120" s="194"/>
      <c r="H120" s="194"/>
    </row>
    <row r="121" spans="1:8" ht="15.75">
      <c r="B121" s="188"/>
      <c r="C121" s="188"/>
      <c r="D121" s="203"/>
      <c r="E121" s="203"/>
      <c r="F121" s="203"/>
    </row>
    <row r="122" spans="1:8" ht="15.75">
      <c r="B122" s="188"/>
      <c r="C122" s="188"/>
      <c r="D122" s="203"/>
      <c r="E122" s="203"/>
      <c r="F122" s="203"/>
    </row>
    <row r="123" spans="1:8" ht="15.75">
      <c r="B123" s="188"/>
      <c r="C123" s="188"/>
      <c r="D123" s="203"/>
      <c r="E123" s="203"/>
      <c r="F123" s="203"/>
    </row>
    <row r="124" spans="1:8" ht="15.75">
      <c r="B124" s="188"/>
      <c r="C124" s="188"/>
      <c r="D124" s="203"/>
      <c r="E124" s="203"/>
      <c r="F124" s="203"/>
    </row>
    <row r="125" spans="1:8" ht="15.75">
      <c r="B125" s="188"/>
      <c r="C125" s="188"/>
      <c r="D125" s="203"/>
      <c r="E125" s="203"/>
      <c r="F125" s="203"/>
    </row>
    <row r="126" spans="1:8" ht="15.75">
      <c r="B126" s="188"/>
      <c r="C126" s="188"/>
      <c r="D126" s="203"/>
      <c r="E126" s="203"/>
      <c r="F126" s="203"/>
    </row>
    <row r="127" spans="1:8" ht="15.75">
      <c r="B127" s="188"/>
      <c r="C127" s="188"/>
      <c r="D127" s="203"/>
      <c r="E127" s="203"/>
      <c r="F127" s="203"/>
    </row>
    <row r="128" spans="1:8" ht="15.75">
      <c r="B128" s="188"/>
      <c r="C128" s="188"/>
      <c r="D128" s="203"/>
      <c r="E128" s="203"/>
      <c r="F128" s="203"/>
    </row>
    <row r="129" spans="2:6" ht="15.75">
      <c r="B129" s="188"/>
      <c r="C129" s="188"/>
      <c r="D129" s="203"/>
      <c r="E129" s="203"/>
      <c r="F129" s="203"/>
    </row>
    <row r="130" spans="2:6" ht="15.75">
      <c r="B130" s="188"/>
      <c r="C130" s="188"/>
      <c r="D130" s="203"/>
      <c r="E130" s="203"/>
      <c r="F130" s="203"/>
    </row>
    <row r="131" spans="2:6" ht="15.75">
      <c r="B131" s="188"/>
      <c r="C131" s="188"/>
      <c r="D131" s="203"/>
      <c r="E131" s="203"/>
      <c r="F131" s="203"/>
    </row>
    <row r="132" spans="2:6" ht="15.75">
      <c r="B132" s="188"/>
      <c r="C132" s="188"/>
      <c r="D132" s="203"/>
      <c r="E132" s="203"/>
      <c r="F132" s="203"/>
    </row>
    <row r="133" spans="2:6" ht="15.75">
      <c r="B133" s="188"/>
      <c r="C133" s="188"/>
      <c r="D133" s="203"/>
      <c r="E133" s="203"/>
      <c r="F133" s="203"/>
    </row>
    <row r="134" spans="2:6" ht="15.75">
      <c r="B134" s="188"/>
      <c r="C134" s="188"/>
      <c r="D134" s="203"/>
      <c r="E134" s="203"/>
      <c r="F134" s="203"/>
    </row>
    <row r="135" spans="2:6" ht="15.75">
      <c r="B135" s="188"/>
      <c r="C135" s="188"/>
      <c r="D135" s="203"/>
      <c r="E135" s="203"/>
      <c r="F135" s="203"/>
    </row>
    <row r="136" spans="2:6" ht="15.75">
      <c r="B136" s="188"/>
      <c r="C136" s="188"/>
      <c r="D136" s="203"/>
      <c r="E136" s="203"/>
      <c r="F136" s="203"/>
    </row>
    <row r="137" spans="2:6" ht="15.75">
      <c r="B137" s="188"/>
      <c r="C137" s="188"/>
      <c r="D137" s="203"/>
      <c r="E137" s="203"/>
      <c r="F137" s="203"/>
    </row>
    <row r="138" spans="2:6" ht="15.75">
      <c r="B138" s="188"/>
      <c r="C138" s="188"/>
      <c r="D138" s="203"/>
      <c r="E138" s="203"/>
      <c r="F138" s="203"/>
    </row>
    <row r="139" spans="2:6" ht="15.75">
      <c r="B139" s="188"/>
      <c r="C139" s="188"/>
      <c r="D139" s="203"/>
      <c r="E139" s="203"/>
      <c r="F139" s="203"/>
    </row>
    <row r="140" spans="2:6" ht="15.75">
      <c r="B140" s="188"/>
      <c r="C140" s="188"/>
      <c r="D140" s="203"/>
      <c r="E140" s="203"/>
      <c r="F140" s="203"/>
    </row>
    <row r="141" spans="2:6" ht="15.75">
      <c r="B141" s="188"/>
      <c r="C141" s="188"/>
      <c r="D141" s="203"/>
      <c r="E141" s="203"/>
      <c r="F141" s="203"/>
    </row>
    <row r="142" spans="2:6" ht="15.75">
      <c r="B142" s="188"/>
      <c r="C142" s="188"/>
      <c r="D142" s="203"/>
      <c r="E142" s="203"/>
      <c r="F142" s="203"/>
    </row>
    <row r="143" spans="2:6" ht="15.75">
      <c r="B143" s="188"/>
      <c r="C143" s="188"/>
      <c r="D143" s="203"/>
      <c r="E143" s="203"/>
      <c r="F143" s="203"/>
    </row>
    <row r="144" spans="2:6" ht="15.75">
      <c r="B144" s="188"/>
      <c r="C144" s="188"/>
      <c r="D144" s="203"/>
      <c r="E144" s="203"/>
      <c r="F144" s="203"/>
    </row>
    <row r="145" spans="2:6" ht="15.75">
      <c r="B145" s="188"/>
      <c r="C145" s="188"/>
      <c r="D145" s="203"/>
      <c r="E145" s="203"/>
      <c r="F145" s="203"/>
    </row>
    <row r="146" spans="2:6" ht="15.75">
      <c r="B146" s="188"/>
      <c r="C146" s="188"/>
      <c r="D146" s="203"/>
      <c r="E146" s="203"/>
      <c r="F146" s="203"/>
    </row>
    <row r="147" spans="2:6" ht="15.75">
      <c r="B147" s="188"/>
      <c r="C147" s="188"/>
      <c r="D147" s="203"/>
      <c r="E147" s="203"/>
      <c r="F147" s="203"/>
    </row>
    <row r="148" spans="2:6" ht="15.75">
      <c r="B148" s="188"/>
      <c r="C148" s="188"/>
      <c r="D148" s="203"/>
      <c r="E148" s="203"/>
      <c r="F148" s="203"/>
    </row>
    <row r="149" spans="2:6" ht="15.75">
      <c r="B149" s="188"/>
      <c r="C149" s="188"/>
      <c r="D149" s="203"/>
      <c r="E149" s="203"/>
      <c r="F149" s="203"/>
    </row>
    <row r="150" spans="2:6" ht="15.75">
      <c r="B150" s="188"/>
      <c r="C150" s="188"/>
      <c r="D150" s="203"/>
      <c r="E150" s="203"/>
      <c r="F150" s="203"/>
    </row>
    <row r="151" spans="2:6" ht="15.75">
      <c r="B151" s="188"/>
      <c r="C151" s="188"/>
      <c r="D151" s="203"/>
      <c r="E151" s="203"/>
      <c r="F151" s="203"/>
    </row>
    <row r="152" spans="2:6" ht="15.75">
      <c r="B152" s="188"/>
      <c r="C152" s="188"/>
      <c r="D152" s="203"/>
      <c r="E152" s="203"/>
      <c r="F152" s="203"/>
    </row>
    <row r="153" spans="2:6" ht="15.75">
      <c r="B153" s="188"/>
      <c r="C153" s="188"/>
      <c r="D153" s="203"/>
      <c r="E153" s="203"/>
      <c r="F153" s="203"/>
    </row>
    <row r="154" spans="2:6" ht="15.75">
      <c r="B154" s="188"/>
      <c r="C154" s="188"/>
      <c r="D154" s="203"/>
      <c r="E154" s="203"/>
      <c r="F154" s="203"/>
    </row>
    <row r="155" spans="2:6" ht="15.75">
      <c r="B155" s="188"/>
      <c r="C155" s="188"/>
      <c r="D155" s="203"/>
      <c r="E155" s="203"/>
      <c r="F155" s="203"/>
    </row>
    <row r="156" spans="2:6" ht="15.75">
      <c r="B156" s="188"/>
      <c r="C156" s="188"/>
      <c r="D156" s="203"/>
      <c r="E156" s="203"/>
      <c r="F156" s="203"/>
    </row>
    <row r="157" spans="2:6" ht="15.75">
      <c r="B157" s="188"/>
      <c r="C157" s="188"/>
      <c r="D157" s="203"/>
      <c r="E157" s="203"/>
      <c r="F157" s="203"/>
    </row>
    <row r="158" spans="2:6" ht="15.75">
      <c r="B158" s="188"/>
      <c r="C158" s="188"/>
      <c r="D158" s="203"/>
      <c r="E158" s="203"/>
      <c r="F158" s="203"/>
    </row>
    <row r="159" spans="2:6" ht="15.75">
      <c r="B159" s="188"/>
      <c r="C159" s="188"/>
      <c r="D159" s="203"/>
      <c r="E159" s="203"/>
      <c r="F159" s="203"/>
    </row>
    <row r="160" spans="2:6" ht="15.75">
      <c r="B160" s="188"/>
      <c r="C160" s="188"/>
      <c r="D160" s="203"/>
      <c r="E160" s="203"/>
      <c r="F160" s="203"/>
    </row>
    <row r="161" spans="2:6" ht="15.75">
      <c r="B161" s="188"/>
      <c r="C161" s="188"/>
      <c r="D161" s="203"/>
      <c r="E161" s="203"/>
      <c r="F161" s="203"/>
    </row>
    <row r="162" spans="2:6" ht="15.75">
      <c r="B162" s="188"/>
      <c r="C162" s="188"/>
      <c r="D162" s="203"/>
      <c r="E162" s="203"/>
      <c r="F162" s="203"/>
    </row>
    <row r="163" spans="2:6" ht="15.75">
      <c r="B163" s="188"/>
      <c r="C163" s="188"/>
      <c r="D163" s="203"/>
      <c r="E163" s="203"/>
      <c r="F163" s="203"/>
    </row>
    <row r="164" spans="2:6" ht="15.75">
      <c r="B164" s="188"/>
      <c r="C164" s="188"/>
      <c r="D164" s="203"/>
      <c r="E164" s="203"/>
      <c r="F164" s="203"/>
    </row>
    <row r="165" spans="2:6" ht="15.75">
      <c r="B165" s="188"/>
      <c r="C165" s="188"/>
      <c r="D165" s="203"/>
      <c r="E165" s="203"/>
      <c r="F165" s="203"/>
    </row>
    <row r="166" spans="2:6" ht="15.75">
      <c r="B166" s="188"/>
      <c r="C166" s="188"/>
      <c r="D166" s="203"/>
      <c r="E166" s="203"/>
      <c r="F166" s="203"/>
    </row>
    <row r="167" spans="2:6" ht="15.75">
      <c r="B167" s="188"/>
      <c r="C167" s="188"/>
      <c r="D167" s="203"/>
      <c r="E167" s="203"/>
      <c r="F167" s="203"/>
    </row>
    <row r="168" spans="2:6" ht="15.75">
      <c r="B168" s="188"/>
      <c r="C168" s="188"/>
      <c r="D168" s="203"/>
      <c r="E168" s="203"/>
      <c r="F168" s="203"/>
    </row>
    <row r="169" spans="2:6" ht="15.75">
      <c r="B169" s="188"/>
      <c r="C169" s="188"/>
      <c r="D169" s="203"/>
      <c r="E169" s="203"/>
      <c r="F169" s="203"/>
    </row>
    <row r="170" spans="2:6" ht="15.75">
      <c r="B170" s="188"/>
      <c r="C170" s="188"/>
      <c r="D170" s="203"/>
      <c r="E170" s="203"/>
      <c r="F170" s="203"/>
    </row>
    <row r="171" spans="2:6" ht="15.75">
      <c r="B171" s="188"/>
      <c r="C171" s="188"/>
      <c r="D171" s="203"/>
      <c r="E171" s="203"/>
      <c r="F171" s="203"/>
    </row>
    <row r="172" spans="2:6" ht="15.75">
      <c r="B172" s="188"/>
      <c r="C172" s="188"/>
      <c r="D172" s="203"/>
      <c r="E172" s="203"/>
      <c r="F172" s="203"/>
    </row>
    <row r="173" spans="2:6" ht="15.75">
      <c r="B173" s="188"/>
      <c r="C173" s="188"/>
      <c r="D173" s="203"/>
      <c r="E173" s="203"/>
      <c r="F173" s="203"/>
    </row>
    <row r="174" spans="2:6" ht="15.75">
      <c r="B174" s="188"/>
      <c r="C174" s="188"/>
      <c r="D174" s="203"/>
      <c r="E174" s="203"/>
      <c r="F174" s="203"/>
    </row>
    <row r="175" spans="2:6" ht="15.75">
      <c r="B175" s="188"/>
      <c r="C175" s="188"/>
      <c r="D175" s="203"/>
      <c r="E175" s="203"/>
      <c r="F175" s="203"/>
    </row>
    <row r="176" spans="2:6" ht="15.75">
      <c r="B176" s="188"/>
      <c r="C176" s="188"/>
      <c r="D176" s="203"/>
      <c r="E176" s="203"/>
      <c r="F176" s="203"/>
    </row>
    <row r="177" spans="2:6" ht="15.75">
      <c r="B177" s="188"/>
      <c r="C177" s="188"/>
      <c r="D177" s="203"/>
      <c r="E177" s="203"/>
      <c r="F177" s="203"/>
    </row>
    <row r="178" spans="2:6" ht="15.75">
      <c r="B178" s="188"/>
      <c r="C178" s="188"/>
      <c r="D178" s="203"/>
      <c r="E178" s="203"/>
      <c r="F178" s="203"/>
    </row>
    <row r="179" spans="2:6" ht="15.75">
      <c r="B179" s="188"/>
      <c r="C179" s="188"/>
      <c r="D179" s="203"/>
      <c r="E179" s="203"/>
      <c r="F179" s="203"/>
    </row>
    <row r="180" spans="2:6" ht="15.75">
      <c r="B180" s="188"/>
      <c r="C180" s="188"/>
      <c r="D180" s="203"/>
      <c r="E180" s="203"/>
      <c r="F180" s="203"/>
    </row>
    <row r="181" spans="2:6" ht="15.75">
      <c r="B181" s="188"/>
      <c r="C181" s="188"/>
      <c r="D181" s="203"/>
      <c r="E181" s="203"/>
      <c r="F181" s="203"/>
    </row>
    <row r="182" spans="2:6" ht="15.75">
      <c r="B182" s="188"/>
      <c r="C182" s="188"/>
      <c r="D182" s="203"/>
      <c r="E182" s="203"/>
      <c r="F182" s="203"/>
    </row>
    <row r="183" spans="2:6" ht="15.75">
      <c r="B183" s="188"/>
      <c r="C183" s="188"/>
      <c r="D183" s="203"/>
      <c r="E183" s="203"/>
      <c r="F183" s="203"/>
    </row>
    <row r="184" spans="2:6" ht="15.75">
      <c r="B184" s="188"/>
      <c r="C184" s="188"/>
      <c r="D184" s="203"/>
      <c r="E184" s="203"/>
      <c r="F184" s="203"/>
    </row>
    <row r="185" spans="2:6" ht="15.75">
      <c r="B185" s="188"/>
      <c r="C185" s="188"/>
      <c r="D185" s="203"/>
      <c r="E185" s="203"/>
      <c r="F185" s="203"/>
    </row>
    <row r="186" spans="2:6" ht="15.75">
      <c r="B186" s="188"/>
      <c r="C186" s="188"/>
      <c r="D186" s="203"/>
      <c r="E186" s="203"/>
      <c r="F186" s="203"/>
    </row>
    <row r="187" spans="2:6" ht="15.75">
      <c r="B187" s="188"/>
      <c r="C187" s="188"/>
      <c r="D187" s="203"/>
      <c r="E187" s="203"/>
      <c r="F187" s="203"/>
    </row>
    <row r="188" spans="2:6" ht="15.75">
      <c r="B188" s="188"/>
      <c r="C188" s="188"/>
      <c r="D188" s="203"/>
      <c r="E188" s="203"/>
      <c r="F188" s="203"/>
    </row>
    <row r="189" spans="2:6" ht="15.75">
      <c r="B189" s="188"/>
      <c r="C189" s="188"/>
      <c r="D189" s="203"/>
      <c r="E189" s="203"/>
      <c r="F189" s="203"/>
    </row>
    <row r="190" spans="2:6" ht="15.75">
      <c r="B190" s="188"/>
      <c r="C190" s="188"/>
      <c r="D190" s="203"/>
      <c r="E190" s="203"/>
      <c r="F190" s="203"/>
    </row>
    <row r="191" spans="2:6" ht="15.75">
      <c r="B191" s="188"/>
      <c r="C191" s="188"/>
      <c r="D191" s="203"/>
      <c r="E191" s="203"/>
      <c r="F191" s="203"/>
    </row>
    <row r="192" spans="2:6" ht="15.75">
      <c r="B192" s="188"/>
      <c r="C192" s="188"/>
      <c r="D192" s="203"/>
      <c r="E192" s="203"/>
      <c r="F192" s="203"/>
    </row>
    <row r="193" spans="2:6" ht="15.75">
      <c r="B193" s="188"/>
      <c r="C193" s="188"/>
      <c r="D193" s="203"/>
      <c r="E193" s="203"/>
      <c r="F193" s="203"/>
    </row>
    <row r="194" spans="2:6" ht="15.75">
      <c r="B194" s="188"/>
      <c r="C194" s="188"/>
      <c r="D194" s="203"/>
      <c r="E194" s="203"/>
      <c r="F194" s="203"/>
    </row>
    <row r="195" spans="2:6" ht="15.75">
      <c r="B195" s="188"/>
      <c r="C195" s="188"/>
      <c r="D195" s="203"/>
      <c r="E195" s="203"/>
      <c r="F195" s="203"/>
    </row>
    <row r="196" spans="2:6" ht="15.75">
      <c r="B196" s="188"/>
      <c r="C196" s="188"/>
      <c r="D196" s="203"/>
      <c r="E196" s="203"/>
      <c r="F196" s="203"/>
    </row>
    <row r="197" spans="2:6" ht="15.75">
      <c r="B197" s="188"/>
      <c r="C197" s="188"/>
      <c r="D197" s="203"/>
      <c r="E197" s="203"/>
      <c r="F197" s="203"/>
    </row>
    <row r="198" spans="2:6" ht="15.75">
      <c r="B198" s="188"/>
      <c r="C198" s="188"/>
      <c r="D198" s="203"/>
      <c r="E198" s="203"/>
      <c r="F198" s="203"/>
    </row>
    <row r="199" spans="2:6" ht="15.75">
      <c r="B199" s="188"/>
      <c r="C199" s="188"/>
      <c r="D199" s="203"/>
      <c r="E199" s="203"/>
      <c r="F199" s="203"/>
    </row>
    <row r="200" spans="2:6" ht="15.75">
      <c r="B200" s="188"/>
      <c r="C200" s="188"/>
      <c r="D200" s="203"/>
      <c r="E200" s="203"/>
      <c r="F200" s="203"/>
    </row>
    <row r="201" spans="2:6" ht="15.75">
      <c r="B201" s="188"/>
      <c r="C201" s="188"/>
      <c r="D201" s="203"/>
      <c r="E201" s="203"/>
      <c r="F201" s="203"/>
    </row>
    <row r="202" spans="2:6" ht="15.75">
      <c r="B202" s="188"/>
      <c r="C202" s="188"/>
      <c r="D202" s="203"/>
      <c r="E202" s="203"/>
      <c r="F202" s="203"/>
    </row>
    <row r="203" spans="2:6" ht="15.75">
      <c r="B203" s="188"/>
      <c r="C203" s="188"/>
      <c r="D203" s="203"/>
      <c r="E203" s="203"/>
      <c r="F203" s="203"/>
    </row>
    <row r="204" spans="2:6" ht="15.75">
      <c r="B204" s="188"/>
      <c r="C204" s="188"/>
      <c r="D204" s="203"/>
      <c r="E204" s="203"/>
      <c r="F204" s="203"/>
    </row>
    <row r="205" spans="2:6" ht="15.75">
      <c r="B205" s="188"/>
      <c r="C205" s="188"/>
      <c r="D205" s="203"/>
      <c r="E205" s="203"/>
      <c r="F205" s="203"/>
    </row>
    <row r="206" spans="2:6" ht="15.75">
      <c r="B206" s="188"/>
      <c r="C206" s="188"/>
      <c r="D206" s="203"/>
      <c r="E206" s="203"/>
      <c r="F206" s="203"/>
    </row>
    <row r="207" spans="2:6" ht="15.75">
      <c r="B207" s="188"/>
      <c r="C207" s="188"/>
      <c r="D207" s="203"/>
      <c r="E207" s="203"/>
      <c r="F207" s="203"/>
    </row>
    <row r="208" spans="2:6" ht="15.75">
      <c r="B208" s="188"/>
      <c r="C208" s="188"/>
      <c r="D208" s="203"/>
      <c r="E208" s="203"/>
      <c r="F208" s="203"/>
    </row>
    <row r="209" spans="2:6" ht="15.75">
      <c r="B209" s="188"/>
      <c r="C209" s="188"/>
      <c r="D209" s="203"/>
      <c r="E209" s="203"/>
      <c r="F209" s="203"/>
    </row>
    <row r="210" spans="2:6" ht="15.75">
      <c r="B210" s="188"/>
      <c r="C210" s="188"/>
      <c r="D210" s="203"/>
      <c r="E210" s="203"/>
      <c r="F210" s="203"/>
    </row>
    <row r="211" spans="2:6" ht="15.75">
      <c r="B211" s="188"/>
      <c r="C211" s="188"/>
      <c r="D211" s="203"/>
      <c r="E211" s="203"/>
      <c r="F211" s="203"/>
    </row>
    <row r="212" spans="2:6" ht="15.75">
      <c r="B212" s="188"/>
      <c r="C212" s="188"/>
      <c r="D212" s="203"/>
      <c r="E212" s="203"/>
      <c r="F212" s="203"/>
    </row>
    <row r="213" spans="2:6" ht="15.75">
      <c r="B213" s="188"/>
      <c r="C213" s="188"/>
      <c r="D213" s="203"/>
      <c r="E213" s="203"/>
      <c r="F213" s="203"/>
    </row>
    <row r="214" spans="2:6" ht="15.75">
      <c r="B214" s="188"/>
      <c r="C214" s="188"/>
      <c r="D214" s="203"/>
      <c r="E214" s="203"/>
      <c r="F214" s="203"/>
    </row>
    <row r="215" spans="2:6" ht="15.75">
      <c r="B215" s="188"/>
      <c r="C215" s="188"/>
      <c r="D215" s="203"/>
      <c r="E215" s="203"/>
      <c r="F215" s="203"/>
    </row>
    <row r="216" spans="2:6" ht="15.75">
      <c r="B216" s="188"/>
      <c r="C216" s="188"/>
      <c r="D216" s="203"/>
      <c r="E216" s="203"/>
      <c r="F216" s="203"/>
    </row>
    <row r="217" spans="2:6" ht="15.75">
      <c r="B217" s="188"/>
      <c r="C217" s="188"/>
      <c r="D217" s="203"/>
      <c r="E217" s="203"/>
      <c r="F217" s="203"/>
    </row>
    <row r="218" spans="2:6" ht="15.75">
      <c r="B218" s="188"/>
      <c r="C218" s="188"/>
      <c r="D218" s="203"/>
      <c r="E218" s="203"/>
      <c r="F218" s="203"/>
    </row>
    <row r="219" spans="2:6" ht="15.75">
      <c r="B219" s="188"/>
      <c r="C219" s="188"/>
      <c r="D219" s="203"/>
      <c r="E219" s="203"/>
      <c r="F219" s="203"/>
    </row>
    <row r="220" spans="2:6" ht="15.75">
      <c r="B220" s="188"/>
      <c r="C220" s="188"/>
      <c r="D220" s="203"/>
      <c r="E220" s="203"/>
      <c r="F220" s="203"/>
    </row>
    <row r="221" spans="2:6" ht="15.75">
      <c r="B221" s="188"/>
      <c r="C221" s="188"/>
      <c r="D221" s="203"/>
      <c r="E221" s="203"/>
      <c r="F221" s="203"/>
    </row>
    <row r="222" spans="2:6" ht="15.75">
      <c r="B222" s="188"/>
      <c r="C222" s="188"/>
      <c r="D222" s="203"/>
      <c r="E222" s="203"/>
      <c r="F222" s="203"/>
    </row>
    <row r="223" spans="2:6" ht="15.75">
      <c r="B223" s="188"/>
      <c r="C223" s="188"/>
      <c r="D223" s="203"/>
      <c r="E223" s="203"/>
      <c r="F223" s="203"/>
    </row>
    <row r="224" spans="2:6" ht="15.75">
      <c r="B224" s="188"/>
      <c r="C224" s="188"/>
      <c r="D224" s="203"/>
      <c r="E224" s="203"/>
      <c r="F224" s="203"/>
    </row>
    <row r="225" spans="2:6" ht="15.75">
      <c r="B225" s="188"/>
      <c r="C225" s="188"/>
      <c r="D225" s="203"/>
      <c r="E225" s="203"/>
      <c r="F225" s="203"/>
    </row>
    <row r="226" spans="2:6" ht="15.75">
      <c r="B226" s="188"/>
      <c r="C226" s="188"/>
      <c r="D226" s="203"/>
      <c r="E226" s="203"/>
      <c r="F226" s="203"/>
    </row>
    <row r="227" spans="2:6" ht="15.75">
      <c r="B227" s="188"/>
      <c r="C227" s="188"/>
      <c r="D227" s="203"/>
      <c r="E227" s="203"/>
      <c r="F227" s="203"/>
    </row>
    <row r="228" spans="2:6" ht="15.75">
      <c r="B228" s="188"/>
      <c r="C228" s="188"/>
      <c r="D228" s="203"/>
      <c r="E228" s="203"/>
      <c r="F228" s="203"/>
    </row>
    <row r="229" spans="2:6" ht="15.75">
      <c r="B229" s="188"/>
      <c r="C229" s="188"/>
      <c r="D229" s="203"/>
      <c r="E229" s="203"/>
      <c r="F229" s="203"/>
    </row>
    <row r="230" spans="2:6" ht="15.75">
      <c r="B230" s="188"/>
      <c r="C230" s="188"/>
      <c r="D230" s="203"/>
      <c r="E230" s="203"/>
      <c r="F230" s="203"/>
    </row>
    <row r="231" spans="2:6" ht="15.75">
      <c r="B231" s="188"/>
      <c r="C231" s="188"/>
      <c r="D231" s="203"/>
      <c r="E231" s="203"/>
      <c r="F231" s="203"/>
    </row>
    <row r="232" spans="2:6" ht="15.75">
      <c r="B232" s="188"/>
      <c r="C232" s="188"/>
      <c r="D232" s="203"/>
      <c r="E232" s="203"/>
      <c r="F232" s="203"/>
    </row>
    <row r="233" spans="2:6" ht="15.75">
      <c r="B233" s="188"/>
      <c r="C233" s="188"/>
      <c r="D233" s="203"/>
      <c r="E233" s="203"/>
      <c r="F233" s="203"/>
    </row>
    <row r="234" spans="2:6" ht="15.75">
      <c r="B234" s="188"/>
      <c r="C234" s="188"/>
      <c r="D234" s="203"/>
      <c r="E234" s="203"/>
      <c r="F234" s="203"/>
    </row>
    <row r="235" spans="2:6" ht="15.75">
      <c r="B235" s="188"/>
      <c r="C235" s="188"/>
      <c r="D235" s="203"/>
      <c r="E235" s="203"/>
      <c r="F235" s="203"/>
    </row>
    <row r="236" spans="2:6" ht="15.75">
      <c r="B236" s="188"/>
      <c r="C236" s="188"/>
      <c r="D236" s="203"/>
      <c r="E236" s="203"/>
      <c r="F236" s="203"/>
    </row>
    <row r="237" spans="2:6" ht="15.75">
      <c r="B237" s="188"/>
      <c r="C237" s="188"/>
      <c r="D237" s="203"/>
      <c r="E237" s="203"/>
      <c r="F237" s="203"/>
    </row>
    <row r="238" spans="2:6" ht="15.75">
      <c r="B238" s="188"/>
      <c r="C238" s="188"/>
      <c r="D238" s="203"/>
      <c r="E238" s="203"/>
      <c r="F238" s="203"/>
    </row>
    <row r="239" spans="2:6" ht="15.75">
      <c r="B239" s="188"/>
      <c r="C239" s="188"/>
      <c r="D239" s="203"/>
      <c r="E239" s="203"/>
      <c r="F239" s="203"/>
    </row>
    <row r="240" spans="2:6" ht="15.75">
      <c r="B240" s="188"/>
      <c r="C240" s="188"/>
      <c r="D240" s="203"/>
      <c r="E240" s="203"/>
      <c r="F240" s="203"/>
    </row>
    <row r="241" spans="2:6" ht="15.75">
      <c r="B241" s="188"/>
      <c r="C241" s="188"/>
      <c r="D241" s="203"/>
      <c r="E241" s="203"/>
      <c r="F241" s="203"/>
    </row>
    <row r="242" spans="2:6" ht="15.75">
      <c r="B242" s="188"/>
      <c r="C242" s="188"/>
      <c r="D242" s="203"/>
      <c r="E242" s="203"/>
      <c r="F242" s="203"/>
    </row>
    <row r="243" spans="2:6" ht="15.75">
      <c r="B243" s="188"/>
      <c r="C243" s="188"/>
      <c r="D243" s="203"/>
      <c r="E243" s="203"/>
      <c r="F243" s="203"/>
    </row>
    <row r="244" spans="2:6" ht="15.75">
      <c r="B244" s="188"/>
      <c r="C244" s="188"/>
      <c r="D244" s="203"/>
      <c r="E244" s="203"/>
      <c r="F244" s="203"/>
    </row>
    <row r="245" spans="2:6" ht="15.75">
      <c r="B245" s="188"/>
      <c r="C245" s="188"/>
      <c r="D245" s="203"/>
      <c r="E245" s="203"/>
      <c r="F245" s="203"/>
    </row>
    <row r="246" spans="2:6" ht="15.75">
      <c r="B246" s="188"/>
      <c r="C246" s="188"/>
      <c r="D246" s="203"/>
      <c r="E246" s="203"/>
      <c r="F246" s="203"/>
    </row>
    <row r="247" spans="2:6" ht="15.75">
      <c r="B247" s="188"/>
      <c r="C247" s="188"/>
      <c r="D247" s="203"/>
      <c r="E247" s="203"/>
      <c r="F247" s="203"/>
    </row>
    <row r="248" spans="2:6" ht="15.75">
      <c r="B248" s="188"/>
      <c r="C248" s="188"/>
      <c r="D248" s="203"/>
      <c r="E248" s="203"/>
      <c r="F248" s="203"/>
    </row>
    <row r="249" spans="2:6" ht="15.75">
      <c r="B249" s="188"/>
      <c r="C249" s="188"/>
      <c r="D249" s="203"/>
      <c r="E249" s="203"/>
      <c r="F249" s="203"/>
    </row>
    <row r="250" spans="2:6" ht="15.75">
      <c r="B250" s="188"/>
      <c r="C250" s="188"/>
      <c r="D250" s="203"/>
      <c r="E250" s="203"/>
      <c r="F250" s="203"/>
    </row>
    <row r="251" spans="2:6" ht="15.75">
      <c r="B251" s="188"/>
      <c r="C251" s="188"/>
      <c r="D251" s="203"/>
      <c r="E251" s="203"/>
      <c r="F251" s="203"/>
    </row>
    <row r="252" spans="2:6" ht="15.75">
      <c r="B252" s="188"/>
      <c r="C252" s="188"/>
      <c r="D252" s="203"/>
      <c r="E252" s="203"/>
      <c r="F252" s="203"/>
    </row>
    <row r="253" spans="2:6" ht="15.75">
      <c r="B253" s="188"/>
      <c r="C253" s="188"/>
      <c r="D253" s="203"/>
      <c r="E253" s="203"/>
      <c r="F253" s="203"/>
    </row>
    <row r="254" spans="2:6" ht="15.75">
      <c r="B254" s="188"/>
      <c r="C254" s="188"/>
      <c r="D254" s="203"/>
      <c r="E254" s="203"/>
      <c r="F254" s="203"/>
    </row>
    <row r="255" spans="2:6" ht="15.75">
      <c r="B255" s="188"/>
      <c r="C255" s="188"/>
      <c r="D255" s="203"/>
      <c r="E255" s="203"/>
      <c r="F255" s="203"/>
    </row>
    <row r="256" spans="2:6" ht="15.75">
      <c r="B256" s="188"/>
      <c r="C256" s="188"/>
      <c r="D256" s="203"/>
      <c r="E256" s="203"/>
      <c r="F256" s="203"/>
    </row>
    <row r="257" spans="2:6" ht="15.75">
      <c r="B257" s="188"/>
      <c r="C257" s="188"/>
      <c r="D257" s="203"/>
      <c r="E257" s="203"/>
      <c r="F257" s="203"/>
    </row>
    <row r="258" spans="2:6" ht="15.75">
      <c r="B258" s="188"/>
      <c r="C258" s="188"/>
      <c r="D258" s="203"/>
      <c r="E258" s="203"/>
      <c r="F258" s="203"/>
    </row>
    <row r="259" spans="2:6" ht="15.75">
      <c r="B259" s="188"/>
      <c r="C259" s="188"/>
      <c r="D259" s="203"/>
      <c r="E259" s="203"/>
      <c r="F259" s="203"/>
    </row>
    <row r="260" spans="2:6" ht="15.75">
      <c r="B260" s="188"/>
      <c r="C260" s="188"/>
      <c r="D260" s="203"/>
      <c r="E260" s="203"/>
      <c r="F260" s="203"/>
    </row>
    <row r="261" spans="2:6" ht="15.75">
      <c r="B261" s="188"/>
      <c r="C261" s="188"/>
      <c r="D261" s="203"/>
      <c r="E261" s="203"/>
      <c r="F261" s="203"/>
    </row>
    <row r="262" spans="2:6" ht="15.75">
      <c r="B262" s="188"/>
      <c r="C262" s="188"/>
      <c r="D262" s="203"/>
      <c r="E262" s="203"/>
      <c r="F262" s="203"/>
    </row>
    <row r="263" spans="2:6" ht="15.75">
      <c r="B263" s="188"/>
      <c r="C263" s="188"/>
      <c r="D263" s="203"/>
      <c r="E263" s="203"/>
      <c r="F263" s="203"/>
    </row>
    <row r="264" spans="2:6" ht="15.75">
      <c r="B264" s="188"/>
      <c r="C264" s="188"/>
      <c r="D264" s="203"/>
      <c r="E264" s="203"/>
      <c r="F264" s="203"/>
    </row>
    <row r="265" spans="2:6" ht="15.75">
      <c r="B265" s="188"/>
      <c r="C265" s="188"/>
      <c r="D265" s="203"/>
      <c r="E265" s="203"/>
      <c r="F265" s="203"/>
    </row>
    <row r="266" spans="2:6" ht="15.75">
      <c r="B266" s="188"/>
      <c r="C266" s="188"/>
      <c r="D266" s="203"/>
      <c r="E266" s="203"/>
      <c r="F266" s="203"/>
    </row>
    <row r="267" spans="2:6" ht="15.75">
      <c r="B267" s="188"/>
      <c r="C267" s="188"/>
      <c r="D267" s="203"/>
      <c r="E267" s="203"/>
      <c r="F267" s="203"/>
    </row>
    <row r="268" spans="2:6" ht="15.75">
      <c r="B268" s="188"/>
      <c r="C268" s="188"/>
      <c r="D268" s="203"/>
      <c r="E268" s="203"/>
      <c r="F268" s="203"/>
    </row>
    <row r="269" spans="2:6" ht="15.75">
      <c r="B269" s="188"/>
      <c r="C269" s="188"/>
      <c r="D269" s="203"/>
      <c r="E269" s="203"/>
      <c r="F269" s="203"/>
    </row>
    <row r="270" spans="2:6" ht="15.75">
      <c r="B270" s="188"/>
      <c r="C270" s="188"/>
      <c r="D270" s="203"/>
      <c r="E270" s="203"/>
      <c r="F270" s="203"/>
    </row>
    <row r="271" spans="2:6" ht="15.75">
      <c r="B271" s="188"/>
      <c r="C271" s="188"/>
      <c r="D271" s="203"/>
      <c r="E271" s="203"/>
      <c r="F271" s="203"/>
    </row>
    <row r="272" spans="2:6" ht="15.75">
      <c r="B272" s="188"/>
      <c r="C272" s="188"/>
      <c r="D272" s="203"/>
      <c r="E272" s="203"/>
      <c r="F272" s="203"/>
    </row>
    <row r="273" spans="2:6" ht="15.75">
      <c r="B273" s="188"/>
      <c r="C273" s="188"/>
      <c r="D273" s="203"/>
      <c r="E273" s="203"/>
      <c r="F273" s="203"/>
    </row>
    <row r="274" spans="2:6" ht="15.75">
      <c r="B274" s="188"/>
      <c r="C274" s="188"/>
      <c r="D274" s="203"/>
      <c r="E274" s="203"/>
      <c r="F274" s="203"/>
    </row>
    <row r="275" spans="2:6" ht="15.75">
      <c r="B275" s="188"/>
      <c r="C275" s="188"/>
      <c r="D275" s="203"/>
      <c r="E275" s="203"/>
      <c r="F275" s="203"/>
    </row>
    <row r="276" spans="2:6" ht="15.75">
      <c r="B276" s="188"/>
      <c r="C276" s="188"/>
      <c r="D276" s="203"/>
      <c r="E276" s="203"/>
      <c r="F276" s="203"/>
    </row>
    <row r="277" spans="2:6" ht="15.75">
      <c r="B277" s="188"/>
      <c r="C277" s="188"/>
      <c r="D277" s="203"/>
      <c r="E277" s="203"/>
      <c r="F277" s="203"/>
    </row>
    <row r="278" spans="2:6" ht="15.75">
      <c r="B278" s="188"/>
      <c r="C278" s="188"/>
      <c r="D278" s="203"/>
      <c r="E278" s="203"/>
      <c r="F278" s="203"/>
    </row>
    <row r="279" spans="2:6" ht="15.75">
      <c r="B279" s="188"/>
      <c r="C279" s="188"/>
      <c r="D279" s="203"/>
      <c r="E279" s="203"/>
      <c r="F279" s="203"/>
    </row>
    <row r="280" spans="2:6" ht="15.75">
      <c r="B280" s="188"/>
      <c r="C280" s="188"/>
      <c r="D280" s="203"/>
      <c r="E280" s="203"/>
      <c r="F280" s="203"/>
    </row>
    <row r="281" spans="2:6" ht="15.75">
      <c r="B281" s="188"/>
      <c r="C281" s="188"/>
      <c r="D281" s="203"/>
      <c r="E281" s="203"/>
      <c r="F281" s="203"/>
    </row>
    <row r="282" spans="2:6" ht="15.75">
      <c r="B282" s="188"/>
      <c r="C282" s="188"/>
      <c r="D282" s="203"/>
      <c r="E282" s="203"/>
      <c r="F282" s="203"/>
    </row>
    <row r="283" spans="2:6" ht="15.75">
      <c r="B283" s="188"/>
      <c r="C283" s="188"/>
      <c r="D283" s="203"/>
      <c r="E283" s="203"/>
      <c r="F283" s="203"/>
    </row>
    <row r="284" spans="2:6" ht="15.75">
      <c r="B284" s="188"/>
      <c r="C284" s="188"/>
      <c r="D284" s="203"/>
      <c r="E284" s="203"/>
      <c r="F284" s="203"/>
    </row>
    <row r="285" spans="2:6" ht="15.75">
      <c r="B285" s="188"/>
      <c r="C285" s="188"/>
      <c r="D285" s="203"/>
      <c r="E285" s="203"/>
      <c r="F285" s="203"/>
    </row>
    <row r="286" spans="2:6" ht="15.75">
      <c r="B286" s="188"/>
      <c r="C286" s="188"/>
      <c r="D286" s="203"/>
      <c r="E286" s="203"/>
      <c r="F286" s="203"/>
    </row>
    <row r="287" spans="2:6" ht="15.75">
      <c r="B287" s="188"/>
      <c r="C287" s="188"/>
      <c r="D287" s="203"/>
      <c r="E287" s="203"/>
      <c r="F287" s="203"/>
    </row>
    <row r="288" spans="2:6" ht="15.75">
      <c r="B288" s="188"/>
      <c r="C288" s="188"/>
      <c r="D288" s="203"/>
      <c r="E288" s="203"/>
      <c r="F288" s="203"/>
    </row>
    <row r="289" spans="2:6" ht="15.75">
      <c r="B289" s="188"/>
      <c r="C289" s="188"/>
      <c r="D289" s="203"/>
      <c r="E289" s="203"/>
      <c r="F289" s="203"/>
    </row>
    <row r="290" spans="2:6" ht="15.75">
      <c r="B290" s="188"/>
      <c r="C290" s="188"/>
      <c r="D290" s="203"/>
      <c r="E290" s="203"/>
      <c r="F290" s="203"/>
    </row>
    <row r="291" spans="2:6" ht="15.75">
      <c r="B291" s="188"/>
      <c r="C291" s="188"/>
      <c r="D291" s="203"/>
      <c r="E291" s="203"/>
      <c r="F291" s="203"/>
    </row>
    <row r="292" spans="2:6" ht="15.75">
      <c r="B292" s="188"/>
      <c r="C292" s="188"/>
      <c r="D292" s="203"/>
      <c r="E292" s="203"/>
      <c r="F292" s="203"/>
    </row>
    <row r="293" spans="2:6" ht="15.75">
      <c r="B293" s="188"/>
      <c r="C293" s="188"/>
      <c r="D293" s="203"/>
      <c r="E293" s="203"/>
      <c r="F293" s="203"/>
    </row>
    <row r="294" spans="2:6" ht="15.75">
      <c r="B294" s="188"/>
      <c r="C294" s="188"/>
      <c r="D294" s="203"/>
      <c r="E294" s="203"/>
      <c r="F294" s="203"/>
    </row>
    <row r="295" spans="2:6" ht="15.75">
      <c r="B295" s="188"/>
      <c r="C295" s="188"/>
      <c r="D295" s="203"/>
      <c r="E295" s="203"/>
      <c r="F295" s="203"/>
    </row>
    <row r="296" spans="2:6" ht="15.75">
      <c r="B296" s="188"/>
      <c r="C296" s="188"/>
      <c r="D296" s="203"/>
      <c r="E296" s="203"/>
      <c r="F296" s="203"/>
    </row>
    <row r="297" spans="2:6" ht="15.75">
      <c r="B297" s="188"/>
      <c r="C297" s="188"/>
      <c r="D297" s="203"/>
      <c r="E297" s="203"/>
      <c r="F297" s="203"/>
    </row>
    <row r="298" spans="2:6" ht="15.75">
      <c r="B298" s="188"/>
      <c r="C298" s="188"/>
      <c r="D298" s="203"/>
      <c r="E298" s="203"/>
      <c r="F298" s="203"/>
    </row>
    <row r="299" spans="2:6" ht="15.75">
      <c r="B299" s="188"/>
      <c r="C299" s="188"/>
      <c r="D299" s="203"/>
      <c r="E299" s="203"/>
      <c r="F299" s="203"/>
    </row>
    <row r="300" spans="2:6" ht="15.75">
      <c r="B300" s="188"/>
      <c r="C300" s="188"/>
      <c r="D300" s="203"/>
      <c r="E300" s="203"/>
      <c r="F300" s="203"/>
    </row>
    <row r="301" spans="2:6" ht="15.75">
      <c r="B301" s="188"/>
      <c r="C301" s="188"/>
      <c r="D301" s="203"/>
      <c r="E301" s="203"/>
      <c r="F301" s="203"/>
    </row>
    <row r="302" spans="2:6" ht="15.75">
      <c r="B302" s="188"/>
      <c r="C302" s="188"/>
      <c r="D302" s="203"/>
      <c r="E302" s="203"/>
      <c r="F302" s="203"/>
    </row>
    <row r="303" spans="2:6" ht="15.75">
      <c r="B303" s="188"/>
      <c r="C303" s="188"/>
      <c r="D303" s="203"/>
      <c r="E303" s="203"/>
      <c r="F303" s="203"/>
    </row>
    <row r="304" spans="2:6" ht="15.75">
      <c r="B304" s="188"/>
      <c r="C304" s="188"/>
      <c r="D304" s="203"/>
      <c r="E304" s="203"/>
      <c r="F304" s="203"/>
    </row>
    <row r="305" spans="2:6" ht="15.75">
      <c r="B305" s="188"/>
      <c r="C305" s="188"/>
      <c r="D305" s="203"/>
      <c r="E305" s="203"/>
      <c r="F305" s="203"/>
    </row>
    <row r="306" spans="2:6" ht="15.75">
      <c r="B306" s="188"/>
      <c r="C306" s="188"/>
      <c r="D306" s="203"/>
      <c r="E306" s="203"/>
      <c r="F306" s="203"/>
    </row>
    <row r="307" spans="2:6" ht="15.75">
      <c r="B307" s="188"/>
      <c r="C307" s="188"/>
      <c r="D307" s="203"/>
      <c r="E307" s="203"/>
      <c r="F307" s="203"/>
    </row>
    <row r="308" spans="2:6" ht="15.75">
      <c r="B308" s="188"/>
      <c r="C308" s="188"/>
      <c r="D308" s="203"/>
      <c r="E308" s="203"/>
      <c r="F308" s="203"/>
    </row>
    <row r="309" spans="2:6" ht="15.75">
      <c r="B309" s="188"/>
      <c r="C309" s="188"/>
      <c r="D309" s="203"/>
      <c r="E309" s="203"/>
      <c r="F309" s="203"/>
    </row>
    <row r="310" spans="2:6" ht="15.75">
      <c r="B310" s="188"/>
      <c r="C310" s="188"/>
      <c r="D310" s="203"/>
      <c r="E310" s="203"/>
      <c r="F310" s="203"/>
    </row>
    <row r="311" spans="2:6" ht="15.75">
      <c r="B311" s="188"/>
      <c r="C311" s="188"/>
      <c r="D311" s="203"/>
      <c r="E311" s="203"/>
      <c r="F311" s="203"/>
    </row>
    <row r="312" spans="2:6" ht="15.75">
      <c r="B312" s="188"/>
      <c r="C312" s="188"/>
      <c r="D312" s="203"/>
      <c r="E312" s="203"/>
      <c r="F312" s="203"/>
    </row>
    <row r="313" spans="2:6" ht="15.75">
      <c r="B313" s="188"/>
      <c r="C313" s="188"/>
      <c r="D313" s="203"/>
      <c r="E313" s="203"/>
      <c r="F313" s="203"/>
    </row>
    <row r="314" spans="2:6" ht="15.75">
      <c r="B314" s="188"/>
      <c r="C314" s="188"/>
      <c r="D314" s="203"/>
      <c r="E314" s="203"/>
      <c r="F314" s="203"/>
    </row>
    <row r="315" spans="2:6" ht="15.75">
      <c r="B315" s="188"/>
      <c r="C315" s="188"/>
      <c r="D315" s="203"/>
      <c r="E315" s="203"/>
      <c r="F315" s="203"/>
    </row>
    <row r="316" spans="2:6" ht="15.75">
      <c r="B316" s="188"/>
      <c r="C316" s="188"/>
      <c r="D316" s="203"/>
      <c r="E316" s="203"/>
      <c r="F316" s="203"/>
    </row>
    <row r="317" spans="2:6" ht="15.75">
      <c r="B317" s="188"/>
      <c r="C317" s="188"/>
      <c r="D317" s="203"/>
      <c r="E317" s="203"/>
      <c r="F317" s="203"/>
    </row>
    <row r="318" spans="2:6" ht="15.75">
      <c r="B318" s="188"/>
      <c r="C318" s="188"/>
      <c r="D318" s="203"/>
      <c r="E318" s="203"/>
      <c r="F318" s="203"/>
    </row>
    <row r="319" spans="2:6" ht="15.75">
      <c r="B319" s="188"/>
      <c r="C319" s="188"/>
      <c r="D319" s="203"/>
      <c r="E319" s="203"/>
      <c r="F319" s="203"/>
    </row>
    <row r="320" spans="2:6" ht="15.75">
      <c r="B320" s="188"/>
      <c r="C320" s="188"/>
      <c r="D320" s="203"/>
      <c r="E320" s="203"/>
      <c r="F320" s="203"/>
    </row>
    <row r="321" spans="2:6" ht="15.75">
      <c r="B321" s="188"/>
      <c r="C321" s="188"/>
      <c r="D321" s="203"/>
      <c r="E321" s="203"/>
      <c r="F321" s="203"/>
    </row>
    <row r="322" spans="2:6" ht="15.75">
      <c r="B322" s="188"/>
      <c r="C322" s="188"/>
      <c r="D322" s="203"/>
      <c r="E322" s="203"/>
      <c r="F322" s="203"/>
    </row>
    <row r="323" spans="2:6" ht="15.75">
      <c r="B323" s="188"/>
      <c r="C323" s="188"/>
      <c r="D323" s="203"/>
      <c r="E323" s="203"/>
      <c r="F323" s="203"/>
    </row>
    <row r="324" spans="2:6" ht="15.75">
      <c r="B324" s="188"/>
      <c r="C324" s="188"/>
      <c r="D324" s="203"/>
      <c r="E324" s="203"/>
      <c r="F324" s="203"/>
    </row>
    <row r="325" spans="2:6" ht="15.75">
      <c r="B325" s="188"/>
      <c r="C325" s="188"/>
      <c r="D325" s="203"/>
      <c r="E325" s="203"/>
      <c r="F325" s="203"/>
    </row>
    <row r="326" spans="2:6" ht="15.75">
      <c r="B326" s="188"/>
      <c r="C326" s="188"/>
      <c r="D326" s="203"/>
      <c r="E326" s="203"/>
      <c r="F326" s="203"/>
    </row>
    <row r="327" spans="2:6" ht="15.75">
      <c r="B327" s="188"/>
      <c r="C327" s="188"/>
      <c r="D327" s="203"/>
      <c r="E327" s="203"/>
      <c r="F327" s="203"/>
    </row>
    <row r="328" spans="2:6" ht="15.75">
      <c r="B328" s="188"/>
      <c r="C328" s="188"/>
      <c r="D328" s="203"/>
      <c r="E328" s="203"/>
      <c r="F328" s="203"/>
    </row>
    <row r="329" spans="2:6" ht="15.75">
      <c r="B329" s="188"/>
      <c r="C329" s="188"/>
      <c r="D329" s="203"/>
      <c r="E329" s="203"/>
      <c r="F329" s="203"/>
    </row>
    <row r="330" spans="2:6" ht="15.75">
      <c r="B330" s="188"/>
      <c r="C330" s="188"/>
      <c r="D330" s="203"/>
      <c r="E330" s="203"/>
      <c r="F330" s="203"/>
    </row>
    <row r="331" spans="2:6" ht="15.75">
      <c r="B331" s="188"/>
      <c r="C331" s="188"/>
      <c r="D331" s="203"/>
      <c r="E331" s="203"/>
      <c r="F331" s="203"/>
    </row>
    <row r="332" spans="2:6" ht="15.75">
      <c r="B332" s="188"/>
      <c r="C332" s="188"/>
      <c r="D332" s="203"/>
      <c r="E332" s="203"/>
      <c r="F332" s="203"/>
    </row>
    <row r="333" spans="2:6" ht="15.75">
      <c r="B333" s="188"/>
      <c r="C333" s="188"/>
      <c r="D333" s="203"/>
      <c r="E333" s="203"/>
      <c r="F333" s="203"/>
    </row>
    <row r="334" spans="2:6" ht="15.75">
      <c r="B334" s="188"/>
      <c r="C334" s="188"/>
      <c r="D334" s="203"/>
      <c r="E334" s="203"/>
      <c r="F334" s="203"/>
    </row>
    <row r="335" spans="2:6" ht="15.75">
      <c r="B335" s="188"/>
      <c r="C335" s="188"/>
      <c r="D335" s="203"/>
      <c r="E335" s="203"/>
      <c r="F335" s="203"/>
    </row>
    <row r="336" spans="2:6" ht="15.75">
      <c r="B336" s="188"/>
      <c r="C336" s="188"/>
      <c r="D336" s="203"/>
      <c r="E336" s="203"/>
      <c r="F336" s="203"/>
    </row>
    <row r="337" spans="2:6" ht="15.75">
      <c r="B337" s="188"/>
      <c r="C337" s="188"/>
      <c r="D337" s="203"/>
      <c r="E337" s="203"/>
      <c r="F337" s="203"/>
    </row>
    <row r="338" spans="2:6" ht="15.75">
      <c r="B338" s="188"/>
      <c r="C338" s="188"/>
      <c r="D338" s="203"/>
      <c r="E338" s="203"/>
      <c r="F338" s="203"/>
    </row>
    <row r="339" spans="2:6" ht="15.75">
      <c r="B339" s="188"/>
      <c r="C339" s="188"/>
      <c r="D339" s="203"/>
      <c r="E339" s="203"/>
      <c r="F339" s="203"/>
    </row>
    <row r="340" spans="2:6" ht="15.75">
      <c r="B340" s="188"/>
      <c r="C340" s="188"/>
      <c r="D340" s="203"/>
      <c r="E340" s="203"/>
      <c r="F340" s="203"/>
    </row>
    <row r="341" spans="2:6" ht="15.75">
      <c r="B341" s="188"/>
      <c r="C341" s="188"/>
      <c r="D341" s="203"/>
      <c r="E341" s="203"/>
      <c r="F341" s="203"/>
    </row>
    <row r="342" spans="2:6" ht="15.75">
      <c r="B342" s="188"/>
      <c r="C342" s="188"/>
      <c r="D342" s="203"/>
      <c r="E342" s="203"/>
      <c r="F342" s="203"/>
    </row>
    <row r="343" spans="2:6" ht="15.75">
      <c r="B343" s="188"/>
      <c r="C343" s="188"/>
      <c r="D343" s="203"/>
      <c r="E343" s="203"/>
      <c r="F343" s="203"/>
    </row>
    <row r="344" spans="2:6" ht="15.75">
      <c r="B344" s="188"/>
      <c r="C344" s="188"/>
      <c r="D344" s="203"/>
      <c r="E344" s="203"/>
      <c r="F344" s="203"/>
    </row>
    <row r="345" spans="2:6" ht="15.75">
      <c r="B345" s="188"/>
      <c r="C345" s="188"/>
      <c r="D345" s="203"/>
      <c r="E345" s="203"/>
      <c r="F345" s="203"/>
    </row>
    <row r="346" spans="2:6" ht="15.75">
      <c r="B346" s="188"/>
      <c r="C346" s="188"/>
      <c r="D346" s="203"/>
      <c r="E346" s="203"/>
      <c r="F346" s="203"/>
    </row>
    <row r="347" spans="2:6" ht="15.75">
      <c r="B347" s="188"/>
      <c r="C347" s="188"/>
      <c r="D347" s="203"/>
      <c r="E347" s="203"/>
      <c r="F347" s="203"/>
    </row>
    <row r="348" spans="2:6" ht="15.75">
      <c r="B348" s="188"/>
      <c r="C348" s="188"/>
      <c r="D348" s="203"/>
      <c r="E348" s="203"/>
      <c r="F348" s="203"/>
    </row>
    <row r="349" spans="2:6" ht="15.75">
      <c r="B349" s="188"/>
      <c r="C349" s="188"/>
      <c r="D349" s="203"/>
      <c r="E349" s="203"/>
      <c r="F349" s="203"/>
    </row>
    <row r="350" spans="2:6" ht="15.75">
      <c r="B350" s="188"/>
      <c r="C350" s="188"/>
      <c r="D350" s="203"/>
      <c r="E350" s="203"/>
      <c r="F350" s="203"/>
    </row>
    <row r="351" spans="2:6" ht="15.75">
      <c r="B351" s="188"/>
      <c r="C351" s="188"/>
      <c r="D351" s="203"/>
      <c r="E351" s="203"/>
      <c r="F351" s="203"/>
    </row>
    <row r="352" spans="2:6" ht="15.75">
      <c r="B352" s="188"/>
      <c r="C352" s="188"/>
      <c r="D352" s="203"/>
      <c r="E352" s="203"/>
      <c r="F352" s="203"/>
    </row>
    <row r="353" spans="2:6" ht="15.75">
      <c r="B353" s="188"/>
      <c r="C353" s="188"/>
      <c r="D353" s="203"/>
      <c r="E353" s="203"/>
      <c r="F353" s="203"/>
    </row>
    <row r="354" spans="2:6" ht="15.75">
      <c r="B354" s="188"/>
      <c r="C354" s="188"/>
      <c r="D354" s="203"/>
      <c r="E354" s="203"/>
      <c r="F354" s="203"/>
    </row>
    <row r="355" spans="2:6" ht="15.75">
      <c r="B355" s="188"/>
      <c r="C355" s="188"/>
      <c r="D355" s="203"/>
      <c r="E355" s="203"/>
      <c r="F355" s="203"/>
    </row>
    <row r="356" spans="2:6" ht="15.75">
      <c r="B356" s="188"/>
      <c r="C356" s="188"/>
      <c r="D356" s="203"/>
      <c r="E356" s="203"/>
      <c r="F356" s="203"/>
    </row>
    <row r="357" spans="2:6" ht="15.75">
      <c r="B357" s="188"/>
      <c r="C357" s="188"/>
      <c r="D357" s="203"/>
      <c r="E357" s="203"/>
      <c r="F357" s="203"/>
    </row>
    <row r="358" spans="2:6" ht="15.75">
      <c r="B358" s="188"/>
      <c r="C358" s="188"/>
      <c r="D358" s="203"/>
      <c r="E358" s="203"/>
      <c r="F358" s="203"/>
    </row>
    <row r="359" spans="2:6" ht="15.75">
      <c r="B359" s="188"/>
      <c r="C359" s="188"/>
      <c r="D359" s="203"/>
      <c r="E359" s="203"/>
      <c r="F359" s="203"/>
    </row>
    <row r="360" spans="2:6" ht="15.75">
      <c r="B360" s="188"/>
      <c r="C360" s="188"/>
      <c r="D360" s="203"/>
      <c r="E360" s="203"/>
      <c r="F360" s="203"/>
    </row>
    <row r="361" spans="2:6" ht="15.75">
      <c r="B361" s="188"/>
      <c r="C361" s="188"/>
      <c r="D361" s="203"/>
      <c r="E361" s="203"/>
      <c r="F361" s="203"/>
    </row>
    <row r="362" spans="2:6" ht="15.75">
      <c r="B362" s="188"/>
      <c r="C362" s="188"/>
      <c r="D362" s="203"/>
      <c r="E362" s="203"/>
      <c r="F362" s="203"/>
    </row>
    <row r="363" spans="2:6" ht="15.75">
      <c r="B363" s="188"/>
      <c r="C363" s="188"/>
      <c r="D363" s="203"/>
      <c r="E363" s="203"/>
      <c r="F363" s="203"/>
    </row>
    <row r="364" spans="2:6" ht="15.75">
      <c r="B364" s="188"/>
      <c r="C364" s="188"/>
      <c r="D364" s="203"/>
      <c r="E364" s="203"/>
      <c r="F364" s="203"/>
    </row>
    <row r="365" spans="2:6" ht="15.75">
      <c r="B365" s="188"/>
      <c r="C365" s="188"/>
      <c r="D365" s="203"/>
      <c r="E365" s="203"/>
      <c r="F365" s="203"/>
    </row>
    <row r="366" spans="2:6" ht="15.75">
      <c r="B366" s="188"/>
      <c r="C366" s="188"/>
      <c r="D366" s="203"/>
      <c r="E366" s="203"/>
      <c r="F366" s="203"/>
    </row>
    <row r="367" spans="2:6" ht="15.75">
      <c r="B367" s="188"/>
      <c r="C367" s="188"/>
      <c r="D367" s="203"/>
      <c r="E367" s="203"/>
      <c r="F367" s="203"/>
    </row>
    <row r="368" spans="2:6" ht="15.75">
      <c r="B368" s="188"/>
      <c r="C368" s="188"/>
      <c r="D368" s="203"/>
      <c r="E368" s="203"/>
      <c r="F368" s="203"/>
    </row>
    <row r="369" spans="2:6" ht="15.75">
      <c r="B369" s="188"/>
      <c r="C369" s="188"/>
      <c r="D369" s="203"/>
      <c r="E369" s="203"/>
      <c r="F369" s="203"/>
    </row>
    <row r="370" spans="2:6" ht="15.75">
      <c r="B370" s="188"/>
      <c r="C370" s="188"/>
      <c r="D370" s="203"/>
      <c r="E370" s="203"/>
      <c r="F370" s="203"/>
    </row>
    <row r="371" spans="2:6" ht="15.75">
      <c r="B371" s="188"/>
      <c r="C371" s="188"/>
      <c r="D371" s="203"/>
      <c r="E371" s="203"/>
      <c r="F371" s="203"/>
    </row>
    <row r="372" spans="2:6" ht="15.75">
      <c r="B372" s="188"/>
      <c r="C372" s="188"/>
      <c r="D372" s="203"/>
      <c r="E372" s="203"/>
      <c r="F372" s="203"/>
    </row>
    <row r="373" spans="2:6" ht="15.75">
      <c r="B373" s="188"/>
      <c r="C373" s="188"/>
      <c r="D373" s="203"/>
      <c r="E373" s="203"/>
      <c r="F373" s="203"/>
    </row>
    <row r="374" spans="2:6" ht="15.75">
      <c r="B374" s="188"/>
      <c r="C374" s="188"/>
      <c r="D374" s="203"/>
      <c r="E374" s="203"/>
      <c r="F374" s="203"/>
    </row>
    <row r="375" spans="2:6" ht="15.75">
      <c r="B375" s="188"/>
      <c r="C375" s="188"/>
      <c r="D375" s="203"/>
      <c r="E375" s="203"/>
      <c r="F375" s="203"/>
    </row>
    <row r="376" spans="2:6" ht="15.75">
      <c r="B376" s="188"/>
      <c r="C376" s="188"/>
      <c r="D376" s="203"/>
      <c r="E376" s="203"/>
      <c r="F376" s="203"/>
    </row>
    <row r="377" spans="2:6" ht="15.75">
      <c r="B377" s="188"/>
      <c r="C377" s="188"/>
      <c r="D377" s="203"/>
      <c r="E377" s="203"/>
      <c r="F377" s="203"/>
    </row>
    <row r="378" spans="2:6" ht="15.75">
      <c r="B378" s="188"/>
      <c r="C378" s="188"/>
      <c r="D378" s="203"/>
      <c r="E378" s="203"/>
      <c r="F378" s="203"/>
    </row>
    <row r="379" spans="2:6" ht="15.75">
      <c r="B379" s="188"/>
      <c r="C379" s="188"/>
      <c r="D379" s="203"/>
      <c r="E379" s="203"/>
      <c r="F379" s="203"/>
    </row>
    <row r="380" spans="2:6" ht="15.75">
      <c r="B380" s="188"/>
      <c r="C380" s="188"/>
      <c r="D380" s="203"/>
      <c r="E380" s="203"/>
      <c r="F380" s="203"/>
    </row>
    <row r="381" spans="2:6" ht="15.75">
      <c r="B381" s="188"/>
      <c r="C381" s="188"/>
      <c r="D381" s="203"/>
      <c r="E381" s="203"/>
      <c r="F381" s="203"/>
    </row>
    <row r="382" spans="2:6" ht="15.75">
      <c r="B382" s="188"/>
      <c r="C382" s="188"/>
      <c r="D382" s="203"/>
      <c r="E382" s="203"/>
      <c r="F382" s="203"/>
    </row>
    <row r="383" spans="2:6" ht="15.75">
      <c r="B383" s="188"/>
      <c r="C383" s="188"/>
      <c r="D383" s="203"/>
      <c r="E383" s="203"/>
      <c r="F383" s="203"/>
    </row>
    <row r="384" spans="2:6" ht="15.75">
      <c r="B384" s="188"/>
      <c r="C384" s="188"/>
      <c r="D384" s="203"/>
      <c r="E384" s="203"/>
      <c r="F384" s="203"/>
    </row>
    <row r="385" spans="2:6" ht="15.75">
      <c r="B385" s="188"/>
      <c r="C385" s="188"/>
      <c r="D385" s="203"/>
      <c r="E385" s="203"/>
      <c r="F385" s="203"/>
    </row>
    <row r="386" spans="2:6" ht="15.75">
      <c r="B386" s="188"/>
      <c r="C386" s="188"/>
      <c r="D386" s="203"/>
      <c r="E386" s="203"/>
      <c r="F386" s="203"/>
    </row>
    <row r="387" spans="2:6" ht="15.75">
      <c r="B387" s="188"/>
      <c r="C387" s="188"/>
      <c r="D387" s="203"/>
      <c r="E387" s="203"/>
      <c r="F387" s="203"/>
    </row>
    <row r="388" spans="2:6" ht="15.75">
      <c r="B388" s="188"/>
      <c r="C388" s="188"/>
      <c r="D388" s="203"/>
      <c r="E388" s="203"/>
      <c r="F388" s="203"/>
    </row>
    <row r="389" spans="2:6" ht="15.75">
      <c r="B389" s="188"/>
      <c r="C389" s="188"/>
      <c r="D389" s="203"/>
      <c r="E389" s="203"/>
      <c r="F389" s="203"/>
    </row>
    <row r="390" spans="2:6" ht="15.75">
      <c r="B390" s="188"/>
      <c r="C390" s="188"/>
      <c r="D390" s="203"/>
      <c r="E390" s="203"/>
      <c r="F390" s="203"/>
    </row>
    <row r="391" spans="2:6" ht="15.75">
      <c r="B391" s="188"/>
      <c r="C391" s="188"/>
      <c r="D391" s="203"/>
      <c r="E391" s="203"/>
      <c r="F391" s="203"/>
    </row>
    <row r="392" spans="2:6" ht="15.75">
      <c r="B392" s="188"/>
      <c r="C392" s="188"/>
      <c r="D392" s="203"/>
      <c r="E392" s="203"/>
      <c r="F392" s="203"/>
    </row>
    <row r="393" spans="2:6" ht="15.75">
      <c r="B393" s="188"/>
      <c r="C393" s="188"/>
      <c r="D393" s="203"/>
      <c r="E393" s="203"/>
      <c r="F393" s="203"/>
    </row>
    <row r="394" spans="2:6" ht="15.75">
      <c r="B394" s="188"/>
      <c r="C394" s="188"/>
      <c r="D394" s="203"/>
      <c r="E394" s="203"/>
      <c r="F394" s="203"/>
    </row>
    <row r="395" spans="2:6" ht="15.75">
      <c r="B395" s="188"/>
      <c r="C395" s="188"/>
      <c r="D395" s="203"/>
      <c r="E395" s="203"/>
      <c r="F395" s="203"/>
    </row>
    <row r="396" spans="2:6" ht="15.75">
      <c r="B396" s="188"/>
      <c r="C396" s="188"/>
      <c r="D396" s="203"/>
      <c r="E396" s="203"/>
      <c r="F396" s="203"/>
    </row>
    <row r="397" spans="2:6" ht="15.75">
      <c r="B397" s="188"/>
      <c r="C397" s="188"/>
      <c r="D397" s="203"/>
      <c r="E397" s="203"/>
      <c r="F397" s="203"/>
    </row>
    <row r="398" spans="2:6" ht="15.75">
      <c r="B398" s="188"/>
      <c r="C398" s="188"/>
      <c r="D398" s="203"/>
      <c r="E398" s="203"/>
      <c r="F398" s="203"/>
    </row>
    <row r="399" spans="2:6" ht="15.75">
      <c r="B399" s="188"/>
      <c r="C399" s="188"/>
      <c r="D399" s="203"/>
      <c r="E399" s="203"/>
      <c r="F399" s="203"/>
    </row>
    <row r="400" spans="2:6" ht="15.75">
      <c r="B400" s="188"/>
      <c r="C400" s="188"/>
      <c r="D400" s="203"/>
      <c r="E400" s="203"/>
      <c r="F400" s="203"/>
    </row>
    <row r="401" spans="2:6" ht="15.75">
      <c r="B401" s="188"/>
      <c r="C401" s="188"/>
      <c r="D401" s="203"/>
      <c r="E401" s="203"/>
      <c r="F401" s="203"/>
    </row>
    <row r="402" spans="2:6" ht="15.75">
      <c r="B402" s="188"/>
      <c r="C402" s="188"/>
      <c r="D402" s="203"/>
      <c r="E402" s="203"/>
      <c r="F402" s="203"/>
    </row>
    <row r="403" spans="2:6" ht="15.75">
      <c r="B403" s="188"/>
      <c r="C403" s="188"/>
      <c r="D403" s="203"/>
      <c r="E403" s="203"/>
      <c r="F403" s="203"/>
    </row>
    <row r="404" spans="2:6" ht="15.75">
      <c r="B404" s="188"/>
      <c r="C404" s="188"/>
      <c r="D404" s="203"/>
      <c r="E404" s="203"/>
      <c r="F404" s="203"/>
    </row>
    <row r="405" spans="2:6" ht="15.75">
      <c r="B405" s="188"/>
      <c r="C405" s="188"/>
      <c r="D405" s="203"/>
      <c r="E405" s="203"/>
      <c r="F405" s="203"/>
    </row>
    <row r="406" spans="2:6" ht="15.75">
      <c r="B406" s="188"/>
      <c r="C406" s="188"/>
      <c r="D406" s="203"/>
      <c r="E406" s="203"/>
      <c r="F406" s="203"/>
    </row>
    <row r="407" spans="2:6" ht="15.75">
      <c r="B407" s="188"/>
      <c r="C407" s="188"/>
      <c r="D407" s="203"/>
      <c r="E407" s="203"/>
      <c r="F407" s="203"/>
    </row>
    <row r="408" spans="2:6" ht="15.75">
      <c r="B408" s="188"/>
      <c r="C408" s="188"/>
      <c r="D408" s="203"/>
      <c r="E408" s="203"/>
      <c r="F408" s="203"/>
    </row>
    <row r="409" spans="2:6" ht="15.75">
      <c r="B409" s="188"/>
      <c r="C409" s="188"/>
      <c r="D409" s="203"/>
      <c r="E409" s="203"/>
      <c r="F409" s="203"/>
    </row>
    <row r="410" spans="2:6" ht="15.75">
      <c r="B410" s="188"/>
      <c r="C410" s="188"/>
      <c r="D410" s="203"/>
      <c r="E410" s="203"/>
      <c r="F410" s="203"/>
    </row>
    <row r="411" spans="2:6" ht="15.75">
      <c r="B411" s="188"/>
      <c r="C411" s="188"/>
      <c r="D411" s="203"/>
      <c r="E411" s="203"/>
      <c r="F411" s="203"/>
    </row>
    <row r="412" spans="2:6" ht="15.75">
      <c r="B412" s="188"/>
      <c r="C412" s="188"/>
      <c r="D412" s="203"/>
      <c r="E412" s="203"/>
      <c r="F412" s="203"/>
    </row>
    <row r="413" spans="2:6" ht="15.75">
      <c r="B413" s="188"/>
      <c r="C413" s="188"/>
      <c r="D413" s="203"/>
      <c r="E413" s="203"/>
      <c r="F413" s="203"/>
    </row>
    <row r="414" spans="2:6" ht="15.75">
      <c r="B414" s="188"/>
      <c r="C414" s="188"/>
      <c r="D414" s="203"/>
      <c r="E414" s="203"/>
      <c r="F414" s="203"/>
    </row>
    <row r="415" spans="2:6" ht="15.75">
      <c r="B415" s="188"/>
      <c r="C415" s="188"/>
      <c r="D415" s="203"/>
      <c r="E415" s="203"/>
      <c r="F415" s="203"/>
    </row>
    <row r="416" spans="2:6" ht="15.75">
      <c r="B416" s="188"/>
      <c r="C416" s="188"/>
      <c r="D416" s="203"/>
      <c r="E416" s="203"/>
      <c r="F416" s="203"/>
    </row>
    <row r="417" spans="2:6" ht="15.75">
      <c r="B417" s="188"/>
      <c r="C417" s="188"/>
      <c r="D417" s="203"/>
      <c r="E417" s="203"/>
      <c r="F417" s="203"/>
    </row>
    <row r="418" spans="2:6" ht="15.75">
      <c r="B418" s="188"/>
      <c r="C418" s="188"/>
      <c r="D418" s="203"/>
      <c r="E418" s="203"/>
      <c r="F418" s="203"/>
    </row>
    <row r="419" spans="2:6" ht="15.75">
      <c r="B419" s="188"/>
      <c r="C419" s="188"/>
      <c r="D419" s="203"/>
      <c r="E419" s="203"/>
      <c r="F419" s="203"/>
    </row>
    <row r="420" spans="2:6" ht="15.75">
      <c r="B420" s="188"/>
      <c r="C420" s="188"/>
      <c r="D420" s="203"/>
      <c r="E420" s="203"/>
      <c r="F420" s="203"/>
    </row>
    <row r="421" spans="2:6" ht="15.75">
      <c r="B421" s="188"/>
      <c r="C421" s="188"/>
      <c r="D421" s="203"/>
      <c r="E421" s="203"/>
      <c r="F421" s="203"/>
    </row>
    <row r="422" spans="2:6" ht="15.75">
      <c r="B422" s="188"/>
      <c r="C422" s="188"/>
      <c r="D422" s="203"/>
      <c r="E422" s="203"/>
      <c r="F422" s="203"/>
    </row>
    <row r="423" spans="2:6" ht="15.75">
      <c r="B423" s="188"/>
      <c r="C423" s="188"/>
      <c r="D423" s="203"/>
      <c r="E423" s="203"/>
      <c r="F423" s="203"/>
    </row>
    <row r="424" spans="2:6" ht="15.75">
      <c r="B424" s="188"/>
      <c r="C424" s="188"/>
      <c r="D424" s="203"/>
      <c r="E424" s="203"/>
      <c r="F424" s="203"/>
    </row>
    <row r="425" spans="2:6" ht="15.75">
      <c r="B425" s="188"/>
      <c r="C425" s="188"/>
      <c r="D425" s="203"/>
      <c r="E425" s="203"/>
      <c r="F425" s="203"/>
    </row>
    <row r="426" spans="2:6" ht="15.75">
      <c r="B426" s="188"/>
      <c r="C426" s="188"/>
      <c r="D426" s="203"/>
      <c r="E426" s="203"/>
      <c r="F426" s="203"/>
    </row>
    <row r="427" spans="2:6" ht="15.75">
      <c r="B427" s="188"/>
      <c r="C427" s="188"/>
      <c r="D427" s="203"/>
      <c r="E427" s="203"/>
      <c r="F427" s="203"/>
    </row>
    <row r="428" spans="2:6" ht="15.75">
      <c r="B428" s="188"/>
      <c r="C428" s="188"/>
      <c r="D428" s="203"/>
      <c r="E428" s="203"/>
      <c r="F428" s="203"/>
    </row>
    <row r="429" spans="2:6" ht="15.75">
      <c r="B429" s="188"/>
      <c r="C429" s="188"/>
      <c r="D429" s="203"/>
      <c r="E429" s="203"/>
      <c r="F429" s="203"/>
    </row>
    <row r="430" spans="2:6" ht="15.75">
      <c r="B430" s="188"/>
      <c r="C430" s="188"/>
      <c r="D430" s="203"/>
      <c r="E430" s="203"/>
      <c r="F430" s="203"/>
    </row>
    <row r="431" spans="2:6" ht="15.75">
      <c r="B431" s="188"/>
      <c r="C431" s="188"/>
      <c r="D431" s="203"/>
      <c r="E431" s="203"/>
      <c r="F431" s="203"/>
    </row>
    <row r="432" spans="2:6" ht="15.75">
      <c r="B432" s="188"/>
      <c r="C432" s="188"/>
      <c r="D432" s="203"/>
      <c r="E432" s="203"/>
      <c r="F432" s="203"/>
    </row>
    <row r="433" spans="2:6" ht="15.75">
      <c r="B433" s="188"/>
      <c r="C433" s="188"/>
      <c r="D433" s="203"/>
      <c r="E433" s="203"/>
      <c r="F433" s="203"/>
    </row>
    <row r="434" spans="2:6" ht="15.75">
      <c r="B434" s="188"/>
      <c r="C434" s="188"/>
      <c r="D434" s="203"/>
      <c r="E434" s="203"/>
      <c r="F434" s="203"/>
    </row>
    <row r="435" spans="2:6" ht="15.75">
      <c r="B435" s="188"/>
      <c r="C435" s="188"/>
      <c r="D435" s="203"/>
      <c r="E435" s="203"/>
      <c r="F435" s="203"/>
    </row>
    <row r="436" spans="2:6" ht="15.75">
      <c r="B436" s="188"/>
      <c r="C436" s="188"/>
      <c r="D436" s="203"/>
      <c r="E436" s="203"/>
      <c r="F436" s="203"/>
    </row>
    <row r="437" spans="2:6" ht="15.75">
      <c r="B437" s="188"/>
      <c r="C437" s="188"/>
      <c r="D437" s="203"/>
      <c r="E437" s="203"/>
      <c r="F437" s="203"/>
    </row>
    <row r="438" spans="2:6" ht="15.75">
      <c r="B438" s="188"/>
      <c r="C438" s="188"/>
      <c r="D438" s="203"/>
      <c r="E438" s="203"/>
      <c r="F438" s="203"/>
    </row>
    <row r="439" spans="2:6" ht="15.75">
      <c r="B439" s="188"/>
      <c r="C439" s="188"/>
      <c r="D439" s="203"/>
      <c r="E439" s="203"/>
      <c r="F439" s="203"/>
    </row>
    <row r="440" spans="2:6" ht="15.75">
      <c r="B440" s="188"/>
      <c r="C440" s="188"/>
      <c r="D440" s="203"/>
      <c r="E440" s="203"/>
      <c r="F440" s="203"/>
    </row>
    <row r="441" spans="2:6" ht="15.75">
      <c r="B441" s="188"/>
      <c r="C441" s="188"/>
      <c r="D441" s="203"/>
      <c r="E441" s="203"/>
      <c r="F441" s="203"/>
    </row>
    <row r="442" spans="2:6" ht="15.75">
      <c r="B442" s="188"/>
      <c r="C442" s="188"/>
      <c r="D442" s="203"/>
      <c r="E442" s="203"/>
      <c r="F442" s="203"/>
    </row>
    <row r="443" spans="2:6" ht="15.75">
      <c r="B443" s="188"/>
      <c r="C443" s="188"/>
      <c r="D443" s="203"/>
      <c r="E443" s="203"/>
      <c r="F443" s="203"/>
    </row>
    <row r="444" spans="2:6" ht="15.75">
      <c r="B444" s="188"/>
      <c r="C444" s="188"/>
      <c r="D444" s="203"/>
      <c r="E444" s="203"/>
      <c r="F444" s="203"/>
    </row>
    <row r="445" spans="2:6" ht="15.75">
      <c r="B445" s="188"/>
      <c r="C445" s="188"/>
      <c r="D445" s="203"/>
      <c r="E445" s="203"/>
      <c r="F445" s="203"/>
    </row>
    <row r="446" spans="2:6" ht="15.75">
      <c r="B446" s="188"/>
      <c r="C446" s="188"/>
      <c r="D446" s="203"/>
      <c r="E446" s="203"/>
      <c r="F446" s="203"/>
    </row>
    <row r="447" spans="2:6" ht="15.75">
      <c r="B447" s="188"/>
      <c r="C447" s="188"/>
      <c r="D447" s="203"/>
      <c r="E447" s="203"/>
      <c r="F447" s="203"/>
    </row>
    <row r="448" spans="2:6" ht="15.75">
      <c r="B448" s="188"/>
      <c r="C448" s="188"/>
      <c r="D448" s="203"/>
      <c r="E448" s="203"/>
      <c r="F448" s="203"/>
    </row>
    <row r="449" spans="2:6" ht="15.75">
      <c r="B449" s="188"/>
      <c r="C449" s="188"/>
      <c r="D449" s="203"/>
      <c r="E449" s="203"/>
      <c r="F449" s="203"/>
    </row>
    <row r="450" spans="2:6" ht="15.75">
      <c r="B450" s="188"/>
      <c r="C450" s="188"/>
      <c r="D450" s="203"/>
      <c r="E450" s="203"/>
      <c r="F450" s="203"/>
    </row>
    <row r="451" spans="2:6" ht="15.75">
      <c r="B451" s="188"/>
      <c r="C451" s="188"/>
      <c r="D451" s="203"/>
      <c r="E451" s="203"/>
      <c r="F451" s="203"/>
    </row>
    <row r="452" spans="2:6" ht="15.75">
      <c r="B452" s="188"/>
      <c r="C452" s="188"/>
      <c r="D452" s="203"/>
      <c r="E452" s="203"/>
      <c r="F452" s="203"/>
    </row>
    <row r="453" spans="2:6" ht="15.75">
      <c r="B453" s="188"/>
      <c r="C453" s="188"/>
      <c r="D453" s="203"/>
      <c r="E453" s="203"/>
      <c r="F453" s="203"/>
    </row>
    <row r="454" spans="2:6" ht="15.75">
      <c r="B454" s="188"/>
      <c r="C454" s="188"/>
      <c r="D454" s="203"/>
      <c r="E454" s="203"/>
      <c r="F454" s="203"/>
    </row>
    <row r="455" spans="2:6" ht="15.75">
      <c r="B455" s="188"/>
      <c r="C455" s="188"/>
      <c r="D455" s="203"/>
      <c r="E455" s="203"/>
      <c r="F455" s="203"/>
    </row>
    <row r="456" spans="2:6" ht="15.75">
      <c r="B456" s="188"/>
      <c r="C456" s="188"/>
      <c r="D456" s="203"/>
      <c r="E456" s="203"/>
      <c r="F456" s="203"/>
    </row>
    <row r="457" spans="2:6" ht="15.75">
      <c r="B457" s="188"/>
      <c r="C457" s="188"/>
      <c r="D457" s="203"/>
      <c r="E457" s="203"/>
      <c r="F457" s="203"/>
    </row>
    <row r="458" spans="2:6" ht="15.75">
      <c r="B458" s="188"/>
      <c r="C458" s="188"/>
      <c r="D458" s="203"/>
      <c r="E458" s="203"/>
      <c r="F458" s="203"/>
    </row>
    <row r="459" spans="2:6" ht="15.75">
      <c r="B459" s="188"/>
      <c r="C459" s="188"/>
      <c r="D459" s="203"/>
      <c r="E459" s="203"/>
      <c r="F459" s="203"/>
    </row>
    <row r="460" spans="2:6" ht="15.75">
      <c r="B460" s="188"/>
      <c r="C460" s="188"/>
      <c r="D460" s="203"/>
      <c r="E460" s="203"/>
      <c r="F460" s="203"/>
    </row>
    <row r="461" spans="2:6" ht="15.75">
      <c r="B461" s="188"/>
      <c r="C461" s="188"/>
      <c r="D461" s="203"/>
      <c r="E461" s="203"/>
      <c r="F461" s="203"/>
    </row>
    <row r="462" spans="2:6" ht="15.75">
      <c r="B462" s="188"/>
      <c r="C462" s="188"/>
      <c r="D462" s="203"/>
      <c r="E462" s="203"/>
      <c r="F462" s="203"/>
    </row>
    <row r="463" spans="2:6" ht="15.75">
      <c r="B463" s="188"/>
      <c r="C463" s="188"/>
      <c r="D463" s="203"/>
      <c r="E463" s="203"/>
      <c r="F463" s="203"/>
    </row>
    <row r="464" spans="2:6" ht="15.75">
      <c r="B464" s="188"/>
      <c r="C464" s="188"/>
      <c r="D464" s="203"/>
      <c r="E464" s="203"/>
      <c r="F464" s="203"/>
    </row>
    <row r="465" spans="2:6" ht="15.75">
      <c r="B465" s="188"/>
      <c r="C465" s="188"/>
      <c r="D465" s="203"/>
      <c r="E465" s="203"/>
      <c r="F465" s="203"/>
    </row>
    <row r="466" spans="2:6" ht="15.75">
      <c r="B466" s="188"/>
      <c r="C466" s="188"/>
      <c r="D466" s="203"/>
      <c r="E466" s="203"/>
      <c r="F466" s="203"/>
    </row>
    <row r="467" spans="2:6" ht="15.75">
      <c r="B467" s="188"/>
      <c r="C467" s="188"/>
      <c r="D467" s="203"/>
      <c r="E467" s="203"/>
      <c r="F467" s="203"/>
    </row>
    <row r="468" spans="2:6" ht="15.75">
      <c r="B468" s="188"/>
      <c r="C468" s="188"/>
      <c r="D468" s="203"/>
      <c r="E468" s="203"/>
      <c r="F468" s="203"/>
    </row>
    <row r="469" spans="2:6" ht="15.75">
      <c r="B469" s="188"/>
      <c r="C469" s="188"/>
      <c r="D469" s="203"/>
      <c r="E469" s="203"/>
      <c r="F469" s="203"/>
    </row>
    <row r="470" spans="2:6" ht="15.75">
      <c r="B470" s="188"/>
      <c r="C470" s="188"/>
      <c r="D470" s="203"/>
      <c r="E470" s="203"/>
      <c r="F470" s="203"/>
    </row>
    <row r="471" spans="2:6" ht="15.75">
      <c r="B471" s="188"/>
      <c r="C471" s="188"/>
      <c r="D471" s="203"/>
      <c r="E471" s="203"/>
      <c r="F471" s="203"/>
    </row>
    <row r="472" spans="2:6" ht="15.75">
      <c r="B472" s="188"/>
      <c r="C472" s="188"/>
      <c r="D472" s="203"/>
      <c r="E472" s="203"/>
      <c r="F472" s="203"/>
    </row>
    <row r="473" spans="2:6" ht="15.75">
      <c r="B473" s="188"/>
      <c r="C473" s="188"/>
      <c r="D473" s="203"/>
      <c r="E473" s="203"/>
      <c r="F473" s="203"/>
    </row>
    <row r="474" spans="2:6" ht="15.75">
      <c r="B474" s="188"/>
      <c r="C474" s="188"/>
      <c r="D474" s="203"/>
      <c r="E474" s="203"/>
      <c r="F474" s="203"/>
    </row>
    <row r="475" spans="2:6" ht="15.75">
      <c r="B475" s="188"/>
      <c r="C475" s="188"/>
      <c r="D475" s="203"/>
      <c r="E475" s="203"/>
      <c r="F475" s="203"/>
    </row>
    <row r="476" spans="2:6" ht="15.75">
      <c r="B476" s="188"/>
      <c r="C476" s="188"/>
      <c r="D476" s="203"/>
      <c r="E476" s="203"/>
      <c r="F476" s="203"/>
    </row>
    <row r="477" spans="2:6" ht="15.75">
      <c r="B477" s="188"/>
      <c r="C477" s="188"/>
      <c r="D477" s="203"/>
      <c r="E477" s="203"/>
      <c r="F477" s="203"/>
    </row>
    <row r="478" spans="2:6" ht="15.75">
      <c r="B478" s="188"/>
      <c r="C478" s="188"/>
      <c r="D478" s="203"/>
      <c r="E478" s="203"/>
      <c r="F478" s="203"/>
    </row>
    <row r="479" spans="2:6" ht="15.75">
      <c r="B479" s="188"/>
      <c r="C479" s="188"/>
      <c r="D479" s="203"/>
      <c r="E479" s="203"/>
      <c r="F479" s="203"/>
    </row>
    <row r="480" spans="2:6" ht="15.75">
      <c r="B480" s="188"/>
      <c r="C480" s="188"/>
      <c r="D480" s="203"/>
      <c r="E480" s="203"/>
      <c r="F480" s="203"/>
    </row>
    <row r="481" spans="2:6" ht="15.75">
      <c r="B481" s="188"/>
      <c r="C481" s="188"/>
      <c r="D481" s="203"/>
      <c r="E481" s="203"/>
      <c r="F481" s="203"/>
    </row>
    <row r="482" spans="2:6" ht="15.75">
      <c r="B482" s="188"/>
      <c r="C482" s="188"/>
      <c r="D482" s="203"/>
      <c r="E482" s="203"/>
      <c r="F482" s="203"/>
    </row>
    <row r="483" spans="2:6" ht="15.75">
      <c r="B483" s="188"/>
      <c r="C483" s="188"/>
      <c r="D483" s="203"/>
      <c r="E483" s="203"/>
      <c r="F483" s="203"/>
    </row>
    <row r="484" spans="2:6" ht="15.75">
      <c r="B484" s="188"/>
      <c r="C484" s="188"/>
      <c r="D484" s="203"/>
      <c r="E484" s="203"/>
      <c r="F484" s="203"/>
    </row>
    <row r="485" spans="2:6" ht="15.75">
      <c r="B485" s="188"/>
      <c r="C485" s="188"/>
      <c r="D485" s="203"/>
      <c r="E485" s="203"/>
      <c r="F485" s="203"/>
    </row>
    <row r="486" spans="2:6" ht="15.75">
      <c r="B486" s="188"/>
      <c r="C486" s="188"/>
      <c r="D486" s="203"/>
      <c r="E486" s="203"/>
      <c r="F486" s="203"/>
    </row>
    <row r="487" spans="2:6" ht="15.75">
      <c r="B487" s="188"/>
      <c r="C487" s="188"/>
      <c r="D487" s="203"/>
      <c r="E487" s="203"/>
      <c r="F487" s="203"/>
    </row>
    <row r="488" spans="2:6" ht="15.75">
      <c r="B488" s="188"/>
      <c r="C488" s="188"/>
      <c r="D488" s="203"/>
      <c r="E488" s="203"/>
      <c r="F488" s="203"/>
    </row>
    <row r="489" spans="2:6" ht="15.75">
      <c r="B489" s="188"/>
      <c r="C489" s="188"/>
      <c r="D489" s="203"/>
      <c r="E489" s="203"/>
      <c r="F489" s="203"/>
    </row>
    <row r="490" spans="2:6" ht="15.75">
      <c r="B490" s="188"/>
      <c r="C490" s="188"/>
      <c r="D490" s="203"/>
      <c r="E490" s="203"/>
      <c r="F490" s="203"/>
    </row>
    <row r="491" spans="2:6" ht="15.75">
      <c r="B491" s="188"/>
      <c r="C491" s="188"/>
      <c r="D491" s="203"/>
      <c r="E491" s="203"/>
      <c r="F491" s="203"/>
    </row>
    <row r="492" spans="2:6" ht="15.75">
      <c r="B492" s="188"/>
      <c r="C492" s="188"/>
      <c r="D492" s="203"/>
      <c r="E492" s="203"/>
      <c r="F492" s="203"/>
    </row>
    <row r="493" spans="2:6" ht="15.75">
      <c r="B493" s="188"/>
      <c r="C493" s="188"/>
      <c r="D493" s="203"/>
      <c r="E493" s="203"/>
      <c r="F493" s="203"/>
    </row>
    <row r="494" spans="2:6" ht="15.75">
      <c r="B494" s="188"/>
      <c r="C494" s="188"/>
      <c r="D494" s="203"/>
      <c r="E494" s="203"/>
      <c r="F494" s="203"/>
    </row>
    <row r="495" spans="2:6" ht="15.75">
      <c r="B495" s="188"/>
      <c r="C495" s="188"/>
      <c r="D495" s="203"/>
      <c r="E495" s="203"/>
      <c r="F495" s="203"/>
    </row>
    <row r="496" spans="2:6" ht="15.75">
      <c r="B496" s="188"/>
      <c r="C496" s="188"/>
      <c r="D496" s="203"/>
      <c r="E496" s="203"/>
      <c r="F496" s="203"/>
    </row>
    <row r="497" spans="2:6" ht="15.75">
      <c r="B497" s="188"/>
      <c r="C497" s="188"/>
      <c r="D497" s="203"/>
      <c r="E497" s="203"/>
      <c r="F497" s="203"/>
    </row>
    <row r="498" spans="2:6" ht="15.75">
      <c r="B498" s="188"/>
      <c r="C498" s="188"/>
      <c r="D498" s="203"/>
      <c r="E498" s="203"/>
      <c r="F498" s="203"/>
    </row>
    <row r="499" spans="2:6" ht="15.75">
      <c r="B499" s="188"/>
      <c r="C499" s="188"/>
      <c r="D499" s="203"/>
      <c r="E499" s="203"/>
      <c r="F499" s="203"/>
    </row>
    <row r="500" spans="2:6" ht="15.75">
      <c r="B500" s="188"/>
      <c r="C500" s="188"/>
      <c r="D500" s="203"/>
      <c r="E500" s="203"/>
      <c r="F500" s="203"/>
    </row>
    <row r="501" spans="2:6" ht="15.75">
      <c r="B501" s="188"/>
      <c r="C501" s="188"/>
      <c r="D501" s="203"/>
      <c r="E501" s="203"/>
      <c r="F501" s="203"/>
    </row>
    <row r="502" spans="2:6" ht="15.75">
      <c r="B502" s="188"/>
      <c r="C502" s="188"/>
      <c r="D502" s="203"/>
      <c r="E502" s="203"/>
      <c r="F502" s="203"/>
    </row>
    <row r="503" spans="2:6" ht="15.75">
      <c r="B503" s="188"/>
      <c r="C503" s="188"/>
      <c r="D503" s="203"/>
      <c r="E503" s="203"/>
      <c r="F503" s="203"/>
    </row>
    <row r="504" spans="2:6" ht="15.75">
      <c r="B504" s="188"/>
      <c r="C504" s="188"/>
      <c r="D504" s="203"/>
      <c r="E504" s="203"/>
      <c r="F504" s="203"/>
    </row>
    <row r="505" spans="2:6" ht="15.75">
      <c r="B505" s="188"/>
      <c r="C505" s="188"/>
      <c r="D505" s="203"/>
      <c r="E505" s="203"/>
      <c r="F505" s="203"/>
    </row>
    <row r="506" spans="2:6" ht="15.75">
      <c r="B506" s="188"/>
      <c r="C506" s="188"/>
      <c r="D506" s="203"/>
      <c r="E506" s="203"/>
      <c r="F506" s="203"/>
    </row>
    <row r="507" spans="2:6" ht="15.75">
      <c r="B507" s="188"/>
      <c r="C507" s="188"/>
      <c r="D507" s="203"/>
      <c r="E507" s="203"/>
      <c r="F507" s="203"/>
    </row>
    <row r="508" spans="2:6" ht="15.75">
      <c r="B508" s="188"/>
      <c r="C508" s="188"/>
      <c r="D508" s="203"/>
      <c r="E508" s="203"/>
      <c r="F508" s="203"/>
    </row>
    <row r="509" spans="2:6" ht="15.75">
      <c r="B509" s="188"/>
      <c r="C509" s="188"/>
      <c r="D509" s="203"/>
      <c r="E509" s="203"/>
      <c r="F509" s="203"/>
    </row>
    <row r="510" spans="2:6" ht="15.75">
      <c r="B510" s="188"/>
      <c r="C510" s="188"/>
      <c r="D510" s="203"/>
      <c r="E510" s="203"/>
      <c r="F510" s="203"/>
    </row>
    <row r="511" spans="2:6" ht="15.75">
      <c r="B511" s="188"/>
      <c r="C511" s="188"/>
      <c r="D511" s="203"/>
      <c r="E511" s="203"/>
      <c r="F511" s="203"/>
    </row>
    <row r="512" spans="2:6" ht="15.75">
      <c r="B512" s="188"/>
      <c r="C512" s="188"/>
      <c r="D512" s="203"/>
      <c r="E512" s="203"/>
      <c r="F512" s="203"/>
    </row>
    <row r="513" spans="2:6" ht="15.75">
      <c r="B513" s="188"/>
      <c r="C513" s="188"/>
      <c r="D513" s="203"/>
      <c r="E513" s="203"/>
      <c r="F513" s="203"/>
    </row>
    <row r="514" spans="2:6" ht="15.75">
      <c r="B514" s="188"/>
      <c r="C514" s="188"/>
      <c r="D514" s="203"/>
      <c r="E514" s="203"/>
      <c r="F514" s="203"/>
    </row>
    <row r="515" spans="2:6" ht="15.75">
      <c r="B515" s="188"/>
      <c r="C515" s="188"/>
      <c r="D515" s="203"/>
      <c r="E515" s="203"/>
      <c r="F515" s="203"/>
    </row>
    <row r="516" spans="2:6" ht="15.75">
      <c r="B516" s="188"/>
      <c r="C516" s="188"/>
      <c r="D516" s="203"/>
      <c r="E516" s="203"/>
      <c r="F516" s="203"/>
    </row>
    <row r="517" spans="2:6" ht="15.75">
      <c r="B517" s="188"/>
      <c r="C517" s="188"/>
      <c r="D517" s="203"/>
      <c r="E517" s="203"/>
      <c r="F517" s="203"/>
    </row>
    <row r="518" spans="2:6" ht="15.75">
      <c r="B518" s="188"/>
      <c r="C518" s="188"/>
      <c r="D518" s="203"/>
      <c r="E518" s="203"/>
      <c r="F518" s="203"/>
    </row>
    <row r="519" spans="2:6" ht="15.75">
      <c r="B519" s="188"/>
      <c r="C519" s="188"/>
      <c r="D519" s="203"/>
      <c r="E519" s="203"/>
      <c r="F519" s="203"/>
    </row>
    <row r="520" spans="2:6" ht="15.75">
      <c r="B520" s="188"/>
      <c r="C520" s="188"/>
      <c r="D520" s="203"/>
      <c r="E520" s="203"/>
      <c r="F520" s="203"/>
    </row>
    <row r="521" spans="2:6" ht="15.75">
      <c r="B521" s="188"/>
      <c r="C521" s="188"/>
      <c r="D521" s="203"/>
      <c r="E521" s="203"/>
      <c r="F521" s="203"/>
    </row>
    <row r="522" spans="2:6" ht="15.75">
      <c r="B522" s="188"/>
      <c r="C522" s="188"/>
      <c r="D522" s="203"/>
      <c r="E522" s="203"/>
      <c r="F522" s="203"/>
    </row>
    <row r="523" spans="2:6" ht="15.75">
      <c r="B523" s="188"/>
      <c r="C523" s="188"/>
      <c r="D523" s="203"/>
      <c r="E523" s="203"/>
      <c r="F523" s="203"/>
    </row>
    <row r="524" spans="2:6" ht="15.75">
      <c r="B524" s="188"/>
      <c r="C524" s="188"/>
      <c r="D524" s="203"/>
      <c r="E524" s="203"/>
      <c r="F524" s="203"/>
    </row>
    <row r="525" spans="2:6" ht="15.75">
      <c r="B525" s="188"/>
      <c r="C525" s="188"/>
      <c r="D525" s="203"/>
      <c r="E525" s="203"/>
      <c r="F525" s="203"/>
    </row>
    <row r="526" spans="2:6" ht="15.75">
      <c r="B526" s="188"/>
      <c r="C526" s="188"/>
      <c r="D526" s="203"/>
      <c r="E526" s="203"/>
      <c r="F526" s="203"/>
    </row>
    <row r="527" spans="2:6" ht="15.75">
      <c r="B527" s="188"/>
      <c r="C527" s="188"/>
      <c r="D527" s="203"/>
      <c r="E527" s="203"/>
      <c r="F527" s="203"/>
    </row>
    <row r="528" spans="2:6" ht="15.75">
      <c r="B528" s="188"/>
      <c r="C528" s="188"/>
      <c r="D528" s="203"/>
      <c r="E528" s="203"/>
      <c r="F528" s="203"/>
    </row>
    <row r="529" spans="2:6" ht="15.75">
      <c r="B529" s="188"/>
      <c r="C529" s="188"/>
      <c r="D529" s="203"/>
      <c r="E529" s="203"/>
      <c r="F529" s="203"/>
    </row>
    <row r="530" spans="2:6" ht="15.75">
      <c r="B530" s="188"/>
      <c r="C530" s="188"/>
      <c r="D530" s="203"/>
      <c r="E530" s="203"/>
      <c r="F530" s="203"/>
    </row>
    <row r="531" spans="2:6" ht="15.75">
      <c r="B531" s="188"/>
      <c r="C531" s="188"/>
      <c r="D531" s="203"/>
      <c r="E531" s="203"/>
      <c r="F531" s="203"/>
    </row>
    <row r="532" spans="2:6" ht="15.75">
      <c r="B532" s="188"/>
      <c r="C532" s="188"/>
      <c r="D532" s="203"/>
      <c r="E532" s="203"/>
      <c r="F532" s="203"/>
    </row>
    <row r="533" spans="2:6" ht="15.75">
      <c r="B533" s="188"/>
      <c r="C533" s="188"/>
      <c r="D533" s="203"/>
      <c r="E533" s="203"/>
      <c r="F533" s="203"/>
    </row>
    <row r="534" spans="2:6" ht="15.75">
      <c r="B534" s="188"/>
      <c r="C534" s="188"/>
      <c r="D534" s="203"/>
      <c r="E534" s="203"/>
      <c r="F534" s="203"/>
    </row>
    <row r="535" spans="2:6" ht="15.75">
      <c r="B535" s="188"/>
      <c r="C535" s="188"/>
      <c r="D535" s="203"/>
      <c r="E535" s="203"/>
      <c r="F535" s="203"/>
    </row>
    <row r="536" spans="2:6" ht="15.75">
      <c r="B536" s="188"/>
      <c r="C536" s="188"/>
      <c r="D536" s="203"/>
      <c r="E536" s="203"/>
      <c r="F536" s="203"/>
    </row>
    <row r="537" spans="2:6" ht="15.75">
      <c r="B537" s="188"/>
      <c r="C537" s="188"/>
      <c r="D537" s="203"/>
      <c r="E537" s="203"/>
      <c r="F537" s="203"/>
    </row>
    <row r="538" spans="2:6" ht="15.75">
      <c r="B538" s="188"/>
      <c r="C538" s="188"/>
      <c r="D538" s="203"/>
      <c r="E538" s="203"/>
      <c r="F538" s="203"/>
    </row>
    <row r="539" spans="2:6" ht="15.75">
      <c r="B539" s="188"/>
      <c r="C539" s="188"/>
      <c r="D539" s="203"/>
      <c r="E539" s="203"/>
      <c r="F539" s="203"/>
    </row>
    <row r="540" spans="2:6" ht="15.75">
      <c r="B540" s="188"/>
      <c r="C540" s="188"/>
      <c r="D540" s="203"/>
      <c r="E540" s="203"/>
      <c r="F540" s="203"/>
    </row>
    <row r="541" spans="2:6" ht="15.75">
      <c r="B541" s="188"/>
      <c r="C541" s="188"/>
      <c r="D541" s="203"/>
      <c r="E541" s="203"/>
      <c r="F541" s="203"/>
    </row>
    <row r="542" spans="2:6" ht="15.75">
      <c r="B542" s="188"/>
      <c r="C542" s="188"/>
      <c r="D542" s="203"/>
      <c r="E542" s="203"/>
      <c r="F542" s="203"/>
    </row>
    <row r="543" spans="2:6" ht="15.75">
      <c r="B543" s="188"/>
      <c r="C543" s="188"/>
      <c r="D543" s="203"/>
      <c r="E543" s="203"/>
      <c r="F543" s="203"/>
    </row>
    <row r="544" spans="2:6" ht="15.75">
      <c r="B544" s="188"/>
      <c r="C544" s="188"/>
      <c r="D544" s="203"/>
      <c r="E544" s="203"/>
      <c r="F544" s="203"/>
    </row>
    <row r="545" spans="2:6" ht="15.75">
      <c r="B545" s="188"/>
      <c r="C545" s="188"/>
      <c r="D545" s="203"/>
      <c r="E545" s="203"/>
      <c r="F545" s="203"/>
    </row>
    <row r="546" spans="2:6" ht="15.75">
      <c r="B546" s="188"/>
      <c r="C546" s="188"/>
      <c r="D546" s="203"/>
      <c r="E546" s="203"/>
      <c r="F546" s="203"/>
    </row>
    <row r="547" spans="2:6" ht="15.75">
      <c r="B547" s="188"/>
      <c r="C547" s="188"/>
      <c r="D547" s="203"/>
      <c r="E547" s="203"/>
      <c r="F547" s="203"/>
    </row>
    <row r="548" spans="2:6" ht="15.75">
      <c r="B548" s="188"/>
      <c r="C548" s="188"/>
      <c r="D548" s="203"/>
      <c r="E548" s="203"/>
      <c r="F548" s="203"/>
    </row>
    <row r="549" spans="2:6" ht="15.75">
      <c r="B549" s="188"/>
      <c r="C549" s="188"/>
      <c r="D549" s="203"/>
      <c r="E549" s="203"/>
      <c r="F549" s="203"/>
    </row>
    <row r="550" spans="2:6" ht="15.75">
      <c r="B550" s="188"/>
      <c r="C550" s="188"/>
      <c r="D550" s="203"/>
      <c r="E550" s="203"/>
      <c r="F550" s="203"/>
    </row>
    <row r="551" spans="2:6" ht="15.75">
      <c r="B551" s="188"/>
      <c r="C551" s="188"/>
      <c r="D551" s="203"/>
      <c r="E551" s="203"/>
      <c r="F551" s="203"/>
    </row>
    <row r="552" spans="2:6" ht="15.75">
      <c r="B552" s="188"/>
      <c r="C552" s="188"/>
      <c r="D552" s="203"/>
      <c r="E552" s="203"/>
      <c r="F552" s="203"/>
    </row>
    <row r="553" spans="2:6" ht="15.75">
      <c r="B553" s="188"/>
      <c r="C553" s="188"/>
      <c r="D553" s="203"/>
      <c r="E553" s="203"/>
      <c r="F553" s="203"/>
    </row>
    <row r="554" spans="2:6" ht="15.75">
      <c r="B554" s="188"/>
      <c r="C554" s="188"/>
      <c r="D554" s="203"/>
      <c r="E554" s="203"/>
      <c r="F554" s="203"/>
    </row>
    <row r="555" spans="2:6" ht="15.75">
      <c r="B555" s="188"/>
      <c r="C555" s="188"/>
      <c r="D555" s="203"/>
      <c r="E555" s="203"/>
      <c r="F555" s="203"/>
    </row>
    <row r="556" spans="2:6" ht="15.75">
      <c r="B556" s="188"/>
      <c r="C556" s="188"/>
      <c r="D556" s="203"/>
      <c r="E556" s="203"/>
      <c r="F556" s="203"/>
    </row>
    <row r="557" spans="2:6" ht="15.75">
      <c r="B557" s="188"/>
      <c r="C557" s="188"/>
      <c r="D557" s="203"/>
      <c r="E557" s="203"/>
      <c r="F557" s="203"/>
    </row>
    <row r="558" spans="2:6" ht="15.75">
      <c r="B558" s="188"/>
      <c r="C558" s="188"/>
      <c r="D558" s="203"/>
      <c r="E558" s="203"/>
      <c r="F558" s="203"/>
    </row>
    <row r="559" spans="2:6" ht="15.75">
      <c r="B559" s="188"/>
      <c r="C559" s="188"/>
      <c r="D559" s="203"/>
      <c r="E559" s="203"/>
      <c r="F559" s="203"/>
    </row>
    <row r="560" spans="2:6" ht="15.75">
      <c r="B560" s="188"/>
      <c r="C560" s="188"/>
      <c r="D560" s="203"/>
      <c r="E560" s="203"/>
      <c r="F560" s="203"/>
    </row>
    <row r="561" spans="2:6" ht="15.75">
      <c r="B561" s="188"/>
      <c r="C561" s="188"/>
      <c r="D561" s="203"/>
      <c r="E561" s="203"/>
      <c r="F561" s="203"/>
    </row>
    <row r="562" spans="2:6" ht="15.75">
      <c r="B562" s="188"/>
      <c r="C562" s="188"/>
      <c r="D562" s="203"/>
      <c r="E562" s="203"/>
      <c r="F562" s="203"/>
    </row>
    <row r="563" spans="2:6" ht="15.75">
      <c r="B563" s="188"/>
      <c r="C563" s="188"/>
      <c r="D563" s="203"/>
      <c r="E563" s="203"/>
      <c r="F563" s="203"/>
    </row>
    <row r="564" spans="2:6" ht="15.75">
      <c r="B564" s="188"/>
      <c r="C564" s="188"/>
      <c r="D564" s="203"/>
      <c r="E564" s="203"/>
      <c r="F564" s="203"/>
    </row>
    <row r="565" spans="2:6" ht="15.75">
      <c r="B565" s="188"/>
      <c r="C565" s="188"/>
      <c r="D565" s="203"/>
      <c r="E565" s="203"/>
      <c r="F565" s="203"/>
    </row>
    <row r="566" spans="2:6" ht="15.75">
      <c r="B566" s="188"/>
      <c r="C566" s="188"/>
      <c r="D566" s="203"/>
      <c r="E566" s="203"/>
      <c r="F566" s="203"/>
    </row>
    <row r="567" spans="2:6" ht="15.75">
      <c r="B567" s="188"/>
      <c r="C567" s="188"/>
      <c r="D567" s="203"/>
      <c r="E567" s="203"/>
      <c r="F567" s="203"/>
    </row>
    <row r="568" spans="2:6" ht="15.75">
      <c r="B568" s="188"/>
      <c r="C568" s="188"/>
      <c r="D568" s="203"/>
      <c r="E568" s="203"/>
      <c r="F568" s="203"/>
    </row>
    <row r="569" spans="2:6" ht="15.75">
      <c r="B569" s="188"/>
      <c r="C569" s="188"/>
      <c r="D569" s="203"/>
      <c r="E569" s="203"/>
      <c r="F569" s="203"/>
    </row>
    <row r="570" spans="2:6" ht="15.75">
      <c r="B570" s="188"/>
      <c r="C570" s="188"/>
      <c r="D570" s="203"/>
      <c r="E570" s="203"/>
      <c r="F570" s="203"/>
    </row>
    <row r="571" spans="2:6" ht="15.75">
      <c r="B571" s="188"/>
      <c r="C571" s="188"/>
      <c r="D571" s="203"/>
      <c r="E571" s="203"/>
      <c r="F571" s="203"/>
    </row>
    <row r="572" spans="2:6" ht="15.75">
      <c r="B572" s="188"/>
      <c r="C572" s="188"/>
      <c r="D572" s="203"/>
      <c r="E572" s="203"/>
      <c r="F572" s="203"/>
    </row>
    <row r="573" spans="2:6" ht="15.75">
      <c r="B573" s="188"/>
      <c r="C573" s="188"/>
      <c r="D573" s="203"/>
      <c r="E573" s="203"/>
      <c r="F573" s="203"/>
    </row>
    <row r="574" spans="2:6" ht="15.75">
      <c r="B574" s="188"/>
      <c r="C574" s="188"/>
      <c r="D574" s="203"/>
      <c r="E574" s="203"/>
      <c r="F574" s="203"/>
    </row>
    <row r="575" spans="2:6" ht="15.75">
      <c r="B575" s="188"/>
      <c r="C575" s="188"/>
      <c r="D575" s="203"/>
      <c r="E575" s="203"/>
      <c r="F575" s="203"/>
    </row>
    <row r="576" spans="2:6" ht="15.75">
      <c r="B576" s="188"/>
      <c r="C576" s="188"/>
      <c r="D576" s="203"/>
      <c r="E576" s="203"/>
      <c r="F576" s="203"/>
    </row>
    <row r="577" spans="2:6" ht="15.75">
      <c r="B577" s="188"/>
      <c r="C577" s="188"/>
      <c r="D577" s="203"/>
      <c r="E577" s="203"/>
      <c r="F577" s="203"/>
    </row>
    <row r="578" spans="2:6" ht="15.75">
      <c r="B578" s="188"/>
      <c r="C578" s="188"/>
      <c r="D578" s="203"/>
      <c r="E578" s="203"/>
      <c r="F578" s="203"/>
    </row>
    <row r="579" spans="2:6" ht="15.75">
      <c r="B579" s="188"/>
      <c r="C579" s="188"/>
      <c r="D579" s="203"/>
      <c r="E579" s="203"/>
      <c r="F579" s="203"/>
    </row>
    <row r="580" spans="2:6" ht="15.75">
      <c r="B580" s="188"/>
      <c r="C580" s="188"/>
      <c r="D580" s="203"/>
      <c r="E580" s="203"/>
      <c r="F580" s="203"/>
    </row>
    <row r="581" spans="2:6" ht="15.75">
      <c r="B581" s="188"/>
      <c r="C581" s="188"/>
      <c r="D581" s="203"/>
      <c r="E581" s="203"/>
      <c r="F581" s="203"/>
    </row>
    <row r="582" spans="2:6" ht="15.75">
      <c r="B582" s="188"/>
      <c r="C582" s="188"/>
      <c r="D582" s="203"/>
      <c r="E582" s="203"/>
      <c r="F582" s="203"/>
    </row>
    <row r="583" spans="2:6" ht="15.75">
      <c r="B583" s="188"/>
      <c r="C583" s="188"/>
      <c r="D583" s="203"/>
      <c r="E583" s="203"/>
      <c r="F583" s="203"/>
    </row>
    <row r="584" spans="2:6" ht="15.75">
      <c r="B584" s="188"/>
      <c r="C584" s="188"/>
      <c r="D584" s="203"/>
      <c r="E584" s="203"/>
      <c r="F584" s="203"/>
    </row>
    <row r="585" spans="2:6" ht="15.75">
      <c r="B585" s="188"/>
      <c r="C585" s="188"/>
      <c r="D585" s="203"/>
      <c r="E585" s="203"/>
      <c r="F585" s="203"/>
    </row>
    <row r="586" spans="2:6" ht="15.75">
      <c r="B586" s="188"/>
      <c r="C586" s="188"/>
      <c r="D586" s="203"/>
      <c r="E586" s="203"/>
      <c r="F586" s="203"/>
    </row>
    <row r="587" spans="2:6" ht="15.75">
      <c r="B587" s="188"/>
      <c r="C587" s="188"/>
      <c r="D587" s="203"/>
      <c r="E587" s="203"/>
      <c r="F587" s="203"/>
    </row>
    <row r="588" spans="2:6" ht="15.75">
      <c r="B588" s="188"/>
      <c r="C588" s="188"/>
      <c r="D588" s="203"/>
      <c r="E588" s="203"/>
      <c r="F588" s="203"/>
    </row>
    <row r="589" spans="2:6" ht="15.75">
      <c r="B589" s="188"/>
      <c r="C589" s="188"/>
      <c r="D589" s="203"/>
      <c r="E589" s="203"/>
      <c r="F589" s="203"/>
    </row>
    <row r="590" spans="2:6" ht="15.75">
      <c r="B590" s="188"/>
      <c r="C590" s="188"/>
      <c r="D590" s="203"/>
      <c r="E590" s="203"/>
      <c r="F590" s="203"/>
    </row>
    <row r="591" spans="2:6" ht="15.75">
      <c r="B591" s="188"/>
      <c r="C591" s="188"/>
      <c r="D591" s="203"/>
      <c r="E591" s="203"/>
      <c r="F591" s="203"/>
    </row>
    <row r="592" spans="2:6" ht="15.75">
      <c r="B592" s="188"/>
      <c r="C592" s="188"/>
      <c r="D592" s="203"/>
      <c r="E592" s="203"/>
      <c r="F592" s="203"/>
    </row>
    <row r="593" spans="2:6" ht="15.75">
      <c r="B593" s="188"/>
      <c r="C593" s="188"/>
      <c r="D593" s="203"/>
      <c r="E593" s="203"/>
      <c r="F593" s="203"/>
    </row>
    <row r="594" spans="2:6" ht="15.75">
      <c r="B594" s="188"/>
      <c r="C594" s="188"/>
      <c r="D594" s="203"/>
      <c r="E594" s="203"/>
      <c r="F594" s="203"/>
    </row>
    <row r="595" spans="2:6" ht="15.75">
      <c r="B595" s="188"/>
      <c r="C595" s="188"/>
      <c r="D595" s="203"/>
      <c r="E595" s="203"/>
      <c r="F595" s="203"/>
    </row>
    <row r="596" spans="2:6" ht="15.75">
      <c r="B596" s="188"/>
      <c r="C596" s="188"/>
      <c r="D596" s="203"/>
      <c r="E596" s="203"/>
      <c r="F596" s="203"/>
    </row>
    <row r="597" spans="2:6" ht="15.75">
      <c r="B597" s="188"/>
      <c r="C597" s="188"/>
      <c r="D597" s="203"/>
      <c r="E597" s="203"/>
      <c r="F597" s="203"/>
    </row>
    <row r="598" spans="2:6" ht="15.75">
      <c r="B598" s="188"/>
      <c r="C598" s="188"/>
      <c r="D598" s="203"/>
      <c r="E598" s="203"/>
      <c r="F598" s="203"/>
    </row>
    <row r="599" spans="2:6" ht="15.75">
      <c r="B599" s="188"/>
      <c r="C599" s="188"/>
      <c r="D599" s="203"/>
      <c r="E599" s="203"/>
      <c r="F599" s="203"/>
    </row>
    <row r="600" spans="2:6" ht="15.75">
      <c r="B600" s="188"/>
      <c r="C600" s="188"/>
      <c r="D600" s="203"/>
      <c r="E600" s="203"/>
      <c r="F600" s="203"/>
    </row>
    <row r="601" spans="2:6" ht="15.75">
      <c r="B601" s="188"/>
      <c r="C601" s="188"/>
      <c r="D601" s="203"/>
      <c r="E601" s="203"/>
      <c r="F601" s="203"/>
    </row>
    <row r="602" spans="2:6" ht="15.75">
      <c r="B602" s="188"/>
      <c r="C602" s="188"/>
      <c r="D602" s="203"/>
      <c r="E602" s="203"/>
      <c r="F602" s="203"/>
    </row>
    <row r="603" spans="2:6" ht="15.75">
      <c r="B603" s="188"/>
      <c r="C603" s="188"/>
      <c r="D603" s="203"/>
      <c r="E603" s="203"/>
      <c r="F603" s="203"/>
    </row>
    <row r="604" spans="2:6" ht="15.75">
      <c r="B604" s="188"/>
      <c r="C604" s="188"/>
      <c r="D604" s="203"/>
      <c r="E604" s="203"/>
      <c r="F604" s="203"/>
    </row>
    <row r="605" spans="2:6" ht="15.75">
      <c r="B605" s="188"/>
      <c r="C605" s="188"/>
      <c r="D605" s="203"/>
      <c r="E605" s="203"/>
      <c r="F605" s="203"/>
    </row>
    <row r="606" spans="2:6" ht="15.75">
      <c r="B606" s="188"/>
      <c r="C606" s="188"/>
      <c r="D606" s="203"/>
      <c r="E606" s="203"/>
      <c r="F606" s="203"/>
    </row>
    <row r="607" spans="2:6" ht="15.75">
      <c r="B607" s="188"/>
      <c r="C607" s="188"/>
      <c r="D607" s="203"/>
      <c r="E607" s="203"/>
      <c r="F607" s="203"/>
    </row>
    <row r="608" spans="2:6" ht="15.75">
      <c r="B608" s="188"/>
      <c r="C608" s="188"/>
      <c r="D608" s="203"/>
      <c r="E608" s="203"/>
      <c r="F608" s="203"/>
    </row>
    <row r="609" spans="2:6" ht="15.75">
      <c r="B609" s="188"/>
      <c r="C609" s="188"/>
      <c r="D609" s="203"/>
      <c r="E609" s="203"/>
      <c r="F609" s="203"/>
    </row>
    <row r="610" spans="2:6" ht="15.75">
      <c r="B610" s="188"/>
      <c r="C610" s="188"/>
      <c r="D610" s="203"/>
      <c r="E610" s="203"/>
      <c r="F610" s="203"/>
    </row>
    <row r="611" spans="2:6" ht="15.75">
      <c r="B611" s="188"/>
      <c r="C611" s="188"/>
      <c r="D611" s="203"/>
      <c r="E611" s="203"/>
      <c r="F611" s="203"/>
    </row>
    <row r="612" spans="2:6" ht="15.75">
      <c r="B612" s="188"/>
      <c r="C612" s="188"/>
      <c r="D612" s="203"/>
      <c r="E612" s="203"/>
      <c r="F612" s="203"/>
    </row>
    <row r="613" spans="2:6" ht="15.75">
      <c r="B613" s="188"/>
      <c r="C613" s="188"/>
      <c r="D613" s="203"/>
      <c r="E613" s="203"/>
      <c r="F613" s="203"/>
    </row>
    <row r="614" spans="2:6" ht="15.75">
      <c r="B614" s="188"/>
      <c r="C614" s="188"/>
      <c r="D614" s="203"/>
      <c r="E614" s="203"/>
      <c r="F614" s="203"/>
    </row>
    <row r="615" spans="2:6" ht="15.75">
      <c r="B615" s="188"/>
      <c r="C615" s="188"/>
      <c r="D615" s="203"/>
      <c r="E615" s="203"/>
      <c r="F615" s="203"/>
    </row>
    <row r="616" spans="2:6" ht="15.75">
      <c r="B616" s="188"/>
      <c r="C616" s="188"/>
      <c r="D616" s="203"/>
      <c r="E616" s="203"/>
      <c r="F616" s="203"/>
    </row>
    <row r="617" spans="2:6" ht="15.75">
      <c r="B617" s="188"/>
      <c r="C617" s="188"/>
      <c r="D617" s="203"/>
      <c r="E617" s="203"/>
      <c r="F617" s="203"/>
    </row>
    <row r="618" spans="2:6" ht="15.75">
      <c r="B618" s="188"/>
      <c r="C618" s="188"/>
      <c r="D618" s="203"/>
      <c r="E618" s="203"/>
      <c r="F618" s="203"/>
    </row>
    <row r="619" spans="2:6" ht="15.75">
      <c r="B619" s="188"/>
      <c r="C619" s="188"/>
      <c r="D619" s="203"/>
      <c r="E619" s="203"/>
      <c r="F619" s="203"/>
    </row>
    <row r="620" spans="2:6" ht="15.75">
      <c r="B620" s="188"/>
      <c r="C620" s="188"/>
      <c r="D620" s="203"/>
      <c r="E620" s="203"/>
      <c r="F620" s="203"/>
    </row>
    <row r="621" spans="2:6" ht="15.75">
      <c r="B621" s="188"/>
      <c r="C621" s="188"/>
      <c r="D621" s="203"/>
      <c r="E621" s="203"/>
      <c r="F621" s="203"/>
    </row>
    <row r="622" spans="2:6" ht="15.75">
      <c r="B622" s="188"/>
      <c r="C622" s="188"/>
      <c r="D622" s="203"/>
      <c r="E622" s="203"/>
      <c r="F622" s="203"/>
    </row>
    <row r="623" spans="2:6" ht="15.75">
      <c r="B623" s="188"/>
      <c r="C623" s="188"/>
      <c r="D623" s="203"/>
      <c r="E623" s="203"/>
      <c r="F623" s="203"/>
    </row>
    <row r="624" spans="2:6" ht="15.75">
      <c r="B624" s="188"/>
      <c r="C624" s="188"/>
      <c r="D624" s="203"/>
      <c r="E624" s="203"/>
      <c r="F624" s="203"/>
    </row>
    <row r="625" spans="2:6" ht="15.75">
      <c r="B625" s="188"/>
      <c r="C625" s="188"/>
      <c r="D625" s="203"/>
      <c r="E625" s="203"/>
      <c r="F625" s="203"/>
    </row>
    <row r="626" spans="2:6" ht="15.75">
      <c r="B626" s="188"/>
      <c r="C626" s="188"/>
      <c r="D626" s="203"/>
      <c r="E626" s="203"/>
      <c r="F626" s="203"/>
    </row>
    <row r="627" spans="2:6" ht="15.75">
      <c r="B627" s="188"/>
      <c r="C627" s="188"/>
      <c r="D627" s="203"/>
      <c r="E627" s="203"/>
      <c r="F627" s="203"/>
    </row>
    <row r="628" spans="2:6" ht="15.75">
      <c r="B628" s="188"/>
      <c r="C628" s="188"/>
      <c r="D628" s="203"/>
      <c r="E628" s="203"/>
      <c r="F628" s="203"/>
    </row>
    <row r="629" spans="2:6" ht="15.75">
      <c r="B629" s="188"/>
      <c r="C629" s="188"/>
      <c r="D629" s="203"/>
      <c r="E629" s="203"/>
      <c r="F629" s="203"/>
    </row>
    <row r="630" spans="2:6" ht="15.75">
      <c r="B630" s="188"/>
      <c r="C630" s="188"/>
      <c r="D630" s="203"/>
      <c r="E630" s="203"/>
      <c r="F630" s="203"/>
    </row>
    <row r="631" spans="2:6" ht="15.75">
      <c r="B631" s="188"/>
      <c r="C631" s="188"/>
      <c r="D631" s="203"/>
      <c r="E631" s="203"/>
      <c r="F631" s="203"/>
    </row>
    <row r="632" spans="2:6" ht="15.75">
      <c r="B632" s="188"/>
      <c r="C632" s="188"/>
      <c r="D632" s="203"/>
      <c r="E632" s="203"/>
      <c r="F632" s="203"/>
    </row>
    <row r="633" spans="2:6" ht="15.75">
      <c r="B633" s="188"/>
      <c r="C633" s="188"/>
      <c r="D633" s="203"/>
      <c r="E633" s="203"/>
      <c r="F633" s="203"/>
    </row>
    <row r="634" spans="2:6" ht="15.75">
      <c r="B634" s="188"/>
      <c r="C634" s="188"/>
      <c r="D634" s="203"/>
      <c r="E634" s="203"/>
      <c r="F634" s="203"/>
    </row>
    <row r="635" spans="2:6" ht="15.75">
      <c r="B635" s="188"/>
      <c r="C635" s="188"/>
      <c r="D635" s="203"/>
      <c r="E635" s="203"/>
      <c r="F635" s="203"/>
    </row>
    <row r="636" spans="2:6" ht="15.75">
      <c r="B636" s="188"/>
      <c r="C636" s="188"/>
      <c r="D636" s="203"/>
      <c r="E636" s="203"/>
      <c r="F636" s="203"/>
    </row>
    <row r="637" spans="2:6" ht="15.75">
      <c r="B637" s="188"/>
      <c r="C637" s="188"/>
      <c r="D637" s="203"/>
      <c r="E637" s="203"/>
      <c r="F637" s="203"/>
    </row>
    <row r="638" spans="2:6" ht="15.75">
      <c r="B638" s="188"/>
      <c r="C638" s="188"/>
      <c r="D638" s="203"/>
      <c r="E638" s="203"/>
      <c r="F638" s="203"/>
    </row>
    <row r="639" spans="2:6" ht="15.75">
      <c r="B639" s="188"/>
      <c r="C639" s="188"/>
      <c r="D639" s="203"/>
      <c r="E639" s="203"/>
      <c r="F639" s="203"/>
    </row>
    <row r="640" spans="2:6" ht="15.75">
      <c r="B640" s="188"/>
      <c r="C640" s="188"/>
      <c r="D640" s="203"/>
      <c r="E640" s="203"/>
      <c r="F640" s="203"/>
    </row>
    <row r="641" spans="2:6" ht="15.75">
      <c r="B641" s="188"/>
      <c r="C641" s="188"/>
      <c r="D641" s="203"/>
      <c r="E641" s="203"/>
      <c r="F641" s="203"/>
    </row>
    <row r="642" spans="2:6" ht="15.75">
      <c r="B642" s="188"/>
      <c r="C642" s="188"/>
      <c r="D642" s="203"/>
      <c r="E642" s="203"/>
      <c r="F642" s="203"/>
    </row>
    <row r="643" spans="2:6" ht="15.75">
      <c r="B643" s="188"/>
      <c r="C643" s="188"/>
      <c r="D643" s="203"/>
      <c r="E643" s="203"/>
      <c r="F643" s="203"/>
    </row>
    <row r="644" spans="2:6" ht="15.75">
      <c r="B644" s="188"/>
      <c r="C644" s="188"/>
      <c r="D644" s="203"/>
      <c r="E644" s="203"/>
      <c r="F644" s="203"/>
    </row>
    <row r="645" spans="2:6" ht="15.75">
      <c r="B645" s="188"/>
      <c r="C645" s="188"/>
      <c r="D645" s="203"/>
      <c r="E645" s="203"/>
      <c r="F645" s="203"/>
    </row>
    <row r="646" spans="2:6" ht="15.75">
      <c r="B646" s="188"/>
      <c r="C646" s="188"/>
      <c r="D646" s="203"/>
      <c r="E646" s="203"/>
      <c r="F646" s="203"/>
    </row>
    <row r="647" spans="2:6" ht="15.75">
      <c r="B647" s="188"/>
      <c r="C647" s="188"/>
      <c r="D647" s="203"/>
      <c r="E647" s="203"/>
      <c r="F647" s="203"/>
    </row>
    <row r="648" spans="2:6" ht="15.75">
      <c r="B648" s="188"/>
      <c r="C648" s="188"/>
      <c r="D648" s="203"/>
      <c r="E648" s="203"/>
      <c r="F648" s="203"/>
    </row>
    <row r="649" spans="2:6" ht="15.75">
      <c r="B649" s="188"/>
      <c r="C649" s="188"/>
      <c r="D649" s="203"/>
      <c r="E649" s="203"/>
      <c r="F649" s="203"/>
    </row>
    <row r="650" spans="2:6" ht="15.75">
      <c r="B650" s="188"/>
      <c r="C650" s="188"/>
      <c r="D650" s="203"/>
      <c r="E650" s="203"/>
      <c r="F650" s="203"/>
    </row>
    <row r="651" spans="2:6" ht="15.75">
      <c r="B651" s="188"/>
      <c r="C651" s="188"/>
      <c r="D651" s="203"/>
      <c r="E651" s="203"/>
      <c r="F651" s="203"/>
    </row>
    <row r="652" spans="2:6" ht="15.75">
      <c r="B652" s="188"/>
      <c r="C652" s="188"/>
      <c r="D652" s="203"/>
      <c r="E652" s="203"/>
      <c r="F652" s="203"/>
    </row>
    <row r="653" spans="2:6" ht="15.75">
      <c r="B653" s="188"/>
      <c r="C653" s="188"/>
      <c r="D653" s="203"/>
      <c r="E653" s="203"/>
      <c r="F653" s="203"/>
    </row>
    <row r="654" spans="2:6" ht="15.75">
      <c r="B654" s="188"/>
      <c r="C654" s="188"/>
      <c r="D654" s="203"/>
      <c r="E654" s="203"/>
      <c r="F654" s="203"/>
    </row>
    <row r="655" spans="2:6" ht="15.75">
      <c r="B655" s="188"/>
      <c r="C655" s="188"/>
      <c r="D655" s="203"/>
      <c r="E655" s="203"/>
      <c r="F655" s="203"/>
    </row>
    <row r="656" spans="2:6" ht="15.75">
      <c r="B656" s="188"/>
      <c r="C656" s="188"/>
      <c r="D656" s="203"/>
      <c r="E656" s="203"/>
      <c r="F656" s="203"/>
    </row>
    <row r="657" spans="2:6" ht="15.75">
      <c r="B657" s="188"/>
      <c r="C657" s="188"/>
      <c r="D657" s="203"/>
      <c r="E657" s="203"/>
      <c r="F657" s="203"/>
    </row>
    <row r="658" spans="2:6" ht="15.75">
      <c r="B658" s="188"/>
      <c r="C658" s="188"/>
      <c r="D658" s="203"/>
      <c r="E658" s="203"/>
      <c r="F658" s="203"/>
    </row>
    <row r="659" spans="2:6" ht="15.75">
      <c r="B659" s="188"/>
      <c r="C659" s="188"/>
      <c r="D659" s="203"/>
      <c r="E659" s="203"/>
      <c r="F659" s="203"/>
    </row>
    <row r="660" spans="2:6" ht="15.75">
      <c r="B660" s="188"/>
      <c r="C660" s="188"/>
      <c r="D660" s="203"/>
      <c r="E660" s="203"/>
      <c r="F660" s="203"/>
    </row>
    <row r="661" spans="2:6" ht="15.75">
      <c r="B661" s="188"/>
      <c r="C661" s="188"/>
      <c r="D661" s="203"/>
      <c r="E661" s="203"/>
      <c r="F661" s="203"/>
    </row>
    <row r="662" spans="2:6" ht="15.75">
      <c r="B662" s="188"/>
      <c r="C662" s="188"/>
      <c r="D662" s="203"/>
      <c r="E662" s="203"/>
      <c r="F662" s="203"/>
    </row>
    <row r="663" spans="2:6" ht="15.75">
      <c r="B663" s="188"/>
      <c r="C663" s="188"/>
      <c r="D663" s="203"/>
      <c r="E663" s="203"/>
      <c r="F663" s="203"/>
    </row>
    <row r="664" spans="2:6" ht="15.75">
      <c r="B664" s="188"/>
      <c r="C664" s="188"/>
      <c r="D664" s="203"/>
      <c r="E664" s="203"/>
      <c r="F664" s="203"/>
    </row>
    <row r="665" spans="2:6" ht="15.75">
      <c r="B665" s="188"/>
      <c r="C665" s="188"/>
      <c r="D665" s="203"/>
      <c r="E665" s="203"/>
      <c r="F665" s="203"/>
    </row>
    <row r="666" spans="2:6" ht="15.75">
      <c r="B666" s="188"/>
      <c r="C666" s="188"/>
      <c r="D666" s="203"/>
      <c r="E666" s="203"/>
      <c r="F666" s="203"/>
    </row>
    <row r="667" spans="2:6" ht="15.75">
      <c r="B667" s="188"/>
      <c r="C667" s="188"/>
      <c r="D667" s="203"/>
      <c r="E667" s="203"/>
      <c r="F667" s="203"/>
    </row>
    <row r="668" spans="2:6" ht="15.75">
      <c r="B668" s="188"/>
      <c r="C668" s="188"/>
      <c r="D668" s="203"/>
      <c r="E668" s="203"/>
      <c r="F668" s="203"/>
    </row>
    <row r="669" spans="2:6" ht="15.75">
      <c r="B669" s="188"/>
      <c r="C669" s="188"/>
      <c r="D669" s="203"/>
      <c r="E669" s="203"/>
      <c r="F669" s="203"/>
    </row>
    <row r="670" spans="2:6" ht="15.75">
      <c r="B670" s="188"/>
      <c r="C670" s="188"/>
      <c r="D670" s="203"/>
      <c r="E670" s="203"/>
      <c r="F670" s="203"/>
    </row>
    <row r="671" spans="2:6" ht="15.75">
      <c r="B671" s="188"/>
      <c r="C671" s="188"/>
      <c r="D671" s="203"/>
      <c r="E671" s="203"/>
      <c r="F671" s="203"/>
    </row>
    <row r="672" spans="2:6" ht="15.75">
      <c r="B672" s="188"/>
      <c r="C672" s="188"/>
      <c r="D672" s="203"/>
      <c r="E672" s="203"/>
      <c r="F672" s="203"/>
    </row>
    <row r="673" spans="2:6" ht="15.75">
      <c r="B673" s="188"/>
      <c r="C673" s="188"/>
      <c r="D673" s="203"/>
      <c r="E673" s="203"/>
      <c r="F673" s="203"/>
    </row>
    <row r="674" spans="2:6" ht="15.75">
      <c r="B674" s="188"/>
      <c r="C674" s="188"/>
      <c r="D674" s="203"/>
      <c r="E674" s="203"/>
      <c r="F674" s="203"/>
    </row>
    <row r="675" spans="2:6" ht="15.75">
      <c r="B675" s="188"/>
      <c r="C675" s="188"/>
      <c r="D675" s="203"/>
      <c r="E675" s="203"/>
      <c r="F675" s="203"/>
    </row>
    <row r="676" spans="2:6" ht="15.75">
      <c r="B676" s="188"/>
      <c r="C676" s="188"/>
      <c r="D676" s="203"/>
      <c r="E676" s="203"/>
      <c r="F676" s="203"/>
    </row>
    <row r="677" spans="2:6" ht="15.75">
      <c r="B677" s="188"/>
      <c r="C677" s="188"/>
      <c r="D677" s="203"/>
      <c r="E677" s="203"/>
      <c r="F677" s="203"/>
    </row>
    <row r="678" spans="2:6" ht="15.75">
      <c r="B678" s="188"/>
      <c r="C678" s="188"/>
      <c r="D678" s="203"/>
      <c r="E678" s="203"/>
      <c r="F678" s="203"/>
    </row>
    <row r="679" spans="2:6" ht="15.75">
      <c r="B679" s="188"/>
      <c r="C679" s="188"/>
      <c r="D679" s="203"/>
      <c r="E679" s="203"/>
      <c r="F679" s="203"/>
    </row>
    <row r="680" spans="2:6" ht="15.75">
      <c r="B680" s="188"/>
      <c r="C680" s="188"/>
      <c r="D680" s="203"/>
      <c r="E680" s="203"/>
      <c r="F680" s="203"/>
    </row>
    <row r="681" spans="2:6" ht="15.75">
      <c r="B681" s="188"/>
      <c r="C681" s="188"/>
      <c r="D681" s="203"/>
      <c r="E681" s="203"/>
      <c r="F681" s="203"/>
    </row>
    <row r="682" spans="2:6" ht="15.75">
      <c r="B682" s="188"/>
      <c r="C682" s="188"/>
      <c r="D682" s="203"/>
      <c r="E682" s="203"/>
      <c r="F682" s="203"/>
    </row>
    <row r="683" spans="2:6" ht="15.75">
      <c r="B683" s="188"/>
      <c r="C683" s="188"/>
      <c r="D683" s="203"/>
      <c r="E683" s="203"/>
      <c r="F683" s="203"/>
    </row>
    <row r="684" spans="2:6" ht="15.75">
      <c r="B684" s="188"/>
      <c r="C684" s="188"/>
      <c r="D684" s="203"/>
      <c r="E684" s="203"/>
      <c r="F684" s="203"/>
    </row>
    <row r="685" spans="2:6" ht="15.75">
      <c r="B685" s="188"/>
      <c r="C685" s="188"/>
      <c r="D685" s="203"/>
      <c r="E685" s="203"/>
      <c r="F685" s="203"/>
    </row>
    <row r="686" spans="2:6" ht="15.75">
      <c r="B686" s="188"/>
      <c r="C686" s="188"/>
      <c r="D686" s="203"/>
      <c r="E686" s="203"/>
      <c r="F686" s="203"/>
    </row>
    <row r="687" spans="2:6" ht="15.75">
      <c r="B687" s="188"/>
      <c r="C687" s="188"/>
      <c r="D687" s="203"/>
      <c r="E687" s="203"/>
      <c r="F687" s="203"/>
    </row>
    <row r="688" spans="2:6" ht="15.75">
      <c r="B688" s="188"/>
      <c r="C688" s="188"/>
      <c r="D688" s="203"/>
      <c r="E688" s="203"/>
      <c r="F688" s="203"/>
    </row>
    <row r="689" spans="2:6" ht="15.75">
      <c r="B689" s="188"/>
      <c r="C689" s="188"/>
      <c r="D689" s="203"/>
      <c r="E689" s="203"/>
      <c r="F689" s="203"/>
    </row>
    <row r="690" spans="2:6" ht="15.75">
      <c r="B690" s="188"/>
      <c r="C690" s="188"/>
      <c r="D690" s="203"/>
      <c r="E690" s="203"/>
      <c r="F690" s="203"/>
    </row>
    <row r="691" spans="2:6" ht="15.75">
      <c r="B691" s="188"/>
      <c r="C691" s="188"/>
      <c r="D691" s="203"/>
      <c r="E691" s="203"/>
      <c r="F691" s="203"/>
    </row>
    <row r="692" spans="2:6" ht="15.75">
      <c r="B692" s="188"/>
      <c r="C692" s="188"/>
      <c r="D692" s="203"/>
      <c r="E692" s="203"/>
      <c r="F692" s="203"/>
    </row>
    <row r="693" spans="2:6" ht="15.75">
      <c r="B693" s="188"/>
      <c r="C693" s="188"/>
      <c r="D693" s="203"/>
      <c r="E693" s="203"/>
      <c r="F693" s="203"/>
    </row>
    <row r="694" spans="2:6" ht="15.75">
      <c r="B694" s="188"/>
      <c r="C694" s="188"/>
      <c r="D694" s="203"/>
      <c r="E694" s="203"/>
      <c r="F694" s="203"/>
    </row>
    <row r="695" spans="2:6" ht="15.75">
      <c r="B695" s="188"/>
      <c r="C695" s="188"/>
      <c r="D695" s="203"/>
      <c r="E695" s="203"/>
      <c r="F695" s="203"/>
    </row>
    <row r="696" spans="2:6" ht="15.75">
      <c r="B696" s="188"/>
      <c r="C696" s="188"/>
      <c r="D696" s="203"/>
      <c r="E696" s="203"/>
      <c r="F696" s="203"/>
    </row>
    <row r="697" spans="2:6" ht="15.75">
      <c r="B697" s="188"/>
      <c r="C697" s="188"/>
      <c r="D697" s="203"/>
      <c r="E697" s="203"/>
      <c r="F697" s="203"/>
    </row>
    <row r="698" spans="2:6" ht="15.75">
      <c r="B698" s="188"/>
      <c r="C698" s="188"/>
      <c r="D698" s="203"/>
      <c r="E698" s="203"/>
      <c r="F698" s="203"/>
    </row>
    <row r="699" spans="2:6" ht="15.75">
      <c r="B699" s="188"/>
      <c r="C699" s="188"/>
      <c r="D699" s="203"/>
      <c r="E699" s="203"/>
      <c r="F699" s="203"/>
    </row>
    <row r="700" spans="2:6" ht="15.75">
      <c r="B700" s="188"/>
      <c r="C700" s="188"/>
      <c r="D700" s="203"/>
      <c r="E700" s="203"/>
      <c r="F700" s="203"/>
    </row>
    <row r="701" spans="2:6" ht="15.75">
      <c r="B701" s="188"/>
      <c r="C701" s="188"/>
      <c r="D701" s="203"/>
      <c r="E701" s="203"/>
      <c r="F701" s="203"/>
    </row>
    <row r="702" spans="2:6" ht="15.75">
      <c r="B702" s="188"/>
      <c r="C702" s="188"/>
      <c r="D702" s="203"/>
      <c r="E702" s="203"/>
      <c r="F702" s="203"/>
    </row>
    <row r="703" spans="2:6" ht="15.75">
      <c r="B703" s="188"/>
      <c r="C703" s="188"/>
      <c r="D703" s="203"/>
      <c r="E703" s="203"/>
      <c r="F703" s="203"/>
    </row>
    <row r="704" spans="2:6" ht="15.75">
      <c r="B704" s="188"/>
      <c r="C704" s="188"/>
      <c r="D704" s="203"/>
      <c r="E704" s="203"/>
      <c r="F704" s="203"/>
    </row>
    <row r="705" spans="2:6" ht="15.75">
      <c r="B705" s="188"/>
      <c r="C705" s="188"/>
      <c r="D705" s="203"/>
      <c r="E705" s="203"/>
      <c r="F705" s="203"/>
    </row>
    <row r="706" spans="2:6" ht="15.75">
      <c r="B706" s="188"/>
      <c r="C706" s="188"/>
      <c r="D706" s="203"/>
      <c r="E706" s="203"/>
      <c r="F706" s="203"/>
    </row>
    <row r="707" spans="2:6" ht="15.75">
      <c r="B707" s="188"/>
      <c r="C707" s="188"/>
      <c r="D707" s="203"/>
      <c r="E707" s="203"/>
      <c r="F707" s="203"/>
    </row>
    <row r="708" spans="2:6" ht="15.75">
      <c r="B708" s="188"/>
      <c r="C708" s="188"/>
      <c r="D708" s="203"/>
      <c r="E708" s="203"/>
      <c r="F708" s="203"/>
    </row>
    <row r="709" spans="2:6" ht="15.75">
      <c r="B709" s="188"/>
      <c r="C709" s="188"/>
      <c r="D709" s="203"/>
      <c r="E709" s="203"/>
      <c r="F709" s="203"/>
    </row>
    <row r="710" spans="2:6" ht="15.75">
      <c r="B710" s="188"/>
      <c r="C710" s="188"/>
      <c r="D710" s="203"/>
      <c r="E710" s="203"/>
      <c r="F710" s="203"/>
    </row>
    <row r="711" spans="2:6" ht="15.75">
      <c r="B711" s="188"/>
      <c r="C711" s="188"/>
      <c r="D711" s="203"/>
      <c r="E711" s="203"/>
      <c r="F711" s="203"/>
    </row>
    <row r="712" spans="2:6" ht="15.75">
      <c r="B712" s="188"/>
      <c r="C712" s="188"/>
      <c r="D712" s="203"/>
      <c r="E712" s="203"/>
      <c r="F712" s="203"/>
    </row>
    <row r="713" spans="2:6" ht="15.75">
      <c r="B713" s="188"/>
      <c r="C713" s="188"/>
      <c r="D713" s="203"/>
      <c r="E713" s="203"/>
      <c r="F713" s="203"/>
    </row>
    <row r="714" spans="2:6" ht="15.75">
      <c r="B714" s="188"/>
      <c r="C714" s="188"/>
      <c r="D714" s="203"/>
      <c r="E714" s="203"/>
      <c r="F714" s="203"/>
    </row>
    <row r="715" spans="2:6" ht="15.75">
      <c r="B715" s="188"/>
      <c r="C715" s="188"/>
      <c r="D715" s="203"/>
      <c r="E715" s="203"/>
      <c r="F715" s="203"/>
    </row>
    <row r="716" spans="2:6" ht="15.75">
      <c r="B716" s="188"/>
      <c r="C716" s="188"/>
      <c r="D716" s="203"/>
      <c r="E716" s="203"/>
      <c r="F716" s="203"/>
    </row>
    <row r="717" spans="2:6" ht="15.75">
      <c r="B717" s="188"/>
      <c r="C717" s="188"/>
      <c r="D717" s="203"/>
      <c r="E717" s="203"/>
      <c r="F717" s="203"/>
    </row>
    <row r="718" spans="2:6" ht="15.75">
      <c r="B718" s="188"/>
      <c r="C718" s="188"/>
      <c r="D718" s="203"/>
      <c r="E718" s="203"/>
      <c r="F718" s="203"/>
    </row>
    <row r="719" spans="2:6" ht="15.75">
      <c r="B719" s="188"/>
      <c r="C719" s="188"/>
      <c r="D719" s="203"/>
      <c r="E719" s="203"/>
      <c r="F719" s="203"/>
    </row>
    <row r="720" spans="2:6" ht="15.75">
      <c r="B720" s="188"/>
      <c r="C720" s="188"/>
      <c r="D720" s="203"/>
      <c r="E720" s="203"/>
      <c r="F720" s="203"/>
    </row>
    <row r="721" spans="2:6" ht="15.75">
      <c r="B721" s="188"/>
      <c r="C721" s="188"/>
      <c r="D721" s="203"/>
      <c r="E721" s="203"/>
      <c r="F721" s="203"/>
    </row>
    <row r="722" spans="2:6" ht="15.75">
      <c r="B722" s="188"/>
      <c r="C722" s="188"/>
      <c r="D722" s="203"/>
      <c r="E722" s="203"/>
      <c r="F722" s="203"/>
    </row>
    <row r="723" spans="2:6" ht="15.75">
      <c r="B723" s="188"/>
      <c r="C723" s="188"/>
      <c r="D723" s="203"/>
      <c r="E723" s="203"/>
      <c r="F723" s="203"/>
    </row>
    <row r="724" spans="2:6" ht="15.75">
      <c r="B724" s="188"/>
      <c r="C724" s="188"/>
      <c r="D724" s="203"/>
      <c r="E724" s="203"/>
      <c r="F724" s="203"/>
    </row>
    <row r="725" spans="2:6" ht="15.75">
      <c r="B725" s="188"/>
      <c r="C725" s="188"/>
      <c r="D725" s="203"/>
      <c r="E725" s="203"/>
      <c r="F725" s="203"/>
    </row>
    <row r="726" spans="2:6" ht="15.75">
      <c r="B726" s="188"/>
      <c r="C726" s="188"/>
      <c r="D726" s="203"/>
      <c r="E726" s="203"/>
      <c r="F726" s="203"/>
    </row>
    <row r="727" spans="2:6" ht="15.75">
      <c r="B727" s="188"/>
      <c r="C727" s="188"/>
      <c r="D727" s="203"/>
      <c r="E727" s="203"/>
      <c r="F727" s="203"/>
    </row>
    <row r="728" spans="2:6" ht="15.75">
      <c r="B728" s="188"/>
      <c r="C728" s="188"/>
      <c r="D728" s="203"/>
      <c r="E728" s="203"/>
      <c r="F728" s="203"/>
    </row>
    <row r="729" spans="2:6" ht="15.75">
      <c r="B729" s="188"/>
      <c r="C729" s="188"/>
      <c r="D729" s="203"/>
      <c r="E729" s="203"/>
      <c r="F729" s="203"/>
    </row>
    <row r="730" spans="2:6" ht="15.75">
      <c r="B730" s="188"/>
      <c r="C730" s="188"/>
      <c r="D730" s="203"/>
      <c r="E730" s="203"/>
      <c r="F730" s="203"/>
    </row>
    <row r="731" spans="2:6" ht="15.75">
      <c r="B731" s="188"/>
      <c r="C731" s="188"/>
      <c r="D731" s="203"/>
      <c r="E731" s="203"/>
      <c r="F731" s="203"/>
    </row>
    <row r="732" spans="2:6" ht="15.75">
      <c r="B732" s="188"/>
      <c r="C732" s="188"/>
      <c r="D732" s="203"/>
      <c r="E732" s="203"/>
      <c r="F732" s="203"/>
    </row>
    <row r="733" spans="2:6" ht="15.75">
      <c r="B733" s="188"/>
      <c r="C733" s="188"/>
      <c r="D733" s="203"/>
      <c r="E733" s="203"/>
      <c r="F733" s="203"/>
    </row>
    <row r="734" spans="2:6" ht="15.75">
      <c r="B734" s="188"/>
      <c r="C734" s="188"/>
      <c r="D734" s="203"/>
      <c r="E734" s="203"/>
      <c r="F734" s="203"/>
    </row>
    <row r="735" spans="2:6" ht="15.75">
      <c r="B735" s="188"/>
      <c r="C735" s="188"/>
      <c r="D735" s="203"/>
      <c r="E735" s="203"/>
      <c r="F735" s="203"/>
    </row>
    <row r="736" spans="2:6" ht="15.75">
      <c r="B736" s="188"/>
      <c r="C736" s="188"/>
      <c r="D736" s="203"/>
      <c r="E736" s="203"/>
      <c r="F736" s="203"/>
    </row>
    <row r="737" spans="2:6" ht="15.75">
      <c r="B737" s="188"/>
      <c r="C737" s="188"/>
      <c r="D737" s="203"/>
      <c r="E737" s="203"/>
      <c r="F737" s="203"/>
    </row>
    <row r="738" spans="2:6" ht="15.75">
      <c r="B738" s="188"/>
      <c r="C738" s="188"/>
      <c r="D738" s="203"/>
      <c r="E738" s="203"/>
      <c r="F738" s="203"/>
    </row>
    <row r="739" spans="2:6" ht="15.75">
      <c r="B739" s="188"/>
      <c r="C739" s="188"/>
      <c r="D739" s="203"/>
      <c r="E739" s="203"/>
      <c r="F739" s="203"/>
    </row>
    <row r="740" spans="2:6" ht="15.75">
      <c r="B740" s="188"/>
      <c r="C740" s="188"/>
      <c r="D740" s="203"/>
      <c r="E740" s="203"/>
      <c r="F740" s="203"/>
    </row>
    <row r="741" spans="2:6" ht="15.75">
      <c r="B741" s="188"/>
      <c r="C741" s="188"/>
      <c r="D741" s="203"/>
      <c r="E741" s="203"/>
      <c r="F741" s="203"/>
    </row>
    <row r="742" spans="2:6" ht="15.75">
      <c r="B742" s="188"/>
      <c r="C742" s="188"/>
      <c r="D742" s="203"/>
      <c r="E742" s="203"/>
      <c r="F742" s="203"/>
    </row>
    <row r="743" spans="2:6" ht="15.75">
      <c r="B743" s="188"/>
      <c r="C743" s="188"/>
      <c r="D743" s="203"/>
      <c r="E743" s="203"/>
      <c r="F743" s="203"/>
    </row>
    <row r="744" spans="2:6" ht="15.75">
      <c r="B744" s="188"/>
      <c r="C744" s="188"/>
      <c r="D744" s="203"/>
      <c r="E744" s="203"/>
      <c r="F744" s="203"/>
    </row>
    <row r="745" spans="2:6" ht="15.75">
      <c r="B745" s="188"/>
      <c r="C745" s="188"/>
      <c r="D745" s="203"/>
      <c r="E745" s="203"/>
      <c r="F745" s="203"/>
    </row>
    <row r="746" spans="2:6" ht="15.75">
      <c r="B746" s="188"/>
      <c r="C746" s="188"/>
      <c r="D746" s="203"/>
      <c r="E746" s="203"/>
      <c r="F746" s="203"/>
    </row>
    <row r="747" spans="2:6" ht="15.75">
      <c r="B747" s="188"/>
      <c r="C747" s="188"/>
      <c r="D747" s="203"/>
      <c r="E747" s="203"/>
      <c r="F747" s="203"/>
    </row>
    <row r="748" spans="2:6" ht="15.75">
      <c r="B748" s="188"/>
      <c r="C748" s="188"/>
      <c r="D748" s="203"/>
      <c r="E748" s="203"/>
      <c r="F748" s="203"/>
    </row>
    <row r="749" spans="2:6" ht="15.75">
      <c r="B749" s="188"/>
      <c r="C749" s="188"/>
      <c r="D749" s="203"/>
      <c r="E749" s="203"/>
      <c r="F749" s="203"/>
    </row>
    <row r="750" spans="2:6" ht="15.75">
      <c r="B750" s="188"/>
      <c r="C750" s="188"/>
      <c r="D750" s="203"/>
      <c r="E750" s="203"/>
      <c r="F750" s="203"/>
    </row>
    <row r="751" spans="2:6" ht="15.75">
      <c r="B751" s="188"/>
      <c r="C751" s="188"/>
      <c r="D751" s="203"/>
      <c r="E751" s="203"/>
      <c r="F751" s="203"/>
    </row>
    <row r="752" spans="2:6" ht="15.75">
      <c r="B752" s="188"/>
      <c r="C752" s="188"/>
      <c r="D752" s="203"/>
      <c r="E752" s="203"/>
      <c r="F752" s="203"/>
    </row>
    <row r="753" spans="2:6" ht="15.75">
      <c r="B753" s="188"/>
      <c r="C753" s="188"/>
      <c r="D753" s="203"/>
      <c r="E753" s="203"/>
      <c r="F753" s="203"/>
    </row>
    <row r="754" spans="2:6" ht="15.75">
      <c r="B754" s="188"/>
      <c r="C754" s="188"/>
      <c r="D754" s="203"/>
      <c r="E754" s="203"/>
      <c r="F754" s="203"/>
    </row>
    <row r="755" spans="2:6" ht="15.75">
      <c r="B755" s="188"/>
      <c r="C755" s="188"/>
      <c r="D755" s="203"/>
      <c r="E755" s="203"/>
      <c r="F755" s="203"/>
    </row>
    <row r="756" spans="2:6" ht="15.75">
      <c r="B756" s="188"/>
      <c r="C756" s="188"/>
      <c r="D756" s="203"/>
      <c r="E756" s="203"/>
      <c r="F756" s="203"/>
    </row>
    <row r="757" spans="2:6" ht="15.75">
      <c r="B757" s="188"/>
      <c r="C757" s="188"/>
      <c r="D757" s="203"/>
      <c r="E757" s="203"/>
      <c r="F757" s="203"/>
    </row>
    <row r="758" spans="2:6" ht="15.75">
      <c r="B758" s="188"/>
      <c r="C758" s="188"/>
      <c r="D758" s="203"/>
      <c r="E758" s="203"/>
      <c r="F758" s="203"/>
    </row>
    <row r="759" spans="2:6" ht="15.75">
      <c r="B759" s="188"/>
      <c r="C759" s="188"/>
      <c r="D759" s="203"/>
      <c r="E759" s="203"/>
      <c r="F759" s="203"/>
    </row>
    <row r="760" spans="2:6" ht="15.75">
      <c r="B760" s="188"/>
      <c r="C760" s="188"/>
      <c r="D760" s="203"/>
      <c r="E760" s="203"/>
      <c r="F760" s="203"/>
    </row>
    <row r="761" spans="2:6" ht="15.75">
      <c r="B761" s="188"/>
      <c r="C761" s="188"/>
      <c r="D761" s="203"/>
      <c r="E761" s="203"/>
      <c r="F761" s="203"/>
    </row>
    <row r="762" spans="2:6" ht="15.75">
      <c r="B762" s="188"/>
      <c r="C762" s="188"/>
      <c r="D762" s="203"/>
      <c r="E762" s="203"/>
      <c r="F762" s="203"/>
    </row>
    <row r="763" spans="2:6" ht="15.75">
      <c r="B763" s="188"/>
      <c r="C763" s="188"/>
      <c r="D763" s="203"/>
      <c r="E763" s="203"/>
      <c r="F763" s="203"/>
    </row>
    <row r="764" spans="2:6" ht="15.75">
      <c r="B764" s="188"/>
      <c r="C764" s="188"/>
      <c r="D764" s="203"/>
      <c r="E764" s="203"/>
      <c r="F764" s="203"/>
    </row>
    <row r="765" spans="2:6" ht="15.75">
      <c r="B765" s="188"/>
      <c r="C765" s="188"/>
      <c r="D765" s="203"/>
      <c r="E765" s="203"/>
      <c r="F765" s="203"/>
    </row>
    <row r="766" spans="2:6" ht="15.75">
      <c r="B766" s="188"/>
      <c r="C766" s="188"/>
      <c r="D766" s="203"/>
      <c r="E766" s="203"/>
      <c r="F766" s="203"/>
    </row>
    <row r="767" spans="2:6" ht="15.75">
      <c r="B767" s="188"/>
      <c r="C767" s="188"/>
      <c r="D767" s="203"/>
      <c r="E767" s="203"/>
      <c r="F767" s="203"/>
    </row>
    <row r="768" spans="2:6" ht="15.75">
      <c r="B768" s="188"/>
      <c r="C768" s="188"/>
      <c r="D768" s="203"/>
      <c r="E768" s="203"/>
      <c r="F768" s="203"/>
    </row>
    <row r="769" spans="2:6" ht="15.75">
      <c r="B769" s="188"/>
      <c r="C769" s="188"/>
      <c r="D769" s="203"/>
      <c r="E769" s="203"/>
      <c r="F769" s="203"/>
    </row>
    <row r="770" spans="2:6" ht="15.75">
      <c r="B770" s="188"/>
      <c r="C770" s="188"/>
      <c r="D770" s="203"/>
      <c r="E770" s="203"/>
      <c r="F770" s="203"/>
    </row>
    <row r="771" spans="2:6" ht="15.75">
      <c r="B771" s="188"/>
      <c r="C771" s="188"/>
      <c r="D771" s="203"/>
      <c r="E771" s="203"/>
      <c r="F771" s="203"/>
    </row>
    <row r="772" spans="2:6" ht="15.75">
      <c r="B772" s="188"/>
      <c r="C772" s="188"/>
      <c r="D772" s="203"/>
      <c r="E772" s="203"/>
      <c r="F772" s="203"/>
    </row>
    <row r="773" spans="2:6" ht="15.75">
      <c r="B773" s="188"/>
      <c r="C773" s="188"/>
      <c r="D773" s="203"/>
      <c r="E773" s="203"/>
      <c r="F773" s="203"/>
    </row>
    <row r="774" spans="2:6" ht="15.75">
      <c r="B774" s="188"/>
      <c r="C774" s="188"/>
      <c r="D774" s="203"/>
      <c r="E774" s="203"/>
      <c r="F774" s="203"/>
    </row>
    <row r="775" spans="2:6" ht="15.75">
      <c r="B775" s="188"/>
      <c r="C775" s="188"/>
      <c r="D775" s="203"/>
      <c r="E775" s="203"/>
      <c r="F775" s="203"/>
    </row>
    <row r="776" spans="2:6" ht="15.75">
      <c r="B776" s="188"/>
      <c r="C776" s="188"/>
      <c r="D776" s="203"/>
      <c r="E776" s="203"/>
      <c r="F776" s="203"/>
    </row>
    <row r="777" spans="2:6" ht="15.75">
      <c r="B777" s="188"/>
      <c r="C777" s="188"/>
      <c r="D777" s="203"/>
      <c r="E777" s="203"/>
      <c r="F777" s="203"/>
    </row>
    <row r="778" spans="2:6" ht="15.75">
      <c r="B778" s="188"/>
      <c r="C778" s="188"/>
      <c r="D778" s="203"/>
      <c r="E778" s="203"/>
      <c r="F778" s="203"/>
    </row>
    <row r="779" spans="2:6" ht="15.75">
      <c r="B779" s="188"/>
      <c r="C779" s="188"/>
      <c r="D779" s="203"/>
      <c r="E779" s="203"/>
      <c r="F779" s="203"/>
    </row>
    <row r="780" spans="2:6" ht="15.75">
      <c r="B780" s="188"/>
      <c r="C780" s="188"/>
      <c r="D780" s="203"/>
      <c r="E780" s="203"/>
      <c r="F780" s="203"/>
    </row>
    <row r="781" spans="2:6" ht="15.75">
      <c r="B781" s="188"/>
      <c r="C781" s="188"/>
      <c r="D781" s="203"/>
      <c r="E781" s="203"/>
      <c r="F781" s="203"/>
    </row>
    <row r="782" spans="2:6" ht="15.75">
      <c r="B782" s="188"/>
      <c r="C782" s="188"/>
      <c r="D782" s="203"/>
      <c r="E782" s="203"/>
      <c r="F782" s="203"/>
    </row>
    <row r="783" spans="2:6" ht="15.75">
      <c r="B783" s="188"/>
      <c r="C783" s="188"/>
      <c r="D783" s="203"/>
      <c r="E783" s="203"/>
      <c r="F783" s="203"/>
    </row>
    <row r="784" spans="2:6" ht="15.75">
      <c r="B784" s="188"/>
      <c r="C784" s="188"/>
      <c r="D784" s="203"/>
      <c r="E784" s="203"/>
      <c r="F784" s="203"/>
    </row>
    <row r="785" spans="2:6" ht="15.75">
      <c r="B785" s="188"/>
      <c r="C785" s="188"/>
      <c r="D785" s="203"/>
      <c r="E785" s="203"/>
      <c r="F785" s="203"/>
    </row>
    <row r="786" spans="2:6" ht="15.75">
      <c r="B786" s="188"/>
      <c r="C786" s="188"/>
      <c r="D786" s="203"/>
      <c r="E786" s="203"/>
      <c r="F786" s="203"/>
    </row>
    <row r="787" spans="2:6" ht="15.75">
      <c r="B787" s="188"/>
      <c r="C787" s="188"/>
      <c r="D787" s="203"/>
      <c r="E787" s="203"/>
      <c r="F787" s="203"/>
    </row>
    <row r="788" spans="2:6" ht="15.75">
      <c r="B788" s="188"/>
      <c r="C788" s="188"/>
      <c r="D788" s="203"/>
      <c r="E788" s="203"/>
      <c r="F788" s="203"/>
    </row>
    <row r="789" spans="2:6" ht="15.75">
      <c r="B789" s="188"/>
      <c r="C789" s="188"/>
      <c r="D789" s="203"/>
      <c r="E789" s="203"/>
      <c r="F789" s="203"/>
    </row>
    <row r="790" spans="2:6" ht="15.75">
      <c r="B790" s="188"/>
      <c r="C790" s="188"/>
      <c r="D790" s="203"/>
      <c r="E790" s="203"/>
      <c r="F790" s="203"/>
    </row>
    <row r="791" spans="2:6" ht="15.75">
      <c r="B791" s="188"/>
      <c r="C791" s="188"/>
      <c r="D791" s="203"/>
      <c r="E791" s="203"/>
      <c r="F791" s="203"/>
    </row>
    <row r="792" spans="2:6" ht="15.75">
      <c r="B792" s="188"/>
      <c r="C792" s="188"/>
      <c r="D792" s="203"/>
      <c r="E792" s="203"/>
      <c r="F792" s="203"/>
    </row>
    <row r="793" spans="2:6" ht="15.75">
      <c r="B793" s="188"/>
      <c r="C793" s="188"/>
      <c r="D793" s="203"/>
      <c r="E793" s="203"/>
      <c r="F793" s="203"/>
    </row>
    <row r="794" spans="2:6" ht="15.75">
      <c r="B794" s="188"/>
      <c r="C794" s="188"/>
      <c r="D794" s="203"/>
      <c r="E794" s="203"/>
      <c r="F794" s="203"/>
    </row>
    <row r="795" spans="2:6" ht="15.75">
      <c r="B795" s="188"/>
      <c r="C795" s="188"/>
      <c r="D795" s="203"/>
      <c r="E795" s="203"/>
      <c r="F795" s="203"/>
    </row>
    <row r="796" spans="2:6" ht="15.75">
      <c r="B796" s="188"/>
      <c r="C796" s="188"/>
      <c r="D796" s="203"/>
      <c r="E796" s="203"/>
      <c r="F796" s="203"/>
    </row>
    <row r="797" spans="2:6" ht="15.75">
      <c r="B797" s="188"/>
      <c r="C797" s="188"/>
      <c r="D797" s="203"/>
      <c r="E797" s="203"/>
      <c r="F797" s="203"/>
    </row>
    <row r="798" spans="2:6" ht="15.75">
      <c r="B798" s="188"/>
      <c r="C798" s="188"/>
      <c r="D798" s="203"/>
      <c r="E798" s="203"/>
      <c r="F798" s="203"/>
    </row>
    <row r="799" spans="2:6" ht="15.75">
      <c r="B799" s="188"/>
      <c r="C799" s="188"/>
      <c r="D799" s="203"/>
      <c r="E799" s="203"/>
      <c r="F799" s="203"/>
    </row>
    <row r="800" spans="2:6" ht="15.75">
      <c r="B800" s="188"/>
      <c r="C800" s="188"/>
      <c r="D800" s="203"/>
      <c r="E800" s="203"/>
      <c r="F800" s="203"/>
    </row>
    <row r="801" spans="2:6" ht="15.75">
      <c r="B801" s="188"/>
      <c r="C801" s="188"/>
      <c r="D801" s="203"/>
      <c r="E801" s="203"/>
      <c r="F801" s="203"/>
    </row>
    <row r="802" spans="2:6" ht="15.75">
      <c r="B802" s="188"/>
      <c r="C802" s="188"/>
      <c r="D802" s="203"/>
      <c r="E802" s="203"/>
      <c r="F802" s="203"/>
    </row>
    <row r="803" spans="2:6" ht="15.75">
      <c r="B803" s="188"/>
      <c r="C803" s="188"/>
      <c r="D803" s="203"/>
      <c r="E803" s="203"/>
      <c r="F803" s="203"/>
    </row>
    <row r="804" spans="2:6" ht="15.75">
      <c r="B804" s="188"/>
      <c r="C804" s="188"/>
      <c r="D804" s="203"/>
      <c r="E804" s="203"/>
      <c r="F804" s="203"/>
    </row>
    <row r="805" spans="2:6" ht="15.75">
      <c r="B805" s="188"/>
      <c r="C805" s="188"/>
      <c r="D805" s="203"/>
      <c r="E805" s="203"/>
      <c r="F805" s="203"/>
    </row>
    <row r="806" spans="2:6" ht="15.75">
      <c r="B806" s="188"/>
      <c r="C806" s="188"/>
      <c r="D806" s="203"/>
      <c r="E806" s="203"/>
      <c r="F806" s="203"/>
    </row>
    <row r="807" spans="2:6" ht="15.75">
      <c r="B807" s="188"/>
      <c r="C807" s="188"/>
      <c r="D807" s="203"/>
      <c r="E807" s="203"/>
      <c r="F807" s="203"/>
    </row>
    <row r="808" spans="2:6" ht="15.75">
      <c r="B808" s="188"/>
      <c r="C808" s="188"/>
      <c r="D808" s="203"/>
      <c r="E808" s="203"/>
      <c r="F808" s="203"/>
    </row>
    <row r="809" spans="2:6" ht="15.75">
      <c r="B809" s="188"/>
      <c r="C809" s="188"/>
      <c r="D809" s="203"/>
      <c r="E809" s="203"/>
      <c r="F809" s="203"/>
    </row>
    <row r="810" spans="2:6" ht="15.75">
      <c r="B810" s="188"/>
      <c r="C810" s="188"/>
      <c r="D810" s="203"/>
      <c r="E810" s="203"/>
      <c r="F810" s="203"/>
    </row>
    <row r="811" spans="2:6" ht="15.75">
      <c r="B811" s="188"/>
      <c r="C811" s="188"/>
      <c r="D811" s="203"/>
      <c r="E811" s="203"/>
      <c r="F811" s="203"/>
    </row>
    <row r="812" spans="2:6" ht="15.75">
      <c r="B812" s="188"/>
      <c r="C812" s="188"/>
      <c r="D812" s="203"/>
      <c r="E812" s="203"/>
      <c r="F812" s="203"/>
    </row>
    <row r="813" spans="2:6" ht="15.75">
      <c r="B813" s="188"/>
      <c r="C813" s="188"/>
      <c r="D813" s="203"/>
      <c r="E813" s="203"/>
      <c r="F813" s="203"/>
    </row>
    <row r="814" spans="2:6" ht="15.75">
      <c r="B814" s="188"/>
      <c r="C814" s="188"/>
      <c r="D814" s="203"/>
      <c r="E814" s="203"/>
      <c r="F814" s="203"/>
    </row>
    <row r="815" spans="2:6" ht="15.75">
      <c r="B815" s="188"/>
      <c r="C815" s="188"/>
      <c r="D815" s="203"/>
      <c r="E815" s="203"/>
      <c r="F815" s="203"/>
    </row>
    <row r="816" spans="2:6" ht="15.75">
      <c r="B816" s="188"/>
      <c r="C816" s="188"/>
      <c r="D816" s="203"/>
      <c r="E816" s="203"/>
      <c r="F816" s="203"/>
    </row>
    <row r="817" spans="2:6" ht="15.75">
      <c r="B817" s="188"/>
      <c r="C817" s="188"/>
      <c r="D817" s="203"/>
      <c r="E817" s="203"/>
      <c r="F817" s="203"/>
    </row>
    <row r="818" spans="2:6" ht="15.75">
      <c r="B818" s="188"/>
      <c r="C818" s="188"/>
      <c r="D818" s="203"/>
      <c r="E818" s="203"/>
      <c r="F818" s="203"/>
    </row>
    <row r="819" spans="2:6" ht="15.75">
      <c r="B819" s="188"/>
      <c r="C819" s="188"/>
      <c r="D819" s="203"/>
      <c r="E819" s="203"/>
      <c r="F819" s="203"/>
    </row>
    <row r="820" spans="2:6" ht="15.75">
      <c r="B820" s="188"/>
      <c r="C820" s="188"/>
      <c r="D820" s="203"/>
      <c r="E820" s="203"/>
      <c r="F820" s="203"/>
    </row>
    <row r="821" spans="2:6" ht="15.75">
      <c r="B821" s="188"/>
      <c r="C821" s="188"/>
      <c r="D821" s="203"/>
      <c r="E821" s="203"/>
      <c r="F821" s="203"/>
    </row>
    <row r="822" spans="2:6" ht="15.75">
      <c r="B822" s="188"/>
      <c r="C822" s="188"/>
      <c r="D822" s="203"/>
      <c r="E822" s="203"/>
      <c r="F822" s="203"/>
    </row>
    <row r="823" spans="2:6" ht="15.75">
      <c r="B823" s="188"/>
      <c r="C823" s="188"/>
      <c r="D823" s="203"/>
      <c r="E823" s="203"/>
      <c r="F823" s="203"/>
    </row>
    <row r="824" spans="2:6" ht="15.75">
      <c r="B824" s="188"/>
      <c r="C824" s="188"/>
      <c r="D824" s="203"/>
      <c r="E824" s="203"/>
      <c r="F824" s="203"/>
    </row>
    <row r="825" spans="2:6" ht="15.75">
      <c r="B825" s="188"/>
      <c r="C825" s="188"/>
      <c r="D825" s="203"/>
      <c r="E825" s="203"/>
      <c r="F825" s="203"/>
    </row>
    <row r="826" spans="2:6" ht="15.75">
      <c r="B826" s="188"/>
      <c r="C826" s="188"/>
      <c r="D826" s="203"/>
      <c r="E826" s="203"/>
      <c r="F826" s="203"/>
    </row>
    <row r="827" spans="2:6" ht="15.75">
      <c r="B827" s="188"/>
      <c r="C827" s="188"/>
      <c r="D827" s="203"/>
      <c r="E827" s="203"/>
      <c r="F827" s="203"/>
    </row>
    <row r="828" spans="2:6" ht="15.75">
      <c r="B828" s="188"/>
      <c r="C828" s="188"/>
      <c r="D828" s="203"/>
      <c r="E828" s="203"/>
      <c r="F828" s="203"/>
    </row>
    <row r="829" spans="2:6" ht="15.75">
      <c r="B829" s="188"/>
      <c r="C829" s="188"/>
      <c r="D829" s="203"/>
      <c r="E829" s="203"/>
      <c r="F829" s="203"/>
    </row>
    <row r="830" spans="2:6" ht="15.75">
      <c r="B830" s="188"/>
      <c r="C830" s="188"/>
      <c r="D830" s="203"/>
      <c r="E830" s="203"/>
      <c r="F830" s="203"/>
    </row>
    <row r="831" spans="2:6" ht="15.75">
      <c r="B831" s="188"/>
      <c r="C831" s="188"/>
      <c r="D831" s="203"/>
      <c r="E831" s="203"/>
      <c r="F831" s="203"/>
    </row>
    <row r="832" spans="2:6" ht="15.75">
      <c r="B832" s="188"/>
      <c r="C832" s="188"/>
      <c r="D832" s="203"/>
      <c r="E832" s="203"/>
      <c r="F832" s="203"/>
    </row>
    <row r="833" spans="2:6" ht="15.75">
      <c r="B833" s="188"/>
      <c r="C833" s="188"/>
      <c r="D833" s="203"/>
      <c r="E833" s="203"/>
      <c r="F833" s="203"/>
    </row>
    <row r="834" spans="2:6" ht="15.75">
      <c r="B834" s="188"/>
      <c r="C834" s="188"/>
      <c r="D834" s="203"/>
      <c r="E834" s="203"/>
      <c r="F834" s="203"/>
    </row>
    <row r="835" spans="2:6" ht="15.75">
      <c r="B835" s="188"/>
      <c r="C835" s="188"/>
      <c r="D835" s="203"/>
      <c r="E835" s="203"/>
      <c r="F835" s="203"/>
    </row>
    <row r="836" spans="2:6" ht="15.75">
      <c r="B836" s="188"/>
      <c r="C836" s="188"/>
      <c r="D836" s="203"/>
      <c r="E836" s="203"/>
      <c r="F836" s="203"/>
    </row>
    <row r="837" spans="2:6" ht="15.75">
      <c r="B837" s="188"/>
      <c r="C837" s="188"/>
      <c r="D837" s="203"/>
      <c r="E837" s="203"/>
      <c r="F837" s="203"/>
    </row>
    <row r="838" spans="2:6" ht="15.75">
      <c r="B838" s="188"/>
      <c r="C838" s="188"/>
      <c r="D838" s="203"/>
      <c r="E838" s="203"/>
      <c r="F838" s="203"/>
    </row>
    <row r="839" spans="2:6" ht="15.75">
      <c r="B839" s="188"/>
      <c r="C839" s="188"/>
      <c r="D839" s="203"/>
      <c r="E839" s="203"/>
      <c r="F839" s="203"/>
    </row>
    <row r="840" spans="2:6" ht="15.75">
      <c r="B840" s="188"/>
      <c r="C840" s="188"/>
      <c r="D840" s="203"/>
      <c r="E840" s="203"/>
      <c r="F840" s="203"/>
    </row>
    <row r="841" spans="2:6" ht="15.75">
      <c r="B841" s="188"/>
      <c r="C841" s="188"/>
      <c r="D841" s="203"/>
      <c r="E841" s="203"/>
      <c r="F841" s="203"/>
    </row>
    <row r="842" spans="2:6" ht="15.75">
      <c r="B842" s="188"/>
      <c r="C842" s="188"/>
      <c r="D842" s="203"/>
      <c r="E842" s="203"/>
      <c r="F842" s="203"/>
    </row>
    <row r="843" spans="2:6" ht="15.75">
      <c r="B843" s="188"/>
      <c r="C843" s="188"/>
      <c r="D843" s="203"/>
      <c r="E843" s="203"/>
      <c r="F843" s="203"/>
    </row>
    <row r="844" spans="2:6" ht="15.75">
      <c r="B844" s="188"/>
      <c r="C844" s="188"/>
      <c r="D844" s="203"/>
      <c r="E844" s="203"/>
      <c r="F844" s="203"/>
    </row>
    <row r="845" spans="2:6" ht="15.75">
      <c r="B845" s="188"/>
      <c r="C845" s="188"/>
      <c r="D845" s="203"/>
      <c r="E845" s="203"/>
      <c r="F845" s="203"/>
    </row>
    <row r="846" spans="2:6" ht="15.75">
      <c r="B846" s="188"/>
      <c r="C846" s="188"/>
      <c r="D846" s="203"/>
      <c r="E846" s="203"/>
      <c r="F846" s="203"/>
    </row>
    <row r="847" spans="2:6" ht="15.75">
      <c r="B847" s="188"/>
      <c r="C847" s="188"/>
      <c r="D847" s="203"/>
      <c r="E847" s="203"/>
      <c r="F847" s="203"/>
    </row>
    <row r="848" spans="2:6" ht="15.75">
      <c r="B848" s="188"/>
      <c r="C848" s="188"/>
      <c r="D848" s="203"/>
      <c r="E848" s="203"/>
      <c r="F848" s="203"/>
    </row>
    <row r="849" spans="2:6" ht="15.75">
      <c r="B849" s="188"/>
      <c r="C849" s="188"/>
      <c r="D849" s="203"/>
      <c r="E849" s="203"/>
      <c r="F849" s="203"/>
    </row>
    <row r="850" spans="2:6" ht="15.75">
      <c r="B850" s="188"/>
      <c r="C850" s="188"/>
      <c r="D850" s="203"/>
      <c r="E850" s="203"/>
      <c r="F850" s="203"/>
    </row>
    <row r="851" spans="2:6" ht="15.75">
      <c r="B851" s="188"/>
      <c r="C851" s="188"/>
      <c r="D851" s="203"/>
      <c r="E851" s="203"/>
      <c r="F851" s="203"/>
    </row>
    <row r="852" spans="2:6" ht="15.75">
      <c r="B852" s="188"/>
      <c r="C852" s="188"/>
      <c r="D852" s="203"/>
      <c r="E852" s="203"/>
      <c r="F852" s="203"/>
    </row>
    <row r="853" spans="2:6" ht="15.75">
      <c r="B853" s="188"/>
      <c r="C853" s="188"/>
      <c r="D853" s="203"/>
      <c r="E853" s="203"/>
      <c r="F853" s="203"/>
    </row>
    <row r="854" spans="2:6" ht="15.75">
      <c r="B854" s="188"/>
      <c r="C854" s="188"/>
      <c r="D854" s="203"/>
      <c r="E854" s="203"/>
      <c r="F854" s="203"/>
    </row>
    <row r="855" spans="2:6" ht="15.75">
      <c r="B855" s="188"/>
      <c r="C855" s="188"/>
      <c r="D855" s="203"/>
      <c r="E855" s="203"/>
      <c r="F855" s="203"/>
    </row>
    <row r="856" spans="2:6" ht="15.75">
      <c r="B856" s="188"/>
      <c r="C856" s="188"/>
      <c r="D856" s="203"/>
      <c r="E856" s="203"/>
      <c r="F856" s="203"/>
    </row>
    <row r="857" spans="2:6" ht="15.75">
      <c r="B857" s="188"/>
      <c r="C857" s="188"/>
      <c r="D857" s="203"/>
      <c r="E857" s="203"/>
      <c r="F857" s="203"/>
    </row>
    <row r="858" spans="2:6" ht="15.75">
      <c r="B858" s="188"/>
      <c r="C858" s="188"/>
      <c r="D858" s="203"/>
      <c r="E858" s="203"/>
      <c r="F858" s="203"/>
    </row>
    <row r="859" spans="2:6" ht="15.75">
      <c r="B859" s="188"/>
      <c r="C859" s="188"/>
      <c r="D859" s="203"/>
      <c r="E859" s="203"/>
      <c r="F859" s="203"/>
    </row>
    <row r="860" spans="2:6" ht="15.75">
      <c r="B860" s="188"/>
      <c r="C860" s="188"/>
      <c r="D860" s="203"/>
      <c r="E860" s="203"/>
      <c r="F860" s="203"/>
    </row>
    <row r="861" spans="2:6" ht="15.75">
      <c r="B861" s="188"/>
      <c r="C861" s="188"/>
      <c r="D861" s="203"/>
      <c r="E861" s="203"/>
      <c r="F861" s="203"/>
    </row>
    <row r="862" spans="2:6" ht="15.75">
      <c r="B862" s="188"/>
      <c r="C862" s="188"/>
      <c r="D862" s="203"/>
      <c r="E862" s="203"/>
      <c r="F862" s="203"/>
    </row>
    <row r="863" spans="2:6" ht="15.75">
      <c r="B863" s="188"/>
      <c r="C863" s="188"/>
      <c r="D863" s="203"/>
      <c r="E863" s="203"/>
      <c r="F863" s="203"/>
    </row>
    <row r="864" spans="2:6" ht="15.75">
      <c r="B864" s="188"/>
      <c r="C864" s="188"/>
      <c r="D864" s="203"/>
      <c r="E864" s="203"/>
      <c r="F864" s="203"/>
    </row>
    <row r="865" spans="2:6" ht="15.75">
      <c r="B865" s="188"/>
      <c r="C865" s="188"/>
      <c r="D865" s="203"/>
      <c r="E865" s="203"/>
      <c r="F865" s="203"/>
    </row>
    <row r="866" spans="2:6" ht="15.75">
      <c r="B866" s="188"/>
      <c r="C866" s="188"/>
      <c r="D866" s="203"/>
      <c r="E866" s="203"/>
      <c r="F866" s="203"/>
    </row>
    <row r="867" spans="2:6" ht="15.75">
      <c r="B867" s="188"/>
      <c r="C867" s="188"/>
      <c r="D867" s="203"/>
      <c r="E867" s="203"/>
      <c r="F867" s="203"/>
    </row>
    <row r="868" spans="2:6" ht="15.75">
      <c r="B868" s="188"/>
      <c r="C868" s="188"/>
      <c r="D868" s="203"/>
      <c r="E868" s="203"/>
      <c r="F868" s="203"/>
    </row>
    <row r="869" spans="2:6" ht="15.75">
      <c r="B869" s="188"/>
      <c r="C869" s="188"/>
      <c r="D869" s="203"/>
      <c r="E869" s="203"/>
      <c r="F869" s="203"/>
    </row>
    <row r="870" spans="2:6" ht="15.75">
      <c r="B870" s="188"/>
      <c r="C870" s="188"/>
      <c r="D870" s="203"/>
      <c r="E870" s="203"/>
      <c r="F870" s="203"/>
    </row>
    <row r="871" spans="2:6" ht="15.75">
      <c r="B871" s="188"/>
      <c r="C871" s="188"/>
      <c r="D871" s="203"/>
      <c r="E871" s="203"/>
      <c r="F871" s="203"/>
    </row>
    <row r="872" spans="2:6" ht="15.75">
      <c r="B872" s="188"/>
      <c r="C872" s="188"/>
      <c r="D872" s="203"/>
      <c r="E872" s="203"/>
      <c r="F872" s="203"/>
    </row>
    <row r="873" spans="2:6" ht="15.75">
      <c r="B873" s="188"/>
      <c r="C873" s="188"/>
      <c r="D873" s="203"/>
      <c r="E873" s="203"/>
      <c r="F873" s="203"/>
    </row>
    <row r="874" spans="2:6" ht="15.75">
      <c r="B874" s="188"/>
      <c r="C874" s="188"/>
      <c r="D874" s="203"/>
      <c r="E874" s="203"/>
      <c r="F874" s="203"/>
    </row>
    <row r="875" spans="2:6" ht="15.75">
      <c r="B875" s="188"/>
      <c r="C875" s="188"/>
      <c r="D875" s="203"/>
      <c r="E875" s="203"/>
      <c r="F875" s="203"/>
    </row>
    <row r="876" spans="2:6" ht="15.75">
      <c r="B876" s="188"/>
      <c r="C876" s="188"/>
      <c r="D876" s="203"/>
      <c r="E876" s="203"/>
      <c r="F876" s="203"/>
    </row>
    <row r="877" spans="2:6" ht="15.75">
      <c r="B877" s="188"/>
      <c r="C877" s="188"/>
      <c r="D877" s="203"/>
      <c r="E877" s="203"/>
      <c r="F877" s="203"/>
    </row>
    <row r="878" spans="2:6" ht="15.75">
      <c r="B878" s="188"/>
      <c r="C878" s="188"/>
      <c r="D878" s="203"/>
      <c r="E878" s="203"/>
      <c r="F878" s="203"/>
    </row>
    <row r="879" spans="2:6" ht="15.75">
      <c r="B879" s="188"/>
      <c r="C879" s="188"/>
      <c r="D879" s="203"/>
      <c r="E879" s="203"/>
      <c r="F879" s="203"/>
    </row>
    <row r="880" spans="2:6" ht="15.75">
      <c r="B880" s="188"/>
      <c r="C880" s="188"/>
      <c r="D880" s="203"/>
      <c r="E880" s="203"/>
      <c r="F880" s="203"/>
    </row>
    <row r="881" spans="2:6" ht="15.75">
      <c r="B881" s="188"/>
      <c r="C881" s="188"/>
      <c r="D881" s="203"/>
      <c r="E881" s="203"/>
      <c r="F881" s="203"/>
    </row>
    <row r="882" spans="2:6" ht="15.75">
      <c r="B882" s="188"/>
      <c r="C882" s="188"/>
      <c r="D882" s="203"/>
      <c r="E882" s="203"/>
      <c r="F882" s="203"/>
    </row>
    <row r="883" spans="2:6" ht="15.75">
      <c r="B883" s="188"/>
      <c r="C883" s="188"/>
      <c r="D883" s="203"/>
      <c r="E883" s="203"/>
      <c r="F883" s="203"/>
    </row>
    <row r="884" spans="2:6" ht="15.75">
      <c r="B884" s="188"/>
      <c r="C884" s="188"/>
      <c r="D884" s="203"/>
      <c r="E884" s="203"/>
      <c r="F884" s="203"/>
    </row>
    <row r="885" spans="2:6" ht="15.75">
      <c r="B885" s="188"/>
      <c r="C885" s="188"/>
      <c r="D885" s="203"/>
      <c r="E885" s="203"/>
      <c r="F885" s="203"/>
    </row>
    <row r="886" spans="2:6" ht="15.75">
      <c r="B886" s="188"/>
      <c r="C886" s="188"/>
      <c r="D886" s="203"/>
      <c r="E886" s="203"/>
      <c r="F886" s="203"/>
    </row>
    <row r="887" spans="2:6" ht="15.75">
      <c r="B887" s="188"/>
      <c r="C887" s="188"/>
      <c r="D887" s="203"/>
      <c r="E887" s="203"/>
      <c r="F887" s="203"/>
    </row>
    <row r="888" spans="2:6" ht="15.75">
      <c r="B888" s="188"/>
      <c r="C888" s="188"/>
      <c r="D888" s="203"/>
      <c r="E888" s="203"/>
      <c r="F888" s="203"/>
    </row>
    <row r="889" spans="2:6" ht="15.75">
      <c r="B889" s="188"/>
      <c r="C889" s="188"/>
      <c r="D889" s="203"/>
      <c r="E889" s="203"/>
      <c r="F889" s="203"/>
    </row>
    <row r="890" spans="2:6" ht="15.75">
      <c r="B890" s="188"/>
      <c r="C890" s="188"/>
      <c r="D890" s="203"/>
      <c r="E890" s="203"/>
      <c r="F890" s="203"/>
    </row>
    <row r="891" spans="2:6" ht="15.75">
      <c r="B891" s="188"/>
      <c r="C891" s="188"/>
      <c r="D891" s="203"/>
      <c r="E891" s="203"/>
      <c r="F891" s="203"/>
    </row>
    <row r="892" spans="2:6" ht="15.75">
      <c r="B892" s="188"/>
      <c r="C892" s="188"/>
      <c r="D892" s="203"/>
      <c r="E892" s="203"/>
      <c r="F892" s="203"/>
    </row>
    <row r="893" spans="2:6" ht="15.75">
      <c r="B893" s="188"/>
      <c r="C893" s="188"/>
      <c r="D893" s="203"/>
      <c r="E893" s="203"/>
      <c r="F893" s="203"/>
    </row>
    <row r="894" spans="2:6" ht="15.75">
      <c r="B894" s="188"/>
      <c r="C894" s="188"/>
      <c r="D894" s="203"/>
      <c r="E894" s="203"/>
      <c r="F894" s="203"/>
    </row>
    <row r="895" spans="2:6" ht="15.75">
      <c r="B895" s="188"/>
      <c r="C895" s="188"/>
      <c r="D895" s="203"/>
      <c r="E895" s="203"/>
      <c r="F895" s="203"/>
    </row>
    <row r="896" spans="2:6" ht="15.75">
      <c r="B896" s="188"/>
      <c r="C896" s="188"/>
      <c r="D896" s="203"/>
      <c r="E896" s="203"/>
      <c r="F896" s="203"/>
    </row>
    <row r="897" spans="2:6" ht="15.75">
      <c r="B897" s="188"/>
      <c r="C897" s="188"/>
      <c r="D897" s="203"/>
      <c r="E897" s="203"/>
      <c r="F897" s="203"/>
    </row>
    <row r="898" spans="2:6" ht="15.75">
      <c r="B898" s="188"/>
      <c r="C898" s="188"/>
      <c r="D898" s="203"/>
      <c r="E898" s="203"/>
      <c r="F898" s="203"/>
    </row>
    <row r="899" spans="2:6" ht="15.75">
      <c r="B899" s="188"/>
      <c r="C899" s="188"/>
      <c r="D899" s="203"/>
      <c r="E899" s="203"/>
      <c r="F899" s="203"/>
    </row>
    <row r="900" spans="2:6" ht="15.75">
      <c r="B900" s="188"/>
      <c r="C900" s="188"/>
      <c r="D900" s="203"/>
      <c r="E900" s="203"/>
      <c r="F900" s="203"/>
    </row>
    <row r="901" spans="2:6" ht="15.75">
      <c r="B901" s="188"/>
      <c r="C901" s="188"/>
      <c r="D901" s="203"/>
      <c r="E901" s="203"/>
      <c r="F901" s="203"/>
    </row>
    <row r="902" spans="2:6" ht="15.75">
      <c r="B902" s="188"/>
      <c r="C902" s="188"/>
      <c r="D902" s="203"/>
      <c r="E902" s="203"/>
      <c r="F902" s="203"/>
    </row>
    <row r="903" spans="2:6" ht="15.75">
      <c r="B903" s="188"/>
      <c r="C903" s="188"/>
      <c r="D903" s="203"/>
      <c r="E903" s="203"/>
      <c r="F903" s="203"/>
    </row>
    <row r="904" spans="2:6" ht="15.75">
      <c r="B904" s="188"/>
      <c r="C904" s="188"/>
      <c r="D904" s="203"/>
      <c r="E904" s="203"/>
      <c r="F904" s="203"/>
    </row>
    <row r="905" spans="2:6" ht="15.75">
      <c r="B905" s="188"/>
      <c r="C905" s="188"/>
      <c r="D905" s="203"/>
      <c r="E905" s="203"/>
      <c r="F905" s="203"/>
    </row>
    <row r="906" spans="2:6" ht="15.75">
      <c r="B906" s="188"/>
      <c r="C906" s="188"/>
      <c r="D906" s="203"/>
      <c r="E906" s="203"/>
      <c r="F906" s="203"/>
    </row>
    <row r="907" spans="2:6" ht="15.75">
      <c r="B907" s="188"/>
      <c r="C907" s="188"/>
      <c r="D907" s="203"/>
      <c r="E907" s="203"/>
      <c r="F907" s="203"/>
    </row>
    <row r="908" spans="2:6" ht="15.75">
      <c r="B908" s="188"/>
      <c r="C908" s="188"/>
      <c r="D908" s="203"/>
      <c r="E908" s="203"/>
      <c r="F908" s="203"/>
    </row>
    <row r="909" spans="2:6" ht="15.75">
      <c r="B909" s="188"/>
      <c r="C909" s="188"/>
      <c r="D909" s="203"/>
      <c r="E909" s="203"/>
      <c r="F909" s="203"/>
    </row>
    <row r="910" spans="2:6" ht="15.75">
      <c r="B910" s="188"/>
      <c r="C910" s="188"/>
      <c r="D910" s="203"/>
      <c r="E910" s="203"/>
      <c r="F910" s="203"/>
    </row>
    <row r="911" spans="2:6" ht="15.75">
      <c r="B911" s="188"/>
      <c r="C911" s="188"/>
      <c r="D911" s="203"/>
      <c r="E911" s="203"/>
      <c r="F911" s="203"/>
    </row>
    <row r="912" spans="2:6" ht="15.75">
      <c r="B912" s="188"/>
      <c r="C912" s="188"/>
      <c r="D912" s="203"/>
      <c r="E912" s="203"/>
      <c r="F912" s="203"/>
    </row>
    <row r="913" spans="2:6" ht="15.75">
      <c r="B913" s="188"/>
      <c r="C913" s="188"/>
      <c r="D913" s="203"/>
      <c r="E913" s="203"/>
      <c r="F913" s="203"/>
    </row>
    <row r="914" spans="2:6" ht="15.75">
      <c r="B914" s="188"/>
      <c r="C914" s="188"/>
      <c r="D914" s="203"/>
      <c r="E914" s="203"/>
      <c r="F914" s="203"/>
    </row>
    <row r="915" spans="2:6" ht="15.75">
      <c r="B915" s="188"/>
      <c r="C915" s="188"/>
      <c r="D915" s="203"/>
      <c r="E915" s="203"/>
      <c r="F915" s="203"/>
    </row>
    <row r="916" spans="2:6" ht="15.75">
      <c r="B916" s="188"/>
      <c r="C916" s="188"/>
      <c r="D916" s="203"/>
      <c r="E916" s="203"/>
      <c r="F916" s="203"/>
    </row>
    <row r="917" spans="2:6" ht="15.75">
      <c r="B917" s="188"/>
      <c r="C917" s="188"/>
      <c r="D917" s="203"/>
      <c r="E917" s="203"/>
      <c r="F917" s="203"/>
    </row>
    <row r="918" spans="2:6" ht="15.75">
      <c r="B918" s="188"/>
      <c r="C918" s="188"/>
      <c r="D918" s="203"/>
      <c r="E918" s="203"/>
      <c r="F918" s="203"/>
    </row>
    <row r="919" spans="2:6" ht="15.75">
      <c r="B919" s="188"/>
      <c r="C919" s="188"/>
      <c r="D919" s="203"/>
      <c r="E919" s="203"/>
      <c r="F919" s="203"/>
    </row>
    <row r="920" spans="2:6" ht="15.75">
      <c r="B920" s="188"/>
      <c r="C920" s="188"/>
      <c r="D920" s="203"/>
      <c r="E920" s="203"/>
      <c r="F920" s="203"/>
    </row>
    <row r="921" spans="2:6" ht="15.75">
      <c r="B921" s="188"/>
      <c r="C921" s="188"/>
      <c r="D921" s="203"/>
      <c r="E921" s="203"/>
      <c r="F921" s="203"/>
    </row>
    <row r="922" spans="2:6" ht="15.75">
      <c r="B922" s="188"/>
      <c r="C922" s="188"/>
      <c r="D922" s="203"/>
      <c r="E922" s="203"/>
      <c r="F922" s="203"/>
    </row>
    <row r="923" spans="2:6" ht="15.75">
      <c r="B923" s="188"/>
      <c r="C923" s="188"/>
      <c r="D923" s="203"/>
      <c r="E923" s="203"/>
      <c r="F923" s="203"/>
    </row>
    <row r="924" spans="2:6" ht="15.75">
      <c r="B924" s="188"/>
      <c r="C924" s="188"/>
      <c r="D924" s="203"/>
      <c r="E924" s="203"/>
      <c r="F924" s="203"/>
    </row>
    <row r="925" spans="2:6" ht="15.75">
      <c r="B925" s="188"/>
      <c r="C925" s="188"/>
      <c r="D925" s="203"/>
      <c r="E925" s="203"/>
      <c r="F925" s="203"/>
    </row>
    <row r="926" spans="2:6" ht="15.75">
      <c r="B926" s="188"/>
      <c r="C926" s="188"/>
      <c r="D926" s="203"/>
      <c r="E926" s="203"/>
      <c r="F926" s="203"/>
    </row>
    <row r="927" spans="2:6" ht="15.75">
      <c r="B927" s="188"/>
      <c r="C927" s="188"/>
      <c r="D927" s="203"/>
      <c r="E927" s="203"/>
      <c r="F927" s="203"/>
    </row>
    <row r="928" spans="2:6" ht="15.75">
      <c r="B928" s="188"/>
      <c r="C928" s="188"/>
      <c r="D928" s="203"/>
      <c r="E928" s="203"/>
      <c r="F928" s="203"/>
    </row>
    <row r="929" spans="2:6" ht="15.75">
      <c r="B929" s="188"/>
      <c r="C929" s="188"/>
      <c r="D929" s="203"/>
      <c r="E929" s="203"/>
      <c r="F929" s="203"/>
    </row>
    <row r="930" spans="2:6" ht="15.75">
      <c r="B930" s="188"/>
      <c r="C930" s="188"/>
      <c r="D930" s="203"/>
      <c r="E930" s="203"/>
      <c r="F930" s="203"/>
    </row>
    <row r="931" spans="2:6" ht="15.75">
      <c r="B931" s="188"/>
      <c r="C931" s="188"/>
      <c r="D931" s="203"/>
      <c r="E931" s="203"/>
      <c r="F931" s="203"/>
    </row>
    <row r="932" spans="2:6" ht="15.75">
      <c r="B932" s="188"/>
      <c r="C932" s="188"/>
      <c r="D932" s="203"/>
      <c r="E932" s="203"/>
      <c r="F932" s="203"/>
    </row>
    <row r="933" spans="2:6" ht="15.75">
      <c r="B933" s="188"/>
      <c r="C933" s="188"/>
      <c r="D933" s="203"/>
      <c r="E933" s="203"/>
      <c r="F933" s="203"/>
    </row>
    <row r="934" spans="2:6" ht="15.75">
      <c r="B934" s="188"/>
      <c r="C934" s="188"/>
      <c r="D934" s="203"/>
      <c r="E934" s="203"/>
      <c r="F934" s="203"/>
    </row>
    <row r="935" spans="2:6" ht="15.75">
      <c r="B935" s="188"/>
      <c r="C935" s="188"/>
      <c r="D935" s="203"/>
      <c r="E935" s="203"/>
      <c r="F935" s="203"/>
    </row>
    <row r="936" spans="2:6" ht="15.75">
      <c r="B936" s="188"/>
      <c r="C936" s="188"/>
      <c r="D936" s="203"/>
      <c r="E936" s="203"/>
      <c r="F936" s="203"/>
    </row>
    <row r="937" spans="2:6" ht="15.75">
      <c r="B937" s="188"/>
      <c r="C937" s="188"/>
      <c r="D937" s="203"/>
      <c r="E937" s="203"/>
      <c r="F937" s="203"/>
    </row>
    <row r="938" spans="2:6" ht="15.75">
      <c r="B938" s="188"/>
      <c r="C938" s="188"/>
      <c r="D938" s="203"/>
      <c r="E938" s="203"/>
      <c r="F938" s="203"/>
    </row>
    <row r="939" spans="2:6" ht="15.75">
      <c r="B939" s="188"/>
      <c r="C939" s="188"/>
      <c r="D939" s="203"/>
      <c r="E939" s="203"/>
      <c r="F939" s="203"/>
    </row>
    <row r="940" spans="2:6" ht="15.75">
      <c r="B940" s="188"/>
      <c r="C940" s="188"/>
      <c r="D940" s="203"/>
      <c r="E940" s="203"/>
      <c r="F940" s="203"/>
    </row>
    <row r="941" spans="2:6" ht="15.75">
      <c r="B941" s="188"/>
      <c r="C941" s="188"/>
      <c r="D941" s="203"/>
      <c r="E941" s="203"/>
      <c r="F941" s="203"/>
    </row>
    <row r="942" spans="2:6" ht="15.75">
      <c r="B942" s="188"/>
      <c r="C942" s="188"/>
      <c r="D942" s="203"/>
      <c r="E942" s="203"/>
      <c r="F942" s="203"/>
    </row>
    <row r="943" spans="2:6" ht="15.75">
      <c r="B943" s="188"/>
      <c r="C943" s="188"/>
      <c r="D943" s="203"/>
      <c r="E943" s="203"/>
      <c r="F943" s="203"/>
    </row>
    <row r="944" spans="2:6" ht="15.75">
      <c r="B944" s="188"/>
      <c r="C944" s="188"/>
      <c r="D944" s="203"/>
      <c r="E944" s="203"/>
      <c r="F944" s="203"/>
    </row>
    <row r="945" spans="2:6" ht="15.75">
      <c r="B945" s="188"/>
      <c r="C945" s="188"/>
      <c r="D945" s="203"/>
      <c r="E945" s="203"/>
      <c r="F945" s="203"/>
    </row>
    <row r="946" spans="2:6" ht="15.75">
      <c r="B946" s="188"/>
      <c r="C946" s="188"/>
      <c r="D946" s="203"/>
      <c r="E946" s="203"/>
      <c r="F946" s="203"/>
    </row>
    <row r="947" spans="2:6" ht="15.75">
      <c r="B947" s="188"/>
      <c r="C947" s="188"/>
      <c r="D947" s="203"/>
      <c r="E947" s="203"/>
      <c r="F947" s="203"/>
    </row>
    <row r="948" spans="2:6" ht="15.75">
      <c r="B948" s="188"/>
      <c r="C948" s="188"/>
      <c r="D948" s="203"/>
      <c r="E948" s="203"/>
      <c r="F948" s="203"/>
    </row>
    <row r="949" spans="2:6" ht="15.75">
      <c r="B949" s="188"/>
      <c r="C949" s="188"/>
      <c r="D949" s="203"/>
      <c r="E949" s="203"/>
      <c r="F949" s="203"/>
    </row>
    <row r="950" spans="2:6" ht="15.75">
      <c r="B950" s="188"/>
      <c r="C950" s="188"/>
      <c r="D950" s="203"/>
      <c r="E950" s="203"/>
      <c r="F950" s="203"/>
    </row>
    <row r="951" spans="2:6" ht="15.75">
      <c r="B951" s="188"/>
      <c r="C951" s="188"/>
      <c r="D951" s="203"/>
      <c r="E951" s="203"/>
      <c r="F951" s="203"/>
    </row>
    <row r="952" spans="2:6" ht="15.75">
      <c r="B952" s="188"/>
      <c r="C952" s="188"/>
      <c r="D952" s="203"/>
      <c r="E952" s="203"/>
      <c r="F952" s="203"/>
    </row>
    <row r="953" spans="2:6" ht="15.75">
      <c r="B953" s="188"/>
      <c r="C953" s="188"/>
      <c r="D953" s="203"/>
      <c r="E953" s="203"/>
      <c r="F953" s="203"/>
    </row>
    <row r="954" spans="2:6" ht="15.75">
      <c r="B954" s="188"/>
      <c r="C954" s="188"/>
      <c r="D954" s="203"/>
      <c r="E954" s="203"/>
      <c r="F954" s="203"/>
    </row>
    <row r="955" spans="2:6" ht="15.75">
      <c r="B955" s="188"/>
      <c r="C955" s="188"/>
      <c r="D955" s="203"/>
      <c r="E955" s="203"/>
      <c r="F955" s="203"/>
    </row>
    <row r="956" spans="2:6" ht="15.75">
      <c r="B956" s="188"/>
      <c r="C956" s="188"/>
      <c r="D956" s="203"/>
      <c r="E956" s="203"/>
      <c r="F956" s="203"/>
    </row>
    <row r="957" spans="2:6" ht="15.75">
      <c r="B957" s="188"/>
      <c r="C957" s="188"/>
      <c r="D957" s="203"/>
      <c r="E957" s="203"/>
      <c r="F957" s="203"/>
    </row>
    <row r="958" spans="2:6" ht="15.75">
      <c r="B958" s="188"/>
      <c r="C958" s="188"/>
      <c r="D958" s="203"/>
      <c r="E958" s="203"/>
      <c r="F958" s="203"/>
    </row>
    <row r="959" spans="2:6" ht="15.75">
      <c r="B959" s="188"/>
      <c r="C959" s="188"/>
      <c r="D959" s="203"/>
      <c r="E959" s="203"/>
      <c r="F959" s="203"/>
    </row>
    <row r="960" spans="2:6" ht="15.75">
      <c r="B960" s="188"/>
      <c r="C960" s="188"/>
      <c r="D960" s="203"/>
      <c r="E960" s="203"/>
      <c r="F960" s="203"/>
    </row>
    <row r="961" spans="2:6" ht="15.75">
      <c r="B961" s="188"/>
      <c r="C961" s="188"/>
      <c r="D961" s="203"/>
      <c r="E961" s="203"/>
      <c r="F961" s="203"/>
    </row>
    <row r="962" spans="2:6" ht="15.75">
      <c r="B962" s="188"/>
      <c r="C962" s="188"/>
      <c r="D962" s="203"/>
      <c r="E962" s="203"/>
      <c r="F962" s="203"/>
    </row>
    <row r="963" spans="2:6" ht="15.75">
      <c r="B963" s="188"/>
      <c r="C963" s="188"/>
      <c r="D963" s="203"/>
      <c r="E963" s="203"/>
      <c r="F963" s="203"/>
    </row>
    <row r="964" spans="2:6" ht="15.75">
      <c r="B964" s="188"/>
      <c r="C964" s="188"/>
      <c r="D964" s="203"/>
      <c r="E964" s="203"/>
      <c r="F964" s="203"/>
    </row>
    <row r="965" spans="2:6" ht="15.75">
      <c r="B965" s="188"/>
      <c r="C965" s="188"/>
      <c r="D965" s="203"/>
      <c r="E965" s="203"/>
      <c r="F965" s="203"/>
    </row>
    <row r="966" spans="2:6" ht="15.75">
      <c r="B966" s="188"/>
      <c r="C966" s="188"/>
      <c r="D966" s="203"/>
      <c r="E966" s="203"/>
      <c r="F966" s="203"/>
    </row>
    <row r="967" spans="2:6" ht="15.75">
      <c r="B967" s="188"/>
      <c r="C967" s="188"/>
      <c r="D967" s="203"/>
      <c r="E967" s="203"/>
      <c r="F967" s="203"/>
    </row>
    <row r="968" spans="2:6" ht="15.75">
      <c r="B968" s="188"/>
      <c r="C968" s="188"/>
      <c r="D968" s="203"/>
      <c r="E968" s="203"/>
      <c r="F968" s="203"/>
    </row>
    <row r="969" spans="2:6" ht="15.75">
      <c r="B969" s="188"/>
      <c r="C969" s="188"/>
      <c r="D969" s="203"/>
      <c r="E969" s="203"/>
      <c r="F969" s="203"/>
    </row>
    <row r="970" spans="2:6" ht="15.75">
      <c r="B970" s="188"/>
      <c r="C970" s="188"/>
      <c r="D970" s="203"/>
      <c r="E970" s="203"/>
      <c r="F970" s="203"/>
    </row>
    <row r="971" spans="2:6" ht="15.75">
      <c r="B971" s="188"/>
      <c r="C971" s="188"/>
      <c r="D971" s="203"/>
      <c r="E971" s="203"/>
      <c r="F971" s="203"/>
    </row>
    <row r="972" spans="2:6" ht="15.75">
      <c r="B972" s="188"/>
      <c r="C972" s="188"/>
      <c r="D972" s="203"/>
      <c r="E972" s="203"/>
      <c r="F972" s="203"/>
    </row>
    <row r="973" spans="2:6" ht="15.75">
      <c r="B973" s="188"/>
      <c r="C973" s="188"/>
      <c r="D973" s="203"/>
      <c r="E973" s="203"/>
      <c r="F973" s="203"/>
    </row>
    <row r="974" spans="2:6" ht="15.75">
      <c r="B974" s="188"/>
      <c r="C974" s="188"/>
      <c r="D974" s="203"/>
      <c r="E974" s="203"/>
      <c r="F974" s="203"/>
    </row>
    <row r="975" spans="2:6" ht="15.75">
      <c r="B975" s="188"/>
      <c r="C975" s="188"/>
      <c r="D975" s="203"/>
      <c r="E975" s="203"/>
      <c r="F975" s="203"/>
    </row>
    <row r="976" spans="2:6" ht="15.75">
      <c r="B976" s="188"/>
      <c r="C976" s="188"/>
      <c r="D976" s="203"/>
      <c r="E976" s="203"/>
      <c r="F976" s="203"/>
    </row>
    <row r="977" spans="2:6" ht="15.75">
      <c r="B977" s="188"/>
      <c r="C977" s="188"/>
      <c r="D977" s="203"/>
      <c r="E977" s="203"/>
      <c r="F977" s="203"/>
    </row>
    <row r="978" spans="2:6" ht="15.75">
      <c r="B978" s="188"/>
      <c r="C978" s="188"/>
      <c r="D978" s="203"/>
      <c r="E978" s="203"/>
      <c r="F978" s="203"/>
    </row>
    <row r="979" spans="2:6" ht="15.75">
      <c r="B979" s="188"/>
      <c r="C979" s="188"/>
      <c r="D979" s="203"/>
      <c r="E979" s="203"/>
      <c r="F979" s="203"/>
    </row>
    <row r="980" spans="2:6" ht="15.75">
      <c r="B980" s="188"/>
      <c r="C980" s="188"/>
      <c r="D980" s="203"/>
      <c r="E980" s="203"/>
      <c r="F980" s="203"/>
    </row>
    <row r="981" spans="2:6" ht="15.75">
      <c r="B981" s="188"/>
      <c r="C981" s="188"/>
      <c r="D981" s="203"/>
      <c r="E981" s="203"/>
      <c r="F981" s="203"/>
    </row>
    <row r="982" spans="2:6" ht="15.75">
      <c r="B982" s="188"/>
      <c r="C982" s="188"/>
      <c r="D982" s="203"/>
      <c r="E982" s="203"/>
      <c r="F982" s="203"/>
    </row>
    <row r="983" spans="2:6" ht="15.75">
      <c r="B983" s="188"/>
      <c r="C983" s="188"/>
      <c r="D983" s="203"/>
      <c r="E983" s="203"/>
      <c r="F983" s="203"/>
    </row>
    <row r="984" spans="2:6" ht="15.75">
      <c r="B984" s="188"/>
      <c r="C984" s="188"/>
      <c r="D984" s="203"/>
      <c r="E984" s="203"/>
      <c r="F984" s="203"/>
    </row>
    <row r="985" spans="2:6" ht="15.75">
      <c r="B985" s="188"/>
      <c r="C985" s="188"/>
      <c r="D985" s="203"/>
      <c r="E985" s="203"/>
      <c r="F985" s="203"/>
    </row>
    <row r="986" spans="2:6" ht="15.75">
      <c r="B986" s="188"/>
      <c r="C986" s="188"/>
      <c r="D986" s="203"/>
      <c r="E986" s="203"/>
      <c r="F986" s="203"/>
    </row>
    <row r="987" spans="2:6" ht="15.75">
      <c r="B987" s="188"/>
      <c r="C987" s="188"/>
      <c r="D987" s="203"/>
      <c r="E987" s="203"/>
      <c r="F987" s="203"/>
    </row>
    <row r="988" spans="2:6" ht="15.75">
      <c r="B988" s="188"/>
      <c r="C988" s="188"/>
      <c r="D988" s="203"/>
      <c r="E988" s="203"/>
      <c r="F988" s="203"/>
    </row>
    <row r="989" spans="2:6" ht="15.75">
      <c r="B989" s="188"/>
      <c r="C989" s="188"/>
      <c r="D989" s="203"/>
      <c r="E989" s="203"/>
      <c r="F989" s="203"/>
    </row>
    <row r="990" spans="2:6" ht="15.75">
      <c r="B990" s="188"/>
      <c r="C990" s="188"/>
      <c r="D990" s="203"/>
      <c r="E990" s="203"/>
      <c r="F990" s="203"/>
    </row>
    <row r="991" spans="2:6" ht="15.75">
      <c r="B991" s="188"/>
      <c r="C991" s="188"/>
      <c r="D991" s="203"/>
      <c r="E991" s="203"/>
      <c r="F991" s="203"/>
    </row>
    <row r="992" spans="2:6" ht="15.75">
      <c r="B992" s="188"/>
      <c r="C992" s="188"/>
      <c r="D992" s="203"/>
      <c r="E992" s="203"/>
      <c r="F992" s="203"/>
    </row>
    <row r="993" spans="2:6" ht="15.75">
      <c r="B993" s="188"/>
      <c r="C993" s="188"/>
      <c r="D993" s="203"/>
      <c r="E993" s="203"/>
      <c r="F993" s="203"/>
    </row>
    <row r="994" spans="2:6" ht="15.75">
      <c r="B994" s="188"/>
      <c r="C994" s="188"/>
      <c r="D994" s="203"/>
      <c r="E994" s="203"/>
      <c r="F994" s="203"/>
    </row>
    <row r="995" spans="2:6" ht="15.75">
      <c r="B995" s="188"/>
      <c r="C995" s="188"/>
      <c r="D995" s="203"/>
      <c r="E995" s="203"/>
      <c r="F995" s="203"/>
    </row>
    <row r="996" spans="2:6" ht="15.75">
      <c r="B996" s="188"/>
      <c r="C996" s="188"/>
      <c r="D996" s="203"/>
      <c r="E996" s="203"/>
      <c r="F996" s="203"/>
    </row>
    <row r="997" spans="2:6" ht="15.75">
      <c r="B997" s="188"/>
      <c r="C997" s="188"/>
      <c r="D997" s="203"/>
      <c r="E997" s="203"/>
      <c r="F997" s="203"/>
    </row>
    <row r="998" spans="2:6" ht="15.75">
      <c r="B998" s="188"/>
      <c r="C998" s="188"/>
      <c r="D998" s="203"/>
      <c r="E998" s="203"/>
      <c r="F998" s="203"/>
    </row>
    <row r="999" spans="2:6" ht="15.75">
      <c r="B999" s="188"/>
      <c r="C999" s="188"/>
      <c r="D999" s="203"/>
      <c r="E999" s="203"/>
      <c r="F999" s="203"/>
    </row>
    <row r="1000" spans="2:6" ht="15.75">
      <c r="B1000" s="188"/>
      <c r="C1000" s="188"/>
      <c r="D1000" s="203"/>
      <c r="E1000" s="203"/>
      <c r="F1000" s="203"/>
    </row>
    <row r="1001" spans="2:6" ht="15.75">
      <c r="B1001" s="188"/>
      <c r="C1001" s="188"/>
      <c r="D1001" s="203"/>
      <c r="E1001" s="203"/>
      <c r="F1001" s="203"/>
    </row>
    <row r="1002" spans="2:6" ht="15.75">
      <c r="B1002" s="188"/>
      <c r="C1002" s="188"/>
      <c r="D1002" s="203"/>
      <c r="E1002" s="203"/>
      <c r="F1002" s="203"/>
    </row>
    <row r="1003" spans="2:6" ht="15.75">
      <c r="B1003" s="188"/>
      <c r="C1003" s="188"/>
      <c r="D1003" s="203"/>
      <c r="E1003" s="203"/>
      <c r="F1003" s="203"/>
    </row>
    <row r="1004" spans="2:6" ht="15.75">
      <c r="B1004" s="188"/>
      <c r="C1004" s="188"/>
      <c r="D1004" s="203"/>
      <c r="E1004" s="203"/>
      <c r="F1004" s="203"/>
    </row>
    <row r="1005" spans="2:6" ht="15.75">
      <c r="B1005" s="188"/>
      <c r="C1005" s="188"/>
      <c r="D1005" s="203"/>
      <c r="E1005" s="203"/>
      <c r="F1005" s="203"/>
    </row>
    <row r="1006" spans="2:6" ht="15.75">
      <c r="B1006" s="188"/>
      <c r="C1006" s="188"/>
      <c r="D1006" s="203"/>
      <c r="E1006" s="203"/>
      <c r="F1006" s="203"/>
    </row>
    <row r="1007" spans="2:6" ht="15.75">
      <c r="B1007" s="188"/>
      <c r="C1007" s="188"/>
      <c r="D1007" s="203"/>
      <c r="E1007" s="203"/>
      <c r="F1007" s="203"/>
    </row>
    <row r="1008" spans="2:6" ht="15.75">
      <c r="B1008" s="188"/>
      <c r="C1008" s="188"/>
      <c r="D1008" s="203"/>
      <c r="E1008" s="203"/>
      <c r="F1008" s="203"/>
    </row>
    <row r="1009" spans="2:6" ht="15.75">
      <c r="B1009" s="188"/>
      <c r="C1009" s="188"/>
      <c r="D1009" s="203"/>
      <c r="E1009" s="203"/>
      <c r="F1009" s="203"/>
    </row>
    <row r="1010" spans="2:6" ht="15.75">
      <c r="B1010" s="188"/>
      <c r="C1010" s="188"/>
      <c r="D1010" s="203"/>
      <c r="E1010" s="203"/>
      <c r="F1010" s="203"/>
    </row>
    <row r="1011" spans="2:6" ht="15.75">
      <c r="B1011" s="188"/>
      <c r="C1011" s="188"/>
      <c r="D1011" s="203"/>
      <c r="E1011" s="203"/>
      <c r="F1011" s="203"/>
    </row>
    <row r="1012" spans="2:6" ht="15.75">
      <c r="B1012" s="188"/>
      <c r="C1012" s="188"/>
      <c r="D1012" s="203"/>
      <c r="E1012" s="203"/>
      <c r="F1012" s="203"/>
    </row>
    <row r="1013" spans="2:6" ht="15.75">
      <c r="B1013" s="188"/>
      <c r="C1013" s="188"/>
      <c r="D1013" s="203"/>
      <c r="E1013" s="203"/>
      <c r="F1013" s="203"/>
    </row>
    <row r="1014" spans="2:6" ht="15.75">
      <c r="B1014" s="188"/>
      <c r="C1014" s="188"/>
      <c r="D1014" s="203"/>
      <c r="E1014" s="203"/>
      <c r="F1014" s="203"/>
    </row>
    <row r="1015" spans="2:6" ht="15.75">
      <c r="B1015" s="188"/>
      <c r="C1015" s="188"/>
      <c r="D1015" s="203"/>
      <c r="E1015" s="203"/>
      <c r="F1015" s="203"/>
    </row>
    <row r="1016" spans="2:6" ht="15.75">
      <c r="B1016" s="188"/>
      <c r="C1016" s="188"/>
      <c r="D1016" s="203"/>
      <c r="E1016" s="203"/>
      <c r="F1016" s="203"/>
    </row>
    <row r="1017" spans="2:6" ht="15.75">
      <c r="B1017" s="188"/>
      <c r="C1017" s="188"/>
      <c r="D1017" s="203"/>
      <c r="E1017" s="203"/>
      <c r="F1017" s="203"/>
    </row>
    <row r="1018" spans="2:6" ht="15.75">
      <c r="B1018" s="188"/>
      <c r="C1018" s="188"/>
      <c r="D1018" s="203"/>
      <c r="E1018" s="203"/>
      <c r="F1018" s="203"/>
    </row>
    <row r="1019" spans="2:6" ht="15.75">
      <c r="B1019" s="188"/>
      <c r="C1019" s="188"/>
      <c r="D1019" s="203"/>
      <c r="E1019" s="203"/>
      <c r="F1019" s="203"/>
    </row>
    <row r="1020" spans="2:6" ht="15.75">
      <c r="B1020" s="188"/>
      <c r="C1020" s="188"/>
      <c r="D1020" s="203"/>
      <c r="E1020" s="203"/>
      <c r="F1020" s="203"/>
    </row>
    <row r="1021" spans="2:6" ht="15.75">
      <c r="B1021" s="188"/>
      <c r="C1021" s="188"/>
      <c r="D1021" s="203"/>
      <c r="E1021" s="203"/>
      <c r="F1021" s="203"/>
    </row>
    <row r="1022" spans="2:6" ht="15.75">
      <c r="B1022" s="188"/>
      <c r="C1022" s="188"/>
      <c r="D1022" s="203"/>
      <c r="E1022" s="203"/>
      <c r="F1022" s="203"/>
    </row>
    <row r="1023" spans="2:6" ht="15.75">
      <c r="B1023" s="188"/>
      <c r="C1023" s="188"/>
      <c r="D1023" s="203"/>
      <c r="E1023" s="203"/>
      <c r="F1023" s="203"/>
    </row>
    <row r="1024" spans="2:6" ht="15.75">
      <c r="B1024" s="188"/>
      <c r="C1024" s="188"/>
      <c r="D1024" s="203"/>
      <c r="E1024" s="203"/>
      <c r="F1024" s="203"/>
    </row>
    <row r="1025" spans="2:6" ht="15.75">
      <c r="B1025" s="188"/>
      <c r="C1025" s="188"/>
      <c r="D1025" s="203"/>
      <c r="E1025" s="203"/>
      <c r="F1025" s="203"/>
    </row>
    <row r="1026" spans="2:6" ht="15.75">
      <c r="B1026" s="188"/>
      <c r="C1026" s="188"/>
      <c r="D1026" s="203"/>
      <c r="E1026" s="203"/>
      <c r="F1026" s="203"/>
    </row>
    <row r="1027" spans="2:6" ht="15.75">
      <c r="B1027" s="188"/>
      <c r="C1027" s="188"/>
      <c r="D1027" s="203"/>
      <c r="E1027" s="203"/>
      <c r="F1027" s="203"/>
    </row>
    <row r="1028" spans="2:6" ht="15.75">
      <c r="B1028" s="188"/>
      <c r="C1028" s="188"/>
      <c r="D1028" s="203"/>
      <c r="E1028" s="203"/>
      <c r="F1028" s="203"/>
    </row>
    <row r="1029" spans="2:6" ht="15.75">
      <c r="B1029" s="188"/>
      <c r="C1029" s="188"/>
      <c r="D1029" s="203"/>
      <c r="E1029" s="203"/>
      <c r="F1029" s="203"/>
    </row>
    <row r="1030" spans="2:6" ht="15.75">
      <c r="B1030" s="188"/>
      <c r="C1030" s="188"/>
      <c r="D1030" s="203"/>
      <c r="E1030" s="203"/>
      <c r="F1030" s="203"/>
    </row>
    <row r="1031" spans="2:6" ht="15.75">
      <c r="B1031" s="188"/>
      <c r="C1031" s="188"/>
      <c r="D1031" s="203"/>
      <c r="E1031" s="203"/>
      <c r="F1031" s="203"/>
    </row>
    <row r="1032" spans="2:6" ht="15.75">
      <c r="B1032" s="188"/>
      <c r="C1032" s="188"/>
      <c r="D1032" s="203"/>
      <c r="E1032" s="203"/>
      <c r="F1032" s="203"/>
    </row>
    <row r="1033" spans="2:6" ht="15.75">
      <c r="B1033" s="188"/>
      <c r="C1033" s="188"/>
      <c r="D1033" s="203"/>
      <c r="E1033" s="203"/>
      <c r="F1033" s="203"/>
    </row>
    <row r="1034" spans="2:6" ht="15.75">
      <c r="B1034" s="188"/>
      <c r="C1034" s="188"/>
      <c r="D1034" s="203"/>
      <c r="E1034" s="203"/>
      <c r="F1034" s="203"/>
    </row>
    <row r="1035" spans="2:6" ht="15.75">
      <c r="B1035" s="188"/>
      <c r="C1035" s="188"/>
      <c r="D1035" s="203"/>
      <c r="E1035" s="203"/>
      <c r="F1035" s="203"/>
    </row>
    <row r="1036" spans="2:6" ht="15.75">
      <c r="B1036" s="188"/>
      <c r="C1036" s="188"/>
      <c r="D1036" s="203"/>
      <c r="E1036" s="203"/>
      <c r="F1036" s="203"/>
    </row>
    <row r="1037" spans="2:6" ht="15.75">
      <c r="B1037" s="188"/>
      <c r="C1037" s="188"/>
      <c r="D1037" s="203"/>
      <c r="E1037" s="203"/>
      <c r="F1037" s="203"/>
    </row>
    <row r="1038" spans="2:6" ht="15.75">
      <c r="B1038" s="188"/>
      <c r="C1038" s="188"/>
      <c r="D1038" s="203"/>
      <c r="E1038" s="203"/>
      <c r="F1038" s="203"/>
    </row>
    <row r="1039" spans="2:6" ht="15.75">
      <c r="B1039" s="188"/>
      <c r="C1039" s="188"/>
      <c r="D1039" s="203"/>
      <c r="E1039" s="203"/>
      <c r="F1039" s="203"/>
    </row>
    <row r="1040" spans="2:6" ht="15.75">
      <c r="B1040" s="188"/>
      <c r="C1040" s="188"/>
      <c r="D1040" s="203"/>
      <c r="E1040" s="203"/>
      <c r="F1040" s="203"/>
    </row>
    <row r="1041" spans="2:6" ht="15.75">
      <c r="B1041" s="188"/>
      <c r="C1041" s="188"/>
      <c r="D1041" s="203"/>
      <c r="E1041" s="203"/>
      <c r="F1041" s="203"/>
    </row>
    <row r="1042" spans="2:6" ht="15.75">
      <c r="B1042" s="188"/>
      <c r="C1042" s="188"/>
      <c r="D1042" s="203"/>
      <c r="E1042" s="203"/>
      <c r="F1042" s="203"/>
    </row>
    <row r="1043" spans="2:6" ht="15.75">
      <c r="B1043" s="188"/>
      <c r="C1043" s="188"/>
      <c r="D1043" s="203"/>
      <c r="E1043" s="203"/>
      <c r="F1043" s="203"/>
    </row>
    <row r="1044" spans="2:6" ht="15.75">
      <c r="B1044" s="188"/>
      <c r="C1044" s="188"/>
      <c r="D1044" s="203"/>
      <c r="E1044" s="203"/>
      <c r="F1044" s="203"/>
    </row>
    <row r="1045" spans="2:6" ht="15.75">
      <c r="B1045" s="188"/>
      <c r="C1045" s="188"/>
      <c r="D1045" s="203"/>
      <c r="E1045" s="203"/>
      <c r="F1045" s="203"/>
    </row>
    <row r="1046" spans="2:6" ht="15.75">
      <c r="B1046" s="188"/>
      <c r="C1046" s="188"/>
      <c r="D1046" s="203"/>
      <c r="E1046" s="203"/>
      <c r="F1046" s="203"/>
    </row>
    <row r="1047" spans="2:6" ht="15.75">
      <c r="B1047" s="188"/>
      <c r="C1047" s="188"/>
      <c r="D1047" s="203"/>
      <c r="E1047" s="203"/>
      <c r="F1047" s="203"/>
    </row>
    <row r="1048" spans="2:6" ht="15.75">
      <c r="B1048" s="188"/>
      <c r="C1048" s="188"/>
      <c r="D1048" s="203"/>
      <c r="E1048" s="203"/>
      <c r="F1048" s="203"/>
    </row>
    <row r="1049" spans="2:6" ht="15.75">
      <c r="B1049" s="188"/>
      <c r="C1049" s="188"/>
      <c r="D1049" s="203"/>
      <c r="E1049" s="203"/>
      <c r="F1049" s="203"/>
    </row>
    <row r="1050" spans="2:6" ht="15.75">
      <c r="B1050" s="188"/>
      <c r="C1050" s="188"/>
      <c r="D1050" s="203"/>
      <c r="E1050" s="203"/>
      <c r="F1050" s="203"/>
    </row>
    <row r="1051" spans="2:6" ht="15.75">
      <c r="B1051" s="188"/>
      <c r="C1051" s="188"/>
      <c r="D1051" s="203"/>
      <c r="E1051" s="203"/>
      <c r="F1051" s="203"/>
    </row>
    <row r="1052" spans="2:6" ht="15.75">
      <c r="B1052" s="188"/>
      <c r="C1052" s="188"/>
      <c r="D1052" s="203"/>
      <c r="E1052" s="203"/>
      <c r="F1052" s="203"/>
    </row>
    <row r="1053" spans="2:6" ht="15.75">
      <c r="B1053" s="188"/>
      <c r="C1053" s="188"/>
      <c r="D1053" s="203"/>
      <c r="E1053" s="203"/>
      <c r="F1053" s="203"/>
    </row>
    <row r="1054" spans="2:6" ht="15.75">
      <c r="B1054" s="188"/>
      <c r="C1054" s="188"/>
      <c r="D1054" s="203"/>
      <c r="E1054" s="203"/>
      <c r="F1054" s="203"/>
    </row>
    <row r="1055" spans="2:6" ht="15.75">
      <c r="B1055" s="188"/>
      <c r="C1055" s="188"/>
      <c r="D1055" s="203"/>
      <c r="E1055" s="203"/>
      <c r="F1055" s="203"/>
    </row>
    <row r="1056" spans="2:6" ht="15.75">
      <c r="B1056" s="188"/>
      <c r="C1056" s="188"/>
      <c r="D1056" s="203"/>
      <c r="E1056" s="203"/>
      <c r="F1056" s="203"/>
    </row>
    <row r="1057" spans="2:6" ht="15.75">
      <c r="B1057" s="188"/>
      <c r="C1057" s="188"/>
      <c r="D1057" s="203"/>
      <c r="E1057" s="203"/>
      <c r="F1057" s="203"/>
    </row>
    <row r="1058" spans="2:6" ht="15.75">
      <c r="B1058" s="188"/>
      <c r="C1058" s="188"/>
      <c r="D1058" s="203"/>
      <c r="E1058" s="203"/>
      <c r="F1058" s="203"/>
    </row>
    <row r="1059" spans="2:6" ht="15.75">
      <c r="B1059" s="188"/>
      <c r="C1059" s="188"/>
      <c r="D1059" s="203"/>
      <c r="E1059" s="203"/>
      <c r="F1059" s="203"/>
    </row>
    <row r="1060" spans="2:6" ht="15.75">
      <c r="B1060" s="188"/>
      <c r="C1060" s="188"/>
      <c r="D1060" s="203"/>
      <c r="E1060" s="203"/>
      <c r="F1060" s="203"/>
    </row>
    <row r="1061" spans="2:6" ht="15.75">
      <c r="B1061" s="188"/>
      <c r="C1061" s="188"/>
      <c r="D1061" s="203"/>
      <c r="E1061" s="203"/>
      <c r="F1061" s="203"/>
    </row>
    <row r="1062" spans="2:6" ht="15.75">
      <c r="B1062" s="188"/>
      <c r="C1062" s="188"/>
      <c r="D1062" s="203"/>
      <c r="E1062" s="203"/>
      <c r="F1062" s="203"/>
    </row>
    <row r="1063" spans="2:6" ht="15.75">
      <c r="B1063" s="188"/>
      <c r="C1063" s="188"/>
      <c r="D1063" s="203"/>
      <c r="E1063" s="203"/>
      <c r="F1063" s="203"/>
    </row>
    <row r="1064" spans="2:6" ht="15.75">
      <c r="B1064" s="188"/>
      <c r="C1064" s="188"/>
      <c r="D1064" s="203"/>
      <c r="E1064" s="203"/>
      <c r="F1064" s="203"/>
    </row>
    <row r="1065" spans="2:6" ht="15.75">
      <c r="B1065" s="188"/>
      <c r="C1065" s="188"/>
      <c r="D1065" s="203"/>
      <c r="E1065" s="203"/>
      <c r="F1065" s="203"/>
    </row>
    <row r="1066" spans="2:6" ht="15.75">
      <c r="B1066" s="188"/>
      <c r="C1066" s="188"/>
      <c r="D1066" s="203"/>
      <c r="E1066" s="203"/>
      <c r="F1066" s="203"/>
    </row>
    <row r="1067" spans="2:6" ht="15.75">
      <c r="B1067" s="188"/>
      <c r="C1067" s="188"/>
      <c r="D1067" s="203"/>
      <c r="E1067" s="203"/>
      <c r="F1067" s="203"/>
    </row>
    <row r="1068" spans="2:6" ht="15.75">
      <c r="B1068" s="188"/>
      <c r="C1068" s="188"/>
      <c r="D1068" s="203"/>
      <c r="E1068" s="203"/>
      <c r="F1068" s="203"/>
    </row>
    <row r="1069" spans="2:6" ht="15.75">
      <c r="B1069" s="188"/>
      <c r="C1069" s="188"/>
      <c r="D1069" s="203"/>
      <c r="E1069" s="203"/>
      <c r="F1069" s="203"/>
    </row>
    <row r="1070" spans="2:6" ht="15.75">
      <c r="B1070" s="188"/>
      <c r="C1070" s="188"/>
      <c r="D1070" s="203"/>
      <c r="E1070" s="203"/>
      <c r="F1070" s="203"/>
    </row>
    <row r="1071" spans="2:6" ht="15.75">
      <c r="B1071" s="188"/>
      <c r="C1071" s="188"/>
      <c r="D1071" s="203"/>
      <c r="E1071" s="203"/>
      <c r="F1071" s="203"/>
    </row>
    <row r="1072" spans="2:6" ht="15.75">
      <c r="B1072" s="188"/>
      <c r="C1072" s="188"/>
      <c r="D1072" s="203"/>
      <c r="E1072" s="203"/>
      <c r="F1072" s="203"/>
    </row>
    <row r="1073" spans="2:6" ht="15.75">
      <c r="B1073" s="188"/>
      <c r="C1073" s="188"/>
      <c r="D1073" s="203"/>
      <c r="E1073" s="203"/>
      <c r="F1073" s="203"/>
    </row>
    <row r="1074" spans="2:6" ht="15.75">
      <c r="B1074" s="188"/>
      <c r="C1074" s="188"/>
      <c r="D1074" s="203"/>
      <c r="E1074" s="203"/>
      <c r="F1074" s="203"/>
    </row>
    <row r="1075" spans="2:6" ht="15.75">
      <c r="B1075" s="188"/>
      <c r="C1075" s="188"/>
      <c r="D1075" s="203"/>
      <c r="E1075" s="203"/>
      <c r="F1075" s="203"/>
    </row>
    <row r="1076" spans="2:6" ht="15.75">
      <c r="B1076" s="188"/>
      <c r="C1076" s="188"/>
      <c r="D1076" s="203"/>
      <c r="E1076" s="203"/>
      <c r="F1076" s="203"/>
    </row>
    <row r="1077" spans="2:6" ht="15.75">
      <c r="B1077" s="188"/>
      <c r="C1077" s="188"/>
      <c r="D1077" s="203"/>
      <c r="E1077" s="203"/>
      <c r="F1077" s="203"/>
    </row>
    <row r="1078" spans="2:6" ht="15.75">
      <c r="B1078" s="188"/>
      <c r="C1078" s="188"/>
      <c r="D1078" s="203"/>
      <c r="E1078" s="203"/>
      <c r="F1078" s="203"/>
    </row>
    <row r="1079" spans="2:6" ht="15.75">
      <c r="B1079" s="188"/>
      <c r="C1079" s="188"/>
      <c r="D1079" s="203"/>
      <c r="E1079" s="203"/>
      <c r="F1079" s="203"/>
    </row>
    <row r="1080" spans="2:6" ht="15.75">
      <c r="B1080" s="188"/>
      <c r="C1080" s="188"/>
      <c r="D1080" s="203"/>
      <c r="E1080" s="203"/>
      <c r="F1080" s="203"/>
    </row>
    <row r="1081" spans="2:6" ht="15.75">
      <c r="B1081" s="188"/>
      <c r="C1081" s="188"/>
      <c r="D1081" s="203"/>
      <c r="E1081" s="203"/>
      <c r="F1081" s="203"/>
    </row>
    <row r="1082" spans="2:6" ht="15.75">
      <c r="B1082" s="188"/>
      <c r="C1082" s="188"/>
      <c r="D1082" s="203"/>
      <c r="E1082" s="203"/>
      <c r="F1082" s="203"/>
    </row>
    <row r="1083" spans="2:6" ht="15.75">
      <c r="B1083" s="188"/>
      <c r="C1083" s="188"/>
      <c r="D1083" s="203"/>
      <c r="E1083" s="203"/>
      <c r="F1083" s="203"/>
    </row>
    <row r="1084" spans="2:6" ht="15.75">
      <c r="B1084" s="188"/>
      <c r="C1084" s="188"/>
      <c r="D1084" s="203"/>
      <c r="E1084" s="203"/>
      <c r="F1084" s="203"/>
    </row>
    <row r="1085" spans="2:6" ht="15.75">
      <c r="B1085" s="188"/>
      <c r="C1085" s="188"/>
      <c r="D1085" s="203"/>
      <c r="E1085" s="203"/>
      <c r="F1085" s="203"/>
    </row>
    <row r="1086" spans="2:6" ht="15.75">
      <c r="B1086" s="188"/>
      <c r="C1086" s="188"/>
      <c r="D1086" s="203"/>
      <c r="E1086" s="203"/>
      <c r="F1086" s="203"/>
    </row>
    <row r="1087" spans="2:6" ht="15.75">
      <c r="B1087" s="188"/>
      <c r="C1087" s="188"/>
      <c r="D1087" s="203"/>
      <c r="E1087" s="203"/>
      <c r="F1087" s="203"/>
    </row>
    <row r="1088" spans="2:6" ht="15.75">
      <c r="B1088" s="188"/>
      <c r="C1088" s="188"/>
      <c r="D1088" s="203"/>
      <c r="E1088" s="203"/>
      <c r="F1088" s="203"/>
    </row>
    <row r="1089" spans="2:6" ht="15.75">
      <c r="B1089" s="188"/>
      <c r="C1089" s="188"/>
      <c r="D1089" s="203"/>
      <c r="E1089" s="203"/>
      <c r="F1089" s="203"/>
    </row>
    <row r="1090" spans="2:6" ht="15.75">
      <c r="B1090" s="188"/>
      <c r="C1090" s="188"/>
      <c r="D1090" s="203"/>
      <c r="E1090" s="203"/>
      <c r="F1090" s="203"/>
    </row>
    <row r="1091" spans="2:6" ht="15.75">
      <c r="B1091" s="188"/>
      <c r="C1091" s="188"/>
      <c r="D1091" s="203"/>
      <c r="E1091" s="203"/>
      <c r="F1091" s="203"/>
    </row>
    <row r="1092" spans="2:6" ht="15.75">
      <c r="B1092" s="188"/>
      <c r="C1092" s="188"/>
      <c r="D1092" s="203"/>
      <c r="E1092" s="203"/>
      <c r="F1092" s="203"/>
    </row>
    <row r="1093" spans="2:6" ht="15.75">
      <c r="B1093" s="188"/>
      <c r="C1093" s="188"/>
      <c r="D1093" s="203"/>
      <c r="E1093" s="203"/>
      <c r="F1093" s="203"/>
    </row>
    <row r="1094" spans="2:6" ht="15.75">
      <c r="B1094" s="188"/>
      <c r="C1094" s="188"/>
      <c r="D1094" s="203"/>
      <c r="E1094" s="203"/>
      <c r="F1094" s="203"/>
    </row>
    <row r="1095" spans="2:6" ht="15.75">
      <c r="B1095" s="188"/>
      <c r="C1095" s="188"/>
      <c r="D1095" s="203"/>
      <c r="E1095" s="203"/>
      <c r="F1095" s="203"/>
    </row>
    <row r="1096" spans="2:6" ht="15.75">
      <c r="B1096" s="188"/>
      <c r="C1096" s="188"/>
      <c r="D1096" s="203"/>
      <c r="E1096" s="203"/>
      <c r="F1096" s="203"/>
    </row>
    <row r="1097" spans="2:6" ht="15.75">
      <c r="B1097" s="188"/>
      <c r="C1097" s="188"/>
      <c r="D1097" s="203"/>
      <c r="E1097" s="203"/>
      <c r="F1097" s="203"/>
    </row>
    <row r="1098" spans="2:6" ht="15.75">
      <c r="B1098" s="188"/>
      <c r="C1098" s="188"/>
      <c r="D1098" s="203"/>
      <c r="E1098" s="203"/>
      <c r="F1098" s="203"/>
    </row>
    <row r="1099" spans="2:6" ht="15.75">
      <c r="B1099" s="188"/>
      <c r="C1099" s="188"/>
      <c r="D1099" s="203"/>
      <c r="E1099" s="203"/>
      <c r="F1099" s="203"/>
    </row>
    <row r="1100" spans="2:6" ht="15.75">
      <c r="B1100" s="188"/>
      <c r="C1100" s="188"/>
      <c r="D1100" s="203"/>
      <c r="E1100" s="203"/>
      <c r="F1100" s="203"/>
    </row>
    <row r="1101" spans="2:6" ht="15.75">
      <c r="B1101" s="188"/>
      <c r="C1101" s="188"/>
      <c r="D1101" s="203"/>
      <c r="E1101" s="203"/>
      <c r="F1101" s="203"/>
    </row>
    <row r="1102" spans="2:6" ht="15.75">
      <c r="B1102" s="188"/>
      <c r="C1102" s="188"/>
      <c r="D1102" s="203"/>
      <c r="E1102" s="203"/>
      <c r="F1102" s="203"/>
    </row>
    <row r="1103" spans="2:6" ht="15.75">
      <c r="B1103" s="188"/>
      <c r="C1103" s="188"/>
      <c r="D1103" s="203"/>
      <c r="E1103" s="203"/>
      <c r="F1103" s="203"/>
    </row>
    <row r="1104" spans="2:6" ht="15.75">
      <c r="B1104" s="188"/>
      <c r="C1104" s="188"/>
      <c r="D1104" s="203"/>
      <c r="E1104" s="203"/>
      <c r="F1104" s="203"/>
    </row>
    <row r="1105" spans="2:6" ht="15.75">
      <c r="B1105" s="188"/>
      <c r="C1105" s="188"/>
      <c r="D1105" s="203"/>
      <c r="E1105" s="203"/>
      <c r="F1105" s="203"/>
    </row>
    <row r="1106" spans="2:6" ht="15.75">
      <c r="B1106" s="188"/>
      <c r="C1106" s="188"/>
      <c r="D1106" s="203"/>
      <c r="E1106" s="203"/>
      <c r="F1106" s="203"/>
    </row>
    <row r="1107" spans="2:6" ht="15.75">
      <c r="B1107" s="188"/>
      <c r="C1107" s="188"/>
      <c r="D1107" s="203"/>
      <c r="E1107" s="203"/>
      <c r="F1107" s="203"/>
    </row>
    <row r="1108" spans="2:6" ht="15.75">
      <c r="B1108" s="188"/>
      <c r="C1108" s="188"/>
      <c r="D1108" s="203"/>
      <c r="E1108" s="203"/>
      <c r="F1108" s="203"/>
    </row>
    <row r="1109" spans="2:6" ht="15.75">
      <c r="B1109" s="188"/>
      <c r="C1109" s="188"/>
      <c r="D1109" s="203"/>
      <c r="E1109" s="203"/>
      <c r="F1109" s="203"/>
    </row>
    <row r="1110" spans="2:6" ht="15.75">
      <c r="B1110" s="188"/>
      <c r="C1110" s="188"/>
      <c r="D1110" s="203"/>
      <c r="E1110" s="203"/>
      <c r="F1110" s="203"/>
    </row>
    <row r="1111" spans="2:6" ht="15.75">
      <c r="B1111" s="188"/>
      <c r="C1111" s="188"/>
      <c r="D1111" s="203"/>
      <c r="E1111" s="203"/>
      <c r="F1111" s="203"/>
    </row>
    <row r="1112" spans="2:6" ht="15.75">
      <c r="B1112" s="188"/>
      <c r="C1112" s="188"/>
      <c r="D1112" s="203"/>
      <c r="E1112" s="203"/>
      <c r="F1112" s="203"/>
    </row>
    <row r="1113" spans="2:6" ht="15.75">
      <c r="B1113" s="188"/>
      <c r="C1113" s="188"/>
      <c r="D1113" s="203"/>
      <c r="E1113" s="203"/>
      <c r="F1113" s="203"/>
    </row>
    <row r="1114" spans="2:6" ht="15.75">
      <c r="B1114" s="188"/>
      <c r="C1114" s="188"/>
      <c r="D1114" s="203"/>
      <c r="E1114" s="203"/>
      <c r="F1114" s="203"/>
    </row>
    <row r="1115" spans="2:6" ht="15.75">
      <c r="B1115" s="188"/>
      <c r="C1115" s="188"/>
      <c r="D1115" s="203"/>
      <c r="E1115" s="203"/>
      <c r="F1115" s="203"/>
    </row>
    <row r="1116" spans="2:6" ht="15.75">
      <c r="B1116" s="188"/>
      <c r="C1116" s="188"/>
      <c r="D1116" s="203"/>
      <c r="E1116" s="203"/>
      <c r="F1116" s="203"/>
    </row>
    <row r="1117" spans="2:6" ht="15.75">
      <c r="B1117" s="188"/>
      <c r="C1117" s="188"/>
      <c r="D1117" s="203"/>
      <c r="E1117" s="203"/>
      <c r="F1117" s="203"/>
    </row>
    <row r="1118" spans="2:6" ht="15.75">
      <c r="B1118" s="188"/>
      <c r="C1118" s="188"/>
      <c r="D1118" s="203"/>
      <c r="E1118" s="203"/>
      <c r="F1118" s="203"/>
    </row>
    <row r="1119" spans="2:6" ht="15.75">
      <c r="B1119" s="188"/>
      <c r="C1119" s="188"/>
      <c r="D1119" s="203"/>
      <c r="E1119" s="203"/>
      <c r="F1119" s="203"/>
    </row>
    <row r="1120" spans="2:6" ht="15.75">
      <c r="B1120" s="188"/>
      <c r="C1120" s="188"/>
      <c r="D1120" s="203"/>
      <c r="E1120" s="203"/>
      <c r="F1120" s="203"/>
    </row>
    <row r="1121" spans="2:6" ht="15.75">
      <c r="B1121" s="188"/>
      <c r="C1121" s="188"/>
      <c r="D1121" s="203"/>
      <c r="E1121" s="203"/>
      <c r="F1121" s="203"/>
    </row>
    <row r="1122" spans="2:6" ht="15.75">
      <c r="B1122" s="188"/>
      <c r="C1122" s="188"/>
      <c r="D1122" s="203"/>
      <c r="E1122" s="203"/>
      <c r="F1122" s="203"/>
    </row>
    <row r="1123" spans="2:6" ht="15.75">
      <c r="B1123" s="188"/>
      <c r="C1123" s="188"/>
      <c r="D1123" s="203"/>
      <c r="E1123" s="203"/>
      <c r="F1123" s="203"/>
    </row>
    <row r="1124" spans="2:6" ht="15.75">
      <c r="B1124" s="188"/>
      <c r="C1124" s="188"/>
      <c r="D1124" s="203"/>
      <c r="E1124" s="203"/>
      <c r="F1124" s="203"/>
    </row>
    <row r="1125" spans="2:6" ht="15.75">
      <c r="B1125" s="188"/>
      <c r="C1125" s="188"/>
      <c r="D1125" s="203"/>
      <c r="E1125" s="203"/>
      <c r="F1125" s="203"/>
    </row>
    <row r="1126" spans="2:6" ht="15.75">
      <c r="B1126" s="188"/>
      <c r="C1126" s="188"/>
      <c r="D1126" s="203"/>
      <c r="E1126" s="203"/>
      <c r="F1126" s="203"/>
    </row>
    <row r="1127" spans="2:6" ht="15.75">
      <c r="B1127" s="188"/>
      <c r="C1127" s="188"/>
      <c r="D1127" s="203"/>
      <c r="E1127" s="203"/>
      <c r="F1127" s="203"/>
    </row>
    <row r="1128" spans="2:6" ht="15.75">
      <c r="B1128" s="188"/>
      <c r="C1128" s="188"/>
      <c r="D1128" s="203"/>
      <c r="E1128" s="203"/>
      <c r="F1128" s="203"/>
    </row>
    <row r="1129" spans="2:6" ht="15.75">
      <c r="B1129" s="188"/>
      <c r="C1129" s="188"/>
      <c r="D1129" s="203"/>
      <c r="E1129" s="203"/>
      <c r="F1129" s="203"/>
    </row>
    <row r="1130" spans="2:6" ht="15.75">
      <c r="B1130" s="188"/>
      <c r="C1130" s="188"/>
      <c r="D1130" s="203"/>
      <c r="E1130" s="203"/>
      <c r="F1130" s="203"/>
    </row>
    <row r="1131" spans="2:6" ht="15.75">
      <c r="B1131" s="188"/>
      <c r="C1131" s="188"/>
      <c r="D1131" s="203"/>
      <c r="E1131" s="203"/>
      <c r="F1131" s="203"/>
    </row>
    <row r="1132" spans="2:6" ht="15.75">
      <c r="B1132" s="188"/>
      <c r="C1132" s="188"/>
      <c r="D1132" s="203"/>
      <c r="E1132" s="203"/>
      <c r="F1132" s="203"/>
    </row>
    <row r="1133" spans="2:6" ht="15.75">
      <c r="B1133" s="188"/>
      <c r="C1133" s="188"/>
      <c r="D1133" s="203"/>
      <c r="E1133" s="203"/>
      <c r="F1133" s="203"/>
    </row>
    <row r="1134" spans="2:6" ht="15.75">
      <c r="B1134" s="188"/>
      <c r="C1134" s="188"/>
      <c r="D1134" s="203"/>
      <c r="E1134" s="203"/>
      <c r="F1134" s="203"/>
    </row>
    <row r="1135" spans="2:6" ht="15.75">
      <c r="B1135" s="188"/>
      <c r="C1135" s="188"/>
      <c r="D1135" s="203"/>
      <c r="E1135" s="203"/>
      <c r="F1135" s="203"/>
    </row>
    <row r="1136" spans="2:6" ht="15.75">
      <c r="B1136" s="188"/>
      <c r="C1136" s="188"/>
      <c r="D1136" s="203"/>
      <c r="E1136" s="203"/>
      <c r="F1136" s="203"/>
    </row>
    <row r="1137" spans="2:6" ht="15.75">
      <c r="B1137" s="188"/>
      <c r="C1137" s="188"/>
      <c r="D1137" s="203"/>
      <c r="E1137" s="203"/>
      <c r="F1137" s="203"/>
    </row>
    <row r="1138" spans="2:6" ht="15.75">
      <c r="B1138" s="188"/>
      <c r="C1138" s="188"/>
      <c r="D1138" s="203"/>
      <c r="E1138" s="203"/>
      <c r="F1138" s="203"/>
    </row>
    <row r="1139" spans="2:6" ht="15.75">
      <c r="B1139" s="188"/>
      <c r="C1139" s="188"/>
      <c r="D1139" s="203"/>
      <c r="E1139" s="203"/>
      <c r="F1139" s="203"/>
    </row>
    <row r="1140" spans="2:6" ht="15.75">
      <c r="B1140" s="188"/>
      <c r="C1140" s="188"/>
      <c r="D1140" s="203"/>
      <c r="E1140" s="203"/>
      <c r="F1140" s="203"/>
    </row>
    <row r="1141" spans="2:6" ht="15.75">
      <c r="B1141" s="188"/>
      <c r="C1141" s="188"/>
      <c r="D1141" s="203"/>
      <c r="E1141" s="203"/>
      <c r="F1141" s="203"/>
    </row>
    <row r="1142" spans="2:6" ht="15.75">
      <c r="B1142" s="188"/>
      <c r="C1142" s="188"/>
      <c r="D1142" s="203"/>
      <c r="E1142" s="203"/>
      <c r="F1142" s="203"/>
    </row>
    <row r="1143" spans="2:6" ht="15.75">
      <c r="B1143" s="188"/>
      <c r="C1143" s="188"/>
      <c r="D1143" s="203"/>
      <c r="E1143" s="203"/>
      <c r="F1143" s="203"/>
    </row>
    <row r="1144" spans="2:6" ht="15.75">
      <c r="B1144" s="188"/>
      <c r="C1144" s="188"/>
      <c r="D1144" s="203"/>
      <c r="E1144" s="203"/>
      <c r="F1144" s="203"/>
    </row>
    <row r="1145" spans="2:6" ht="15.75">
      <c r="B1145" s="188"/>
      <c r="C1145" s="188"/>
      <c r="D1145" s="203"/>
      <c r="E1145" s="203"/>
      <c r="F1145" s="203"/>
    </row>
    <row r="1146" spans="2:6" ht="15.75">
      <c r="B1146" s="188"/>
      <c r="C1146" s="188"/>
      <c r="D1146" s="203"/>
      <c r="E1146" s="203"/>
      <c r="F1146" s="203"/>
    </row>
    <row r="1147" spans="2:6" ht="15.75">
      <c r="B1147" s="188"/>
      <c r="C1147" s="188"/>
      <c r="D1147" s="203"/>
      <c r="E1147" s="203"/>
      <c r="F1147" s="203"/>
    </row>
    <row r="1148" spans="2:6" ht="15.75">
      <c r="B1148" s="188"/>
      <c r="C1148" s="188"/>
      <c r="D1148" s="203"/>
      <c r="E1148" s="203"/>
      <c r="F1148" s="203"/>
    </row>
    <row r="1149" spans="2:6" ht="15.75">
      <c r="B1149" s="188"/>
      <c r="C1149" s="188"/>
      <c r="D1149" s="203"/>
      <c r="E1149" s="203"/>
      <c r="F1149" s="203"/>
    </row>
    <row r="1150" spans="2:6" ht="15.75">
      <c r="B1150" s="188"/>
      <c r="C1150" s="188"/>
      <c r="D1150" s="203"/>
      <c r="E1150" s="203"/>
      <c r="F1150" s="203"/>
    </row>
    <row r="1151" spans="2:6" ht="15.75">
      <c r="B1151" s="188"/>
      <c r="C1151" s="188"/>
      <c r="D1151" s="203"/>
      <c r="E1151" s="203"/>
      <c r="F1151" s="203"/>
    </row>
    <row r="1152" spans="2:6" ht="15.75">
      <c r="B1152" s="188"/>
      <c r="C1152" s="188"/>
      <c r="D1152" s="203"/>
      <c r="E1152" s="203"/>
      <c r="F1152" s="203"/>
    </row>
    <row r="1153" spans="2:6" ht="15.75">
      <c r="B1153" s="188"/>
      <c r="C1153" s="188"/>
      <c r="D1153" s="203"/>
      <c r="E1153" s="203"/>
      <c r="F1153" s="203"/>
    </row>
    <row r="1154" spans="2:6" ht="15.75">
      <c r="B1154" s="188"/>
      <c r="C1154" s="188"/>
      <c r="D1154" s="203"/>
      <c r="E1154" s="203"/>
      <c r="F1154" s="203"/>
    </row>
    <row r="1155" spans="2:6" ht="15.75">
      <c r="B1155" s="188"/>
      <c r="C1155" s="188"/>
      <c r="D1155" s="203"/>
      <c r="E1155" s="203"/>
      <c r="F1155" s="203"/>
    </row>
    <row r="1156" spans="2:6" ht="15.75">
      <c r="B1156" s="188"/>
      <c r="C1156" s="188"/>
      <c r="D1156" s="203"/>
      <c r="E1156" s="203"/>
      <c r="F1156" s="203"/>
    </row>
    <row r="1157" spans="2:6" ht="15.75">
      <c r="B1157" s="188"/>
      <c r="C1157" s="188"/>
      <c r="D1157" s="203"/>
      <c r="E1157" s="203"/>
      <c r="F1157" s="203"/>
    </row>
    <row r="1158" spans="2:6" ht="15.75">
      <c r="B1158" s="188"/>
      <c r="C1158" s="188"/>
      <c r="D1158" s="203"/>
      <c r="E1158" s="203"/>
      <c r="F1158" s="203"/>
    </row>
    <row r="1159" spans="2:6" ht="15.75">
      <c r="B1159" s="188"/>
      <c r="C1159" s="188"/>
      <c r="D1159" s="203"/>
      <c r="E1159" s="203"/>
      <c r="F1159" s="203"/>
    </row>
    <row r="1160" spans="2:6" ht="15.75">
      <c r="B1160" s="188"/>
      <c r="C1160" s="188"/>
      <c r="D1160" s="203"/>
      <c r="E1160" s="203"/>
      <c r="F1160" s="203"/>
    </row>
    <row r="1161" spans="2:6" ht="15.75">
      <c r="B1161" s="188"/>
      <c r="C1161" s="188"/>
      <c r="D1161" s="203"/>
      <c r="E1161" s="203"/>
      <c r="F1161" s="203"/>
    </row>
    <row r="1162" spans="2:6" ht="15.75">
      <c r="B1162" s="188"/>
      <c r="C1162" s="188"/>
      <c r="D1162" s="203"/>
      <c r="E1162" s="203"/>
      <c r="F1162" s="203"/>
    </row>
    <row r="1163" spans="2:6" ht="15.75">
      <c r="B1163" s="188"/>
      <c r="C1163" s="188"/>
      <c r="D1163" s="203"/>
      <c r="E1163" s="203"/>
      <c r="F1163" s="203"/>
    </row>
    <row r="1164" spans="2:6" ht="15.75">
      <c r="B1164" s="188"/>
      <c r="C1164" s="188"/>
      <c r="D1164" s="203"/>
      <c r="E1164" s="203"/>
      <c r="F1164" s="203"/>
    </row>
    <row r="1165" spans="2:6" ht="15.75">
      <c r="B1165" s="188"/>
      <c r="C1165" s="188"/>
      <c r="D1165" s="203"/>
      <c r="E1165" s="203"/>
      <c r="F1165" s="203"/>
    </row>
    <row r="1166" spans="2:6" ht="15.75">
      <c r="B1166" s="188"/>
      <c r="C1166" s="188"/>
      <c r="D1166" s="203"/>
      <c r="E1166" s="203"/>
      <c r="F1166" s="203"/>
    </row>
    <row r="1167" spans="2:6" ht="15.75">
      <c r="B1167" s="188"/>
      <c r="C1167" s="188"/>
      <c r="D1167" s="203"/>
      <c r="E1167" s="203"/>
      <c r="F1167" s="203"/>
    </row>
    <row r="1168" spans="2:6" ht="15.75">
      <c r="B1168" s="188"/>
      <c r="C1168" s="188"/>
      <c r="D1168" s="203"/>
      <c r="E1168" s="203"/>
      <c r="F1168" s="203"/>
    </row>
    <row r="1169" spans="2:6" ht="15.75">
      <c r="B1169" s="188"/>
      <c r="C1169" s="188"/>
      <c r="D1169" s="203"/>
      <c r="E1169" s="203"/>
      <c r="F1169" s="203"/>
    </row>
    <row r="1170" spans="2:6" ht="15.75">
      <c r="B1170" s="188"/>
      <c r="C1170" s="188"/>
      <c r="D1170" s="203"/>
      <c r="E1170" s="203"/>
      <c r="F1170" s="203"/>
    </row>
    <row r="1171" spans="2:6" ht="15.75">
      <c r="B1171" s="188"/>
      <c r="C1171" s="188"/>
      <c r="D1171" s="203"/>
      <c r="E1171" s="203"/>
      <c r="F1171" s="203"/>
    </row>
    <row r="1172" spans="2:6" ht="15.75">
      <c r="B1172" s="188"/>
      <c r="C1172" s="188"/>
      <c r="D1172" s="203"/>
      <c r="E1172" s="203"/>
      <c r="F1172" s="203"/>
    </row>
    <row r="1173" spans="2:6" ht="15.75">
      <c r="B1173" s="188"/>
      <c r="C1173" s="188"/>
      <c r="D1173" s="203"/>
      <c r="E1173" s="203"/>
      <c r="F1173" s="203"/>
    </row>
    <row r="1174" spans="2:6" ht="15.75">
      <c r="B1174" s="188"/>
      <c r="C1174" s="188"/>
      <c r="D1174" s="203"/>
      <c r="E1174" s="203"/>
      <c r="F1174" s="203"/>
    </row>
    <row r="1175" spans="2:6" ht="15.75">
      <c r="B1175" s="188"/>
      <c r="C1175" s="188"/>
      <c r="D1175" s="203"/>
      <c r="E1175" s="203"/>
      <c r="F1175" s="203"/>
    </row>
    <row r="1176" spans="2:6" ht="15.75">
      <c r="B1176" s="188"/>
      <c r="C1176" s="188"/>
      <c r="D1176" s="203"/>
      <c r="E1176" s="203"/>
      <c r="F1176" s="203"/>
    </row>
    <row r="1177" spans="2:6" ht="15.75">
      <c r="B1177" s="188"/>
      <c r="C1177" s="188"/>
      <c r="D1177" s="203"/>
      <c r="E1177" s="203"/>
      <c r="F1177" s="203"/>
    </row>
    <row r="1178" spans="2:6" ht="15.75">
      <c r="B1178" s="188"/>
      <c r="C1178" s="188"/>
      <c r="D1178" s="203"/>
      <c r="E1178" s="203"/>
      <c r="F1178" s="203"/>
    </row>
    <row r="1179" spans="2:6" ht="15.75">
      <c r="B1179" s="188"/>
      <c r="C1179" s="188"/>
      <c r="D1179" s="203"/>
      <c r="E1179" s="203"/>
      <c r="F1179" s="203"/>
    </row>
    <row r="1180" spans="2:6" ht="15.75">
      <c r="B1180" s="188"/>
      <c r="C1180" s="188"/>
      <c r="D1180" s="203"/>
      <c r="E1180" s="203"/>
      <c r="F1180" s="203"/>
    </row>
    <row r="1181" spans="2:6" ht="15.75">
      <c r="B1181" s="188"/>
      <c r="C1181" s="188"/>
      <c r="D1181" s="203"/>
      <c r="E1181" s="203"/>
      <c r="F1181" s="203"/>
    </row>
    <row r="1182" spans="2:6" ht="15.75">
      <c r="B1182" s="188"/>
      <c r="C1182" s="188"/>
      <c r="D1182" s="203"/>
      <c r="E1182" s="203"/>
      <c r="F1182" s="203"/>
    </row>
    <row r="1183" spans="2:6" ht="15.75">
      <c r="B1183" s="188"/>
      <c r="C1183" s="188"/>
      <c r="D1183" s="203"/>
      <c r="E1183" s="203"/>
      <c r="F1183" s="203"/>
    </row>
    <row r="1184" spans="2:6" ht="15.75">
      <c r="B1184" s="188"/>
      <c r="C1184" s="188"/>
      <c r="D1184" s="203"/>
      <c r="E1184" s="203"/>
      <c r="F1184" s="203"/>
    </row>
    <row r="1185" spans="2:6" ht="15.75">
      <c r="B1185" s="188"/>
      <c r="C1185" s="188"/>
      <c r="D1185" s="203"/>
      <c r="E1185" s="203"/>
      <c r="F1185" s="203"/>
    </row>
    <row r="1186" spans="2:6" ht="15.75">
      <c r="B1186" s="188"/>
      <c r="C1186" s="188"/>
      <c r="D1186" s="203"/>
      <c r="E1186" s="203"/>
      <c r="F1186" s="203"/>
    </row>
    <row r="1187" spans="2:6" ht="15.75">
      <c r="B1187" s="188"/>
      <c r="C1187" s="188"/>
      <c r="D1187" s="203"/>
      <c r="E1187" s="203"/>
      <c r="F1187" s="203"/>
    </row>
    <row r="1188" spans="2:6" ht="15.75">
      <c r="B1188" s="188"/>
      <c r="C1188" s="188"/>
      <c r="D1188" s="203"/>
      <c r="E1188" s="203"/>
      <c r="F1188" s="203"/>
    </row>
    <row r="1189" spans="2:6" ht="15.75">
      <c r="B1189" s="188"/>
      <c r="C1189" s="188"/>
      <c r="D1189" s="203"/>
      <c r="E1189" s="203"/>
      <c r="F1189" s="203"/>
    </row>
    <row r="1190" spans="2:6" ht="15.75">
      <c r="B1190" s="188"/>
      <c r="C1190" s="188"/>
      <c r="D1190" s="203"/>
      <c r="E1190" s="203"/>
      <c r="F1190" s="203"/>
    </row>
    <row r="1191" spans="2:6" ht="15.75">
      <c r="B1191" s="188"/>
      <c r="C1191" s="188"/>
      <c r="D1191" s="203"/>
      <c r="E1191" s="203"/>
      <c r="F1191" s="203"/>
    </row>
    <row r="1192" spans="2:6" ht="15.75">
      <c r="B1192" s="188"/>
      <c r="C1192" s="188"/>
      <c r="D1192" s="203"/>
      <c r="E1192" s="203"/>
      <c r="F1192" s="203"/>
    </row>
    <row r="1193" spans="2:6" ht="15.75">
      <c r="B1193" s="188"/>
      <c r="C1193" s="188"/>
      <c r="D1193" s="203"/>
      <c r="E1193" s="203"/>
      <c r="F1193" s="203"/>
    </row>
    <row r="1194" spans="2:6" ht="15.75">
      <c r="B1194" s="188"/>
      <c r="C1194" s="188"/>
      <c r="D1194" s="203"/>
      <c r="E1194" s="203"/>
      <c r="F1194" s="203"/>
    </row>
    <row r="1195" spans="2:6" ht="15.75">
      <c r="B1195" s="188"/>
      <c r="C1195" s="188"/>
      <c r="D1195" s="203"/>
      <c r="E1195" s="203"/>
      <c r="F1195" s="203"/>
    </row>
    <row r="1196" spans="2:6" ht="15.75">
      <c r="B1196" s="188"/>
      <c r="C1196" s="188"/>
      <c r="D1196" s="203"/>
      <c r="E1196" s="203"/>
      <c r="F1196" s="203"/>
    </row>
    <row r="1197" spans="2:6" ht="15.75">
      <c r="B1197" s="188"/>
      <c r="C1197" s="188"/>
      <c r="D1197" s="203"/>
      <c r="E1197" s="203"/>
      <c r="F1197" s="203"/>
    </row>
    <row r="1198" spans="2:6" ht="15.75">
      <c r="B1198" s="188"/>
      <c r="C1198" s="188"/>
      <c r="D1198" s="203"/>
      <c r="E1198" s="203"/>
      <c r="F1198" s="203"/>
    </row>
    <row r="1199" spans="2:6" ht="15.75">
      <c r="B1199" s="188"/>
      <c r="C1199" s="188"/>
      <c r="D1199" s="203"/>
      <c r="E1199" s="203"/>
      <c r="F1199" s="203"/>
    </row>
    <row r="1200" spans="2:6" ht="15.75">
      <c r="B1200" s="188"/>
      <c r="C1200" s="188"/>
      <c r="D1200" s="203"/>
      <c r="E1200" s="203"/>
      <c r="F1200" s="203"/>
    </row>
    <row r="1201" spans="2:6" ht="15.75">
      <c r="B1201" s="188"/>
      <c r="C1201" s="188"/>
      <c r="D1201" s="203"/>
      <c r="E1201" s="203"/>
      <c r="F1201" s="203"/>
    </row>
    <row r="1202" spans="2:6" ht="15.75">
      <c r="B1202" s="188"/>
      <c r="C1202" s="188"/>
      <c r="D1202" s="203"/>
      <c r="E1202" s="203"/>
      <c r="F1202" s="203"/>
    </row>
    <row r="1203" spans="2:6" ht="15.75">
      <c r="B1203" s="188"/>
      <c r="C1203" s="188"/>
      <c r="D1203" s="203"/>
      <c r="E1203" s="203"/>
      <c r="F1203" s="203"/>
    </row>
    <row r="1204" spans="2:6" ht="15.75">
      <c r="B1204" s="188"/>
      <c r="C1204" s="188"/>
      <c r="D1204" s="203"/>
      <c r="E1204" s="203"/>
      <c r="F1204" s="203"/>
    </row>
    <row r="1205" spans="2:6" ht="15.75">
      <c r="B1205" s="188"/>
      <c r="C1205" s="188"/>
      <c r="D1205" s="203"/>
      <c r="E1205" s="203"/>
      <c r="F1205" s="203"/>
    </row>
    <row r="1206" spans="2:6" ht="15.75">
      <c r="B1206" s="188"/>
      <c r="C1206" s="188"/>
      <c r="D1206" s="203"/>
      <c r="E1206" s="203"/>
      <c r="F1206" s="203"/>
    </row>
    <row r="1207" spans="2:6" ht="15.75">
      <c r="B1207" s="188"/>
      <c r="C1207" s="188"/>
      <c r="D1207" s="203"/>
      <c r="E1207" s="203"/>
      <c r="F1207" s="203"/>
    </row>
    <row r="1208" spans="2:6" ht="15.75">
      <c r="B1208" s="188"/>
      <c r="C1208" s="188"/>
      <c r="D1208" s="203"/>
      <c r="E1208" s="203"/>
      <c r="F1208" s="203"/>
    </row>
    <row r="1209" spans="2:6" ht="15.75">
      <c r="B1209" s="188"/>
      <c r="C1209" s="188"/>
      <c r="D1209" s="203"/>
      <c r="E1209" s="203"/>
      <c r="F1209" s="203"/>
    </row>
    <row r="1210" spans="2:6" ht="15.75">
      <c r="B1210" s="188"/>
      <c r="C1210" s="188"/>
      <c r="D1210" s="203"/>
      <c r="E1210" s="203"/>
      <c r="F1210" s="203"/>
    </row>
    <row r="1211" spans="2:6" ht="15.75">
      <c r="B1211" s="188"/>
      <c r="C1211" s="188"/>
      <c r="D1211" s="203"/>
      <c r="E1211" s="203"/>
      <c r="F1211" s="203"/>
    </row>
    <row r="1212" spans="2:6" ht="15.75">
      <c r="B1212" s="188"/>
      <c r="C1212" s="188"/>
      <c r="D1212" s="203"/>
      <c r="E1212" s="203"/>
      <c r="F1212" s="203"/>
    </row>
    <row r="1213" spans="2:6" ht="15.75">
      <c r="B1213" s="188"/>
      <c r="C1213" s="188"/>
      <c r="D1213" s="203"/>
      <c r="E1213" s="203"/>
      <c r="F1213" s="203"/>
    </row>
    <row r="1214" spans="2:6" ht="15.75">
      <c r="B1214" s="188"/>
      <c r="C1214" s="188"/>
      <c r="D1214" s="203"/>
      <c r="E1214" s="203"/>
      <c r="F1214" s="203"/>
    </row>
    <row r="1215" spans="2:6" ht="15.75">
      <c r="B1215" s="188"/>
      <c r="C1215" s="188"/>
      <c r="D1215" s="203"/>
      <c r="E1215" s="203"/>
      <c r="F1215" s="203"/>
    </row>
    <row r="1216" spans="2:6" ht="15.75">
      <c r="B1216" s="188"/>
      <c r="C1216" s="188"/>
      <c r="D1216" s="203"/>
      <c r="E1216" s="203"/>
      <c r="F1216" s="203"/>
    </row>
    <row r="1217" spans="2:6" ht="15.75">
      <c r="B1217" s="188"/>
      <c r="C1217" s="188"/>
      <c r="D1217" s="203"/>
      <c r="E1217" s="203"/>
      <c r="F1217" s="203"/>
    </row>
    <row r="1218" spans="2:6" ht="15.75">
      <c r="B1218" s="188"/>
      <c r="C1218" s="188"/>
      <c r="D1218" s="203"/>
      <c r="E1218" s="203"/>
      <c r="F1218" s="203"/>
    </row>
    <row r="1219" spans="2:6" ht="15.75">
      <c r="B1219" s="188"/>
      <c r="C1219" s="188"/>
      <c r="D1219" s="203"/>
      <c r="E1219" s="203"/>
      <c r="F1219" s="203"/>
    </row>
    <row r="1220" spans="2:6" ht="15.75">
      <c r="B1220" s="188"/>
      <c r="C1220" s="188"/>
      <c r="D1220" s="203"/>
      <c r="E1220" s="203"/>
      <c r="F1220" s="203"/>
    </row>
    <row r="1221" spans="2:6" ht="15.75">
      <c r="B1221" s="188"/>
      <c r="C1221" s="188"/>
      <c r="D1221" s="203"/>
      <c r="E1221" s="203"/>
      <c r="F1221" s="203"/>
    </row>
    <row r="1222" spans="2:6" ht="15.75">
      <c r="B1222" s="188"/>
      <c r="C1222" s="188"/>
      <c r="D1222" s="203"/>
      <c r="E1222" s="203"/>
      <c r="F1222" s="203"/>
    </row>
    <row r="1223" spans="2:6" ht="15.75">
      <c r="B1223" s="188"/>
      <c r="C1223" s="188"/>
      <c r="D1223" s="203"/>
      <c r="E1223" s="203"/>
      <c r="F1223" s="203"/>
    </row>
    <row r="1224" spans="2:6" ht="15.75">
      <c r="B1224" s="188"/>
      <c r="C1224" s="188"/>
      <c r="D1224" s="203"/>
      <c r="E1224" s="203"/>
      <c r="F1224" s="203"/>
    </row>
    <row r="1225" spans="2:6" ht="15.75">
      <c r="B1225" s="188"/>
      <c r="C1225" s="188"/>
      <c r="D1225" s="203"/>
      <c r="E1225" s="203"/>
      <c r="F1225" s="203"/>
    </row>
    <row r="1226" spans="2:6" ht="15.75">
      <c r="B1226" s="188"/>
      <c r="C1226" s="188"/>
      <c r="D1226" s="203"/>
      <c r="E1226" s="203"/>
      <c r="F1226" s="203"/>
    </row>
    <row r="1227" spans="2:6" ht="15.75">
      <c r="B1227" s="188"/>
      <c r="C1227" s="188"/>
      <c r="D1227" s="203"/>
      <c r="E1227" s="203"/>
      <c r="F1227" s="203"/>
    </row>
    <row r="1228" spans="2:6" ht="15.75">
      <c r="B1228" s="188"/>
      <c r="C1228" s="188"/>
      <c r="D1228" s="203"/>
      <c r="E1228" s="203"/>
      <c r="F1228" s="203"/>
    </row>
    <row r="1229" spans="2:6" ht="15.75">
      <c r="B1229" s="188"/>
      <c r="C1229" s="188"/>
      <c r="D1229" s="203"/>
      <c r="E1229" s="203"/>
      <c r="F1229" s="203"/>
    </row>
    <row r="1230" spans="2:6" ht="15.75">
      <c r="B1230" s="188"/>
      <c r="C1230" s="188"/>
      <c r="D1230" s="203"/>
      <c r="E1230" s="203"/>
      <c r="F1230" s="203"/>
    </row>
    <row r="1231" spans="2:6" ht="15.75">
      <c r="B1231" s="188"/>
      <c r="C1231" s="188"/>
      <c r="D1231" s="203"/>
      <c r="E1231" s="203"/>
      <c r="F1231" s="203"/>
    </row>
    <row r="1232" spans="2:6" ht="15.75">
      <c r="B1232" s="188"/>
      <c r="C1232" s="188"/>
      <c r="D1232" s="203"/>
      <c r="E1232" s="203"/>
      <c r="F1232" s="203"/>
    </row>
    <row r="1233" spans="2:6" ht="15.75">
      <c r="B1233" s="188"/>
      <c r="C1233" s="188"/>
      <c r="D1233" s="203"/>
      <c r="E1233" s="203"/>
      <c r="F1233" s="203"/>
    </row>
    <row r="1234" spans="2:6" ht="15.75">
      <c r="B1234" s="188"/>
      <c r="C1234" s="188"/>
      <c r="D1234" s="203"/>
      <c r="E1234" s="203"/>
      <c r="F1234" s="203"/>
    </row>
    <row r="1235" spans="2:6" ht="15.75">
      <c r="B1235" s="188"/>
      <c r="C1235" s="188"/>
      <c r="D1235" s="203"/>
      <c r="E1235" s="203"/>
      <c r="F1235" s="203"/>
    </row>
    <row r="1236" spans="2:6" ht="15.75">
      <c r="B1236" s="188"/>
      <c r="C1236" s="188"/>
      <c r="D1236" s="203"/>
      <c r="E1236" s="203"/>
      <c r="F1236" s="203"/>
    </row>
    <row r="1237" spans="2:6" ht="15.75">
      <c r="B1237" s="188"/>
      <c r="C1237" s="188"/>
      <c r="D1237" s="203"/>
      <c r="E1237" s="203"/>
      <c r="F1237" s="203"/>
    </row>
    <row r="1238" spans="2:6" ht="15.75">
      <c r="B1238" s="188"/>
      <c r="C1238" s="188"/>
      <c r="D1238" s="203"/>
      <c r="E1238" s="203"/>
      <c r="F1238" s="203"/>
    </row>
    <row r="1239" spans="2:6" ht="15.75">
      <c r="B1239" s="188"/>
      <c r="C1239" s="188"/>
      <c r="D1239" s="203"/>
      <c r="E1239" s="203"/>
      <c r="F1239" s="203"/>
    </row>
    <row r="1240" spans="2:6" ht="15.75">
      <c r="B1240" s="188"/>
      <c r="C1240" s="188"/>
      <c r="D1240" s="203"/>
      <c r="E1240" s="203"/>
      <c r="F1240" s="203"/>
    </row>
    <row r="1241" spans="2:6" ht="15.75">
      <c r="B1241" s="188"/>
      <c r="C1241" s="188"/>
      <c r="D1241" s="203"/>
      <c r="E1241" s="203"/>
      <c r="F1241" s="203"/>
    </row>
    <row r="1242" spans="2:6" ht="15.75">
      <c r="B1242" s="188"/>
      <c r="C1242" s="188"/>
      <c r="D1242" s="203"/>
      <c r="E1242" s="203"/>
      <c r="F1242" s="203"/>
    </row>
    <row r="1243" spans="2:6" ht="15.75">
      <c r="B1243" s="188"/>
      <c r="C1243" s="188"/>
      <c r="D1243" s="203"/>
      <c r="E1243" s="203"/>
      <c r="F1243" s="203"/>
    </row>
    <row r="1244" spans="2:6" ht="15.75">
      <c r="B1244" s="188"/>
      <c r="C1244" s="188"/>
      <c r="D1244" s="203"/>
      <c r="E1244" s="203"/>
      <c r="F1244" s="203"/>
    </row>
    <row r="1245" spans="2:6" ht="15.75">
      <c r="B1245" s="188"/>
      <c r="C1245" s="188"/>
      <c r="D1245" s="203"/>
      <c r="E1245" s="203"/>
      <c r="F1245" s="203"/>
    </row>
    <row r="1246" spans="2:6" ht="15.75">
      <c r="B1246" s="188"/>
      <c r="C1246" s="188"/>
      <c r="D1246" s="203"/>
      <c r="E1246" s="203"/>
      <c r="F1246" s="203"/>
    </row>
    <row r="1247" spans="2:6" ht="15.75">
      <c r="B1247" s="188"/>
      <c r="C1247" s="188"/>
      <c r="D1247" s="203"/>
      <c r="E1247" s="203"/>
      <c r="F1247" s="203"/>
    </row>
    <row r="1248" spans="2:6" ht="15.75">
      <c r="B1248" s="188"/>
      <c r="C1248" s="188"/>
      <c r="D1248" s="203"/>
      <c r="E1248" s="203"/>
      <c r="F1248" s="203"/>
    </row>
    <row r="1249" spans="2:6" ht="15.75">
      <c r="B1249" s="188"/>
      <c r="C1249" s="188"/>
      <c r="D1249" s="203"/>
      <c r="E1249" s="203"/>
      <c r="F1249" s="203"/>
    </row>
    <row r="1250" spans="2:6" ht="15.75">
      <c r="B1250" s="188"/>
      <c r="C1250" s="188"/>
      <c r="D1250" s="203"/>
      <c r="E1250" s="203"/>
      <c r="F1250" s="203"/>
    </row>
    <row r="1251" spans="2:6" ht="15.75">
      <c r="B1251" s="188"/>
      <c r="C1251" s="188"/>
      <c r="D1251" s="203"/>
      <c r="E1251" s="203"/>
      <c r="F1251" s="203"/>
    </row>
    <row r="1252" spans="2:6" ht="15.75">
      <c r="B1252" s="188"/>
      <c r="C1252" s="188"/>
      <c r="D1252" s="203"/>
      <c r="E1252" s="203"/>
      <c r="F1252" s="203"/>
    </row>
    <row r="1253" spans="2:6" ht="15.75">
      <c r="B1253" s="188"/>
      <c r="C1253" s="188"/>
      <c r="D1253" s="203"/>
      <c r="E1253" s="203"/>
      <c r="F1253" s="203"/>
    </row>
    <row r="1254" spans="2:6" ht="15.75">
      <c r="B1254" s="188"/>
      <c r="C1254" s="188"/>
      <c r="D1254" s="203"/>
      <c r="E1254" s="203"/>
      <c r="F1254" s="203"/>
    </row>
    <row r="1255" spans="2:6" ht="15.75">
      <c r="B1255" s="188"/>
      <c r="C1255" s="188"/>
      <c r="D1255" s="203"/>
      <c r="E1255" s="203"/>
      <c r="F1255" s="203"/>
    </row>
    <row r="1256" spans="2:6" ht="15.75">
      <c r="B1256" s="188"/>
      <c r="C1256" s="188"/>
      <c r="D1256" s="203"/>
      <c r="E1256" s="203"/>
      <c r="F1256" s="203"/>
    </row>
    <row r="1257" spans="2:6" ht="15.75">
      <c r="B1257" s="188"/>
      <c r="C1257" s="188"/>
      <c r="D1257" s="203"/>
      <c r="E1257" s="203"/>
      <c r="F1257" s="203"/>
    </row>
    <row r="1258" spans="2:6" ht="15.75">
      <c r="B1258" s="188"/>
      <c r="C1258" s="188"/>
      <c r="D1258" s="203"/>
      <c r="E1258" s="203"/>
      <c r="F1258" s="203"/>
    </row>
    <row r="1259" spans="2:6" ht="15.75">
      <c r="B1259" s="188"/>
      <c r="C1259" s="188"/>
      <c r="D1259" s="203"/>
      <c r="E1259" s="203"/>
      <c r="F1259" s="203"/>
    </row>
    <row r="1260" spans="2:6" ht="15.75">
      <c r="B1260" s="188"/>
      <c r="C1260" s="188"/>
      <c r="D1260" s="203"/>
      <c r="E1260" s="203"/>
      <c r="F1260" s="203"/>
    </row>
    <row r="1261" spans="2:6" ht="15.75">
      <c r="B1261" s="188"/>
      <c r="C1261" s="188"/>
      <c r="D1261" s="203"/>
      <c r="E1261" s="203"/>
      <c r="F1261" s="203"/>
    </row>
    <row r="1262" spans="2:6" ht="15.75">
      <c r="B1262" s="188"/>
      <c r="C1262" s="188"/>
      <c r="D1262" s="203"/>
      <c r="E1262" s="203"/>
      <c r="F1262" s="203"/>
    </row>
    <row r="1263" spans="2:6" ht="15.75">
      <c r="B1263" s="188"/>
      <c r="C1263" s="188"/>
      <c r="D1263" s="203"/>
      <c r="E1263" s="203"/>
      <c r="F1263" s="203"/>
    </row>
    <row r="1264" spans="2:6" ht="15.75">
      <c r="B1264" s="188"/>
      <c r="C1264" s="188"/>
      <c r="D1264" s="203"/>
      <c r="E1264" s="203"/>
      <c r="F1264" s="203"/>
    </row>
    <row r="1265" spans="2:6" ht="15.75">
      <c r="B1265" s="188"/>
      <c r="C1265" s="188"/>
      <c r="D1265" s="203"/>
      <c r="E1265" s="203"/>
      <c r="F1265" s="203"/>
    </row>
    <row r="1266" spans="2:6" ht="15.75">
      <c r="B1266" s="188"/>
      <c r="C1266" s="188"/>
      <c r="D1266" s="203"/>
      <c r="E1266" s="203"/>
      <c r="F1266" s="203"/>
    </row>
    <row r="1267" spans="2:6" ht="15.75">
      <c r="B1267" s="188"/>
      <c r="C1267" s="188"/>
      <c r="D1267" s="203"/>
      <c r="E1267" s="203"/>
      <c r="F1267" s="203"/>
    </row>
    <row r="1268" spans="2:6" ht="15.75">
      <c r="B1268" s="188"/>
      <c r="C1268" s="188"/>
      <c r="D1268" s="203"/>
      <c r="E1268" s="203"/>
      <c r="F1268" s="203"/>
    </row>
    <row r="1269" spans="2:6" ht="15.75">
      <c r="B1269" s="188"/>
      <c r="C1269" s="188"/>
      <c r="D1269" s="203"/>
      <c r="E1269" s="203"/>
      <c r="F1269" s="203"/>
    </row>
    <row r="1270" spans="2:6" ht="15.75">
      <c r="B1270" s="188"/>
      <c r="C1270" s="188"/>
      <c r="D1270" s="203"/>
      <c r="E1270" s="203"/>
      <c r="F1270" s="203"/>
    </row>
    <row r="1271" spans="2:6" ht="15.75">
      <c r="B1271" s="188"/>
      <c r="C1271" s="188"/>
      <c r="D1271" s="203"/>
      <c r="E1271" s="203"/>
      <c r="F1271" s="203"/>
    </row>
    <row r="1272" spans="2:6" ht="15.75">
      <c r="B1272" s="188"/>
      <c r="C1272" s="188"/>
      <c r="D1272" s="203"/>
      <c r="E1272" s="203"/>
      <c r="F1272" s="203"/>
    </row>
    <row r="1273" spans="2:6" ht="15.75">
      <c r="B1273" s="188"/>
      <c r="C1273" s="188"/>
      <c r="D1273" s="203"/>
      <c r="E1273" s="203"/>
      <c r="F1273" s="203"/>
    </row>
    <row r="1274" spans="2:6" ht="15.75">
      <c r="B1274" s="188"/>
      <c r="C1274" s="188"/>
      <c r="D1274" s="203"/>
      <c r="E1274" s="203"/>
      <c r="F1274" s="203"/>
    </row>
    <row r="1275" spans="2:6" ht="15.75">
      <c r="B1275" s="188"/>
      <c r="C1275" s="188"/>
      <c r="D1275" s="203"/>
      <c r="E1275" s="203"/>
      <c r="F1275" s="203"/>
    </row>
    <row r="1276" spans="2:6" ht="15.75">
      <c r="B1276" s="188"/>
      <c r="C1276" s="188"/>
      <c r="D1276" s="203"/>
      <c r="E1276" s="203"/>
      <c r="F1276" s="203"/>
    </row>
    <row r="1277" spans="2:6" ht="15.75">
      <c r="B1277" s="188"/>
      <c r="C1277" s="188"/>
      <c r="D1277" s="203"/>
      <c r="E1277" s="203"/>
      <c r="F1277" s="203"/>
    </row>
    <row r="1278" spans="2:6" ht="15.75">
      <c r="B1278" s="188"/>
      <c r="C1278" s="188"/>
      <c r="D1278" s="203"/>
      <c r="E1278" s="203"/>
      <c r="F1278" s="203"/>
    </row>
    <row r="1279" spans="2:6" ht="15.75">
      <c r="B1279" s="188"/>
      <c r="C1279" s="188"/>
      <c r="D1279" s="203"/>
      <c r="E1279" s="203"/>
      <c r="F1279" s="203"/>
    </row>
    <row r="1280" spans="2:6" ht="15.75">
      <c r="B1280" s="188"/>
      <c r="C1280" s="188"/>
      <c r="D1280" s="203"/>
      <c r="E1280" s="203"/>
      <c r="F1280" s="203"/>
    </row>
    <row r="1281" spans="2:6" ht="15.75">
      <c r="B1281" s="188"/>
      <c r="C1281" s="188"/>
      <c r="D1281" s="203"/>
      <c r="E1281" s="203"/>
      <c r="F1281" s="203"/>
    </row>
    <row r="1282" spans="2:6" ht="15.75">
      <c r="B1282" s="188"/>
      <c r="C1282" s="188"/>
      <c r="D1282" s="203"/>
      <c r="E1282" s="203"/>
      <c r="F1282" s="203"/>
    </row>
    <row r="1283" spans="2:6" ht="15.75">
      <c r="B1283" s="188"/>
      <c r="C1283" s="188"/>
      <c r="D1283" s="203"/>
      <c r="E1283" s="203"/>
      <c r="F1283" s="203"/>
    </row>
    <row r="1284" spans="2:6" ht="15.75">
      <c r="B1284" s="188"/>
      <c r="C1284" s="188"/>
      <c r="D1284" s="203"/>
      <c r="E1284" s="203"/>
      <c r="F1284" s="203"/>
    </row>
    <row r="1285" spans="2:6" ht="15.75">
      <c r="B1285" s="188"/>
      <c r="C1285" s="188"/>
      <c r="D1285" s="203"/>
      <c r="E1285" s="203"/>
      <c r="F1285" s="203"/>
    </row>
    <row r="1286" spans="2:6" ht="15.75">
      <c r="B1286" s="188"/>
      <c r="C1286" s="188"/>
      <c r="D1286" s="203"/>
      <c r="E1286" s="203"/>
      <c r="F1286" s="203"/>
    </row>
    <row r="1287" spans="2:6" ht="15.75">
      <c r="B1287" s="188"/>
      <c r="C1287" s="188"/>
      <c r="D1287" s="203"/>
      <c r="E1287" s="203"/>
      <c r="F1287" s="203"/>
    </row>
    <row r="1288" spans="2:6" ht="15.75">
      <c r="B1288" s="188"/>
      <c r="C1288" s="188"/>
      <c r="D1288" s="203"/>
      <c r="E1288" s="203"/>
      <c r="F1288" s="203"/>
    </row>
    <row r="1289" spans="2:6" ht="15.75">
      <c r="B1289" s="188"/>
      <c r="C1289" s="188"/>
      <c r="D1289" s="203"/>
      <c r="E1289" s="203"/>
      <c r="F1289" s="203"/>
    </row>
    <row r="1290" spans="2:6" ht="15.75">
      <c r="B1290" s="188"/>
      <c r="C1290" s="188"/>
      <c r="D1290" s="203"/>
      <c r="E1290" s="203"/>
      <c r="F1290" s="203"/>
    </row>
    <row r="1291" spans="2:6" ht="15.75">
      <c r="B1291" s="188"/>
      <c r="C1291" s="188"/>
      <c r="D1291" s="203"/>
      <c r="E1291" s="203"/>
      <c r="F1291" s="203"/>
    </row>
    <row r="1292" spans="2:6" ht="15.75">
      <c r="B1292" s="188"/>
      <c r="C1292" s="188"/>
      <c r="D1292" s="203"/>
      <c r="E1292" s="203"/>
      <c r="F1292" s="203"/>
    </row>
    <row r="1293" spans="2:6" ht="15.75">
      <c r="B1293" s="188"/>
      <c r="C1293" s="188"/>
      <c r="D1293" s="203"/>
      <c r="E1293" s="203"/>
      <c r="F1293" s="203"/>
    </row>
    <row r="1294" spans="2:6" ht="15.75">
      <c r="B1294" s="188"/>
      <c r="C1294" s="188"/>
      <c r="D1294" s="203"/>
      <c r="E1294" s="203"/>
      <c r="F1294" s="203"/>
    </row>
    <row r="1295" spans="2:6" ht="15.75">
      <c r="B1295" s="188"/>
      <c r="C1295" s="188"/>
      <c r="D1295" s="203"/>
      <c r="E1295" s="203"/>
      <c r="F1295" s="203"/>
    </row>
    <row r="1296" spans="2:6" ht="15.75">
      <c r="B1296" s="188"/>
      <c r="C1296" s="188"/>
      <c r="D1296" s="203"/>
      <c r="E1296" s="203"/>
      <c r="F1296" s="203"/>
    </row>
    <row r="1297" spans="2:6" ht="15.75">
      <c r="B1297" s="188"/>
      <c r="C1297" s="188"/>
      <c r="D1297" s="203"/>
      <c r="E1297" s="203"/>
      <c r="F1297" s="203"/>
    </row>
    <row r="1298" spans="2:6" ht="15.75">
      <c r="B1298" s="188"/>
      <c r="C1298" s="188"/>
      <c r="D1298" s="203"/>
      <c r="E1298" s="203"/>
      <c r="F1298" s="203"/>
    </row>
    <row r="1299" spans="2:6" ht="15.75">
      <c r="B1299" s="188"/>
      <c r="C1299" s="188"/>
      <c r="D1299" s="203"/>
      <c r="E1299" s="203"/>
      <c r="F1299" s="203"/>
    </row>
    <row r="1300" spans="2:6" ht="15.75">
      <c r="B1300" s="188"/>
      <c r="C1300" s="188"/>
      <c r="D1300" s="203"/>
      <c r="E1300" s="203"/>
      <c r="F1300" s="203"/>
    </row>
    <row r="1301" spans="2:6" ht="15.75">
      <c r="B1301" s="188"/>
      <c r="C1301" s="188"/>
      <c r="D1301" s="203"/>
      <c r="E1301" s="203"/>
      <c r="F1301" s="203"/>
    </row>
    <row r="1302" spans="2:6" ht="15.75">
      <c r="B1302" s="188"/>
      <c r="C1302" s="188"/>
      <c r="D1302" s="203"/>
      <c r="E1302" s="203"/>
      <c r="F1302" s="203"/>
    </row>
    <row r="1303" spans="2:6" ht="15.75">
      <c r="B1303" s="188"/>
      <c r="C1303" s="188"/>
      <c r="D1303" s="203"/>
      <c r="E1303" s="203"/>
      <c r="F1303" s="203"/>
    </row>
    <row r="1304" spans="2:6" ht="15.75">
      <c r="B1304" s="188"/>
      <c r="C1304" s="188"/>
      <c r="D1304" s="203"/>
      <c r="E1304" s="203"/>
      <c r="F1304" s="203"/>
    </row>
    <row r="1305" spans="2:6" ht="15.75">
      <c r="B1305" s="188"/>
      <c r="C1305" s="188"/>
      <c r="D1305" s="203"/>
      <c r="E1305" s="203"/>
      <c r="F1305" s="203"/>
    </row>
    <row r="1306" spans="2:6" ht="15.75">
      <c r="B1306" s="188"/>
      <c r="C1306" s="188"/>
      <c r="D1306" s="203"/>
      <c r="E1306" s="203"/>
      <c r="F1306" s="203"/>
    </row>
    <row r="1307" spans="2:6" ht="15.75">
      <c r="B1307" s="188"/>
      <c r="C1307" s="188"/>
      <c r="D1307" s="203"/>
      <c r="E1307" s="203"/>
      <c r="F1307" s="203"/>
    </row>
    <row r="1308" spans="2:6" ht="15.75">
      <c r="B1308" s="188"/>
      <c r="C1308" s="188"/>
      <c r="D1308" s="203"/>
      <c r="E1308" s="203"/>
      <c r="F1308" s="203"/>
    </row>
    <row r="1309" spans="2:6" ht="15.75">
      <c r="B1309" s="188"/>
      <c r="C1309" s="188"/>
      <c r="D1309" s="203"/>
      <c r="E1309" s="203"/>
      <c r="F1309" s="203"/>
    </row>
    <row r="1310" spans="2:6" ht="15.75">
      <c r="B1310" s="188"/>
      <c r="C1310" s="188"/>
      <c r="D1310" s="203"/>
      <c r="E1310" s="203"/>
      <c r="F1310" s="203"/>
    </row>
    <row r="1311" spans="2:6" ht="15.75">
      <c r="B1311" s="188"/>
      <c r="C1311" s="188"/>
      <c r="D1311" s="203"/>
      <c r="E1311" s="203"/>
      <c r="F1311" s="203"/>
    </row>
    <row r="1312" spans="2:6" ht="15.75">
      <c r="B1312" s="188"/>
      <c r="C1312" s="188"/>
      <c r="D1312" s="203"/>
      <c r="E1312" s="203"/>
      <c r="F1312" s="203"/>
    </row>
    <row r="1313" spans="2:6" ht="15.75">
      <c r="B1313" s="188"/>
      <c r="C1313" s="188"/>
      <c r="D1313" s="203"/>
      <c r="E1313" s="203"/>
      <c r="F1313" s="203"/>
    </row>
    <row r="1314" spans="2:6" ht="15.75">
      <c r="B1314" s="188"/>
      <c r="C1314" s="188"/>
      <c r="D1314" s="203"/>
      <c r="E1314" s="203"/>
      <c r="F1314" s="203"/>
    </row>
    <row r="1315" spans="2:6" ht="15.75">
      <c r="B1315" s="188"/>
      <c r="C1315" s="188"/>
      <c r="D1315" s="203"/>
      <c r="E1315" s="203"/>
      <c r="F1315" s="203"/>
    </row>
    <row r="1316" spans="2:6" ht="15.75">
      <c r="B1316" s="188"/>
      <c r="C1316" s="188"/>
      <c r="D1316" s="203"/>
      <c r="E1316" s="203"/>
      <c r="F1316" s="203"/>
    </row>
    <row r="1317" spans="2:6" ht="15.75">
      <c r="B1317" s="188"/>
      <c r="C1317" s="188"/>
      <c r="D1317" s="203"/>
      <c r="E1317" s="203"/>
      <c r="F1317" s="203"/>
    </row>
    <row r="1318" spans="2:6" ht="15.75">
      <c r="B1318" s="188"/>
      <c r="C1318" s="188"/>
      <c r="D1318" s="203"/>
      <c r="E1318" s="203"/>
      <c r="F1318" s="203"/>
    </row>
    <row r="1319" spans="2:6" ht="15.75">
      <c r="B1319" s="188"/>
      <c r="C1319" s="188"/>
      <c r="D1319" s="203"/>
      <c r="E1319" s="203"/>
      <c r="F1319" s="203"/>
    </row>
    <row r="1320" spans="2:6" ht="15.75">
      <c r="B1320" s="188"/>
      <c r="C1320" s="188"/>
      <c r="D1320" s="203"/>
      <c r="E1320" s="203"/>
      <c r="F1320" s="203"/>
    </row>
    <row r="1321" spans="2:6" ht="15.75">
      <c r="B1321" s="188"/>
      <c r="C1321" s="188"/>
      <c r="D1321" s="203"/>
      <c r="E1321" s="203"/>
      <c r="F1321" s="203"/>
    </row>
    <row r="1322" spans="2:6" ht="15.75">
      <c r="B1322" s="188"/>
      <c r="C1322" s="188"/>
      <c r="D1322" s="203"/>
      <c r="E1322" s="203"/>
      <c r="F1322" s="203"/>
    </row>
    <row r="1323" spans="2:6" ht="15.75">
      <c r="B1323" s="188"/>
      <c r="C1323" s="188"/>
      <c r="D1323" s="203"/>
      <c r="E1323" s="203"/>
      <c r="F1323" s="203"/>
    </row>
    <row r="1324" spans="2:6" ht="15.75">
      <c r="B1324" s="188"/>
      <c r="C1324" s="188"/>
      <c r="D1324" s="203"/>
      <c r="E1324" s="203"/>
      <c r="F1324" s="203"/>
    </row>
    <row r="1325" spans="2:6" ht="15.75">
      <c r="B1325" s="188"/>
      <c r="C1325" s="188"/>
      <c r="D1325" s="203"/>
      <c r="E1325" s="203"/>
      <c r="F1325" s="203"/>
    </row>
    <row r="1326" spans="2:6" ht="15.75">
      <c r="B1326" s="188"/>
      <c r="C1326" s="188"/>
      <c r="D1326" s="203"/>
      <c r="E1326" s="203"/>
      <c r="F1326" s="203"/>
    </row>
    <row r="1327" spans="2:6" ht="15.75">
      <c r="B1327" s="188"/>
      <c r="C1327" s="188"/>
      <c r="D1327" s="203"/>
      <c r="E1327" s="203"/>
      <c r="F1327" s="203"/>
    </row>
    <row r="1328" spans="2:6" ht="15.75">
      <c r="B1328" s="188"/>
      <c r="C1328" s="188"/>
      <c r="D1328" s="203"/>
      <c r="E1328" s="203"/>
      <c r="F1328" s="203"/>
    </row>
    <row r="1329" spans="2:6" ht="15.75">
      <c r="B1329" s="188"/>
      <c r="C1329" s="188"/>
      <c r="D1329" s="203"/>
      <c r="E1329" s="203"/>
      <c r="F1329" s="203"/>
    </row>
    <row r="1330" spans="2:6" ht="15.75">
      <c r="B1330" s="188"/>
      <c r="C1330" s="188"/>
      <c r="D1330" s="203"/>
      <c r="E1330" s="203"/>
      <c r="F1330" s="203"/>
    </row>
    <row r="1331" spans="2:6" ht="15.75">
      <c r="B1331" s="188"/>
      <c r="C1331" s="188"/>
      <c r="D1331" s="203"/>
      <c r="E1331" s="203"/>
      <c r="F1331" s="203"/>
    </row>
    <row r="1332" spans="2:6" ht="15.75">
      <c r="B1332" s="188"/>
      <c r="C1332" s="188"/>
      <c r="D1332" s="203"/>
      <c r="E1332" s="203"/>
      <c r="F1332" s="203"/>
    </row>
    <row r="1333" spans="2:6" ht="15.75">
      <c r="B1333" s="188"/>
      <c r="C1333" s="188"/>
      <c r="D1333" s="203"/>
      <c r="E1333" s="203"/>
      <c r="F1333" s="203"/>
    </row>
    <row r="1334" spans="2:6" ht="15.75">
      <c r="B1334" s="188"/>
      <c r="C1334" s="188"/>
      <c r="D1334" s="203"/>
      <c r="E1334" s="203"/>
      <c r="F1334" s="203"/>
    </row>
    <row r="1335" spans="2:6" ht="15.75">
      <c r="B1335" s="188"/>
      <c r="C1335" s="188"/>
      <c r="D1335" s="203"/>
      <c r="E1335" s="203"/>
      <c r="F1335" s="203"/>
    </row>
    <row r="1336" spans="2:6" ht="15.75">
      <c r="B1336" s="188"/>
      <c r="C1336" s="188"/>
      <c r="D1336" s="203"/>
      <c r="E1336" s="203"/>
      <c r="F1336" s="203"/>
    </row>
    <row r="1337" spans="2:6" ht="15.75">
      <c r="B1337" s="188"/>
      <c r="C1337" s="188"/>
      <c r="D1337" s="203"/>
      <c r="E1337" s="203"/>
      <c r="F1337" s="203"/>
    </row>
    <row r="1338" spans="2:6" ht="15.75">
      <c r="B1338" s="188"/>
      <c r="C1338" s="188"/>
      <c r="D1338" s="203"/>
      <c r="E1338" s="203"/>
      <c r="F1338" s="203"/>
    </row>
    <row r="1339" spans="2:6" ht="15.75">
      <c r="B1339" s="188"/>
      <c r="C1339" s="188"/>
      <c r="D1339" s="203"/>
      <c r="E1339" s="203"/>
      <c r="F1339" s="203"/>
    </row>
    <row r="1340" spans="2:6" ht="15.75">
      <c r="B1340" s="188"/>
      <c r="C1340" s="188"/>
      <c r="D1340" s="203"/>
      <c r="E1340" s="203"/>
      <c r="F1340" s="203"/>
    </row>
    <row r="1341" spans="2:6" ht="15.75">
      <c r="B1341" s="188"/>
      <c r="C1341" s="188"/>
      <c r="D1341" s="203"/>
      <c r="E1341" s="203"/>
      <c r="F1341" s="203"/>
    </row>
    <row r="1342" spans="2:6" ht="15.75">
      <c r="B1342" s="188"/>
      <c r="C1342" s="188"/>
      <c r="D1342" s="203"/>
      <c r="E1342" s="203"/>
      <c r="F1342" s="203"/>
    </row>
    <row r="1343" spans="2:6" ht="15.75">
      <c r="B1343" s="188"/>
      <c r="C1343" s="188"/>
      <c r="D1343" s="203"/>
      <c r="E1343" s="203"/>
      <c r="F1343" s="203"/>
    </row>
    <row r="1344" spans="2:6" ht="15.75">
      <c r="B1344" s="188"/>
      <c r="C1344" s="188"/>
      <c r="D1344" s="203"/>
      <c r="E1344" s="203"/>
      <c r="F1344" s="203"/>
    </row>
    <row r="1345" spans="2:6" ht="15.75">
      <c r="B1345" s="188"/>
      <c r="C1345" s="188"/>
      <c r="D1345" s="203"/>
      <c r="E1345" s="203"/>
      <c r="F1345" s="203"/>
    </row>
    <row r="1346" spans="2:6" ht="15.75">
      <c r="B1346" s="188"/>
      <c r="C1346" s="188"/>
      <c r="D1346" s="203"/>
      <c r="E1346" s="203"/>
      <c r="F1346" s="203"/>
    </row>
    <row r="1347" spans="2:6" ht="15.75">
      <c r="B1347" s="188"/>
      <c r="C1347" s="188"/>
      <c r="D1347" s="203"/>
      <c r="E1347" s="203"/>
      <c r="F1347" s="203"/>
    </row>
    <row r="1348" spans="2:6" ht="15.75">
      <c r="B1348" s="188"/>
      <c r="C1348" s="188"/>
      <c r="D1348" s="203"/>
      <c r="E1348" s="203"/>
      <c r="F1348" s="203"/>
    </row>
    <row r="1349" spans="2:6" ht="15.75">
      <c r="B1349" s="188"/>
      <c r="C1349" s="188"/>
      <c r="D1349" s="203"/>
      <c r="E1349" s="203"/>
      <c r="F1349" s="203"/>
    </row>
    <row r="1350" spans="2:6" ht="15.75">
      <c r="B1350" s="188"/>
      <c r="C1350" s="188"/>
      <c r="D1350" s="203"/>
      <c r="E1350" s="203"/>
      <c r="F1350" s="203"/>
    </row>
    <row r="1351" spans="2:6" ht="15.75">
      <c r="B1351" s="188"/>
      <c r="C1351" s="188"/>
      <c r="D1351" s="203"/>
      <c r="E1351" s="203"/>
      <c r="F1351" s="203"/>
    </row>
    <row r="1352" spans="2:6" ht="15.75">
      <c r="B1352" s="188"/>
      <c r="C1352" s="188"/>
      <c r="D1352" s="203"/>
      <c r="E1352" s="203"/>
      <c r="F1352" s="203"/>
    </row>
    <row r="1353" spans="2:6" ht="15.75">
      <c r="B1353" s="188"/>
      <c r="C1353" s="188"/>
      <c r="D1353" s="203"/>
      <c r="E1353" s="203"/>
      <c r="F1353" s="203"/>
    </row>
    <row r="1354" spans="2:6" ht="15.75">
      <c r="B1354" s="188"/>
      <c r="C1354" s="188"/>
      <c r="D1354" s="203"/>
      <c r="E1354" s="203"/>
      <c r="F1354" s="203"/>
    </row>
    <row r="1355" spans="2:6" ht="15.75">
      <c r="B1355" s="188"/>
      <c r="C1355" s="188"/>
      <c r="D1355" s="203"/>
      <c r="E1355" s="203"/>
      <c r="F1355" s="203"/>
    </row>
    <row r="1356" spans="2:6" ht="15.75">
      <c r="B1356" s="188"/>
      <c r="C1356" s="188"/>
      <c r="D1356" s="203"/>
      <c r="E1356" s="203"/>
      <c r="F1356" s="203"/>
    </row>
    <row r="1357" spans="2:6" ht="15.75">
      <c r="B1357" s="188"/>
      <c r="C1357" s="188"/>
      <c r="D1357" s="203"/>
      <c r="E1357" s="203"/>
      <c r="F1357" s="203"/>
    </row>
    <row r="1358" spans="2:6" ht="15.75">
      <c r="B1358" s="188"/>
      <c r="C1358" s="188"/>
      <c r="D1358" s="203"/>
      <c r="E1358" s="203"/>
      <c r="F1358" s="203"/>
    </row>
    <row r="1359" spans="2:6" ht="15.75">
      <c r="B1359" s="188"/>
      <c r="C1359" s="188"/>
      <c r="D1359" s="203"/>
      <c r="E1359" s="203"/>
      <c r="F1359" s="203"/>
    </row>
    <row r="1360" spans="2:6" ht="15.75">
      <c r="B1360" s="188"/>
      <c r="C1360" s="188"/>
      <c r="D1360" s="203"/>
      <c r="E1360" s="203"/>
      <c r="F1360" s="203"/>
    </row>
    <row r="1361" spans="2:6" ht="15.75">
      <c r="B1361" s="188"/>
      <c r="C1361" s="188"/>
      <c r="D1361" s="203"/>
      <c r="E1361" s="203"/>
      <c r="F1361" s="203"/>
    </row>
    <row r="1362" spans="2:6" ht="15.75">
      <c r="B1362" s="188"/>
      <c r="C1362" s="188"/>
      <c r="D1362" s="203"/>
      <c r="E1362" s="203"/>
      <c r="F1362" s="203"/>
    </row>
    <row r="1363" spans="2:6" ht="15.75">
      <c r="B1363" s="188"/>
      <c r="C1363" s="188"/>
      <c r="D1363" s="203"/>
      <c r="E1363" s="203"/>
      <c r="F1363" s="203"/>
    </row>
    <row r="1364" spans="2:6" ht="15.75">
      <c r="B1364" s="188"/>
      <c r="C1364" s="188"/>
      <c r="D1364" s="203"/>
      <c r="E1364" s="203"/>
      <c r="F1364" s="203"/>
    </row>
    <row r="1365" spans="2:6" ht="15.75">
      <c r="B1365" s="188"/>
      <c r="C1365" s="188"/>
      <c r="D1365" s="203"/>
      <c r="E1365" s="203"/>
      <c r="F1365" s="203"/>
    </row>
    <row r="1366" spans="2:6" ht="15.75">
      <c r="B1366" s="188"/>
      <c r="C1366" s="188"/>
      <c r="D1366" s="203"/>
      <c r="E1366" s="203"/>
      <c r="F1366" s="203"/>
    </row>
    <row r="1367" spans="2:6" ht="15.75">
      <c r="B1367" s="188"/>
      <c r="C1367" s="188"/>
      <c r="D1367" s="203"/>
      <c r="E1367" s="203"/>
      <c r="F1367" s="203"/>
    </row>
    <row r="1368" spans="2:6" ht="15.75">
      <c r="B1368" s="188"/>
      <c r="C1368" s="188"/>
      <c r="D1368" s="203"/>
      <c r="E1368" s="203"/>
      <c r="F1368" s="203"/>
    </row>
    <row r="1369" spans="2:6" ht="15.75">
      <c r="B1369" s="188"/>
      <c r="C1369" s="188"/>
      <c r="D1369" s="203"/>
      <c r="E1369" s="203"/>
      <c r="F1369" s="203"/>
    </row>
    <row r="1370" spans="2:6" ht="15.75">
      <c r="B1370" s="188"/>
      <c r="C1370" s="188"/>
      <c r="D1370" s="203"/>
      <c r="E1370" s="203"/>
      <c r="F1370" s="203"/>
    </row>
    <row r="1371" spans="2:6" ht="15.75">
      <c r="B1371" s="188"/>
      <c r="C1371" s="188"/>
      <c r="D1371" s="203"/>
      <c r="E1371" s="203"/>
      <c r="F1371" s="203"/>
    </row>
    <row r="1372" spans="2:6" ht="15.75">
      <c r="B1372" s="188"/>
      <c r="C1372" s="188"/>
      <c r="D1372" s="203"/>
      <c r="E1372" s="203"/>
      <c r="F1372" s="203"/>
    </row>
    <row r="1373" spans="2:6" ht="15.75">
      <c r="B1373" s="188"/>
      <c r="C1373" s="188"/>
      <c r="D1373" s="203"/>
      <c r="E1373" s="203"/>
      <c r="F1373" s="203"/>
    </row>
    <row r="1374" spans="2:6" ht="15.75">
      <c r="B1374" s="188"/>
      <c r="C1374" s="188"/>
      <c r="D1374" s="203"/>
      <c r="E1374" s="203"/>
      <c r="F1374" s="203"/>
    </row>
    <row r="1375" spans="2:6" ht="15.75">
      <c r="B1375" s="188"/>
      <c r="C1375" s="188"/>
      <c r="D1375" s="203"/>
      <c r="E1375" s="203"/>
      <c r="F1375" s="203"/>
    </row>
    <row r="1376" spans="2:6" ht="15.75">
      <c r="B1376" s="188"/>
      <c r="C1376" s="188"/>
      <c r="D1376" s="203"/>
      <c r="E1376" s="203"/>
      <c r="F1376" s="203"/>
    </row>
    <row r="1377" spans="2:6" ht="15.75">
      <c r="B1377" s="188"/>
      <c r="C1377" s="188"/>
      <c r="D1377" s="203"/>
      <c r="E1377" s="203"/>
      <c r="F1377" s="203"/>
    </row>
    <row r="1378" spans="2:6" ht="15.75">
      <c r="B1378" s="188"/>
      <c r="C1378" s="188"/>
      <c r="D1378" s="203"/>
      <c r="E1378" s="203"/>
      <c r="F1378" s="203"/>
    </row>
    <row r="1379" spans="2:6" ht="15.75">
      <c r="B1379" s="188"/>
      <c r="C1379" s="188"/>
      <c r="D1379" s="203"/>
      <c r="E1379" s="203"/>
      <c r="F1379" s="203"/>
    </row>
    <row r="1380" spans="2:6" ht="15.75">
      <c r="B1380" s="188"/>
      <c r="C1380" s="188"/>
      <c r="D1380" s="203"/>
      <c r="E1380" s="203"/>
      <c r="F1380" s="203"/>
    </row>
    <row r="1381" spans="2:6" ht="15.75">
      <c r="B1381" s="188"/>
      <c r="C1381" s="188"/>
      <c r="D1381" s="203"/>
      <c r="E1381" s="203"/>
      <c r="F1381" s="203"/>
    </row>
    <row r="1382" spans="2:6" ht="15.75">
      <c r="B1382" s="188"/>
      <c r="C1382" s="188"/>
      <c r="D1382" s="203"/>
      <c r="E1382" s="203"/>
      <c r="F1382" s="203"/>
    </row>
    <row r="1383" spans="2:6" ht="15.75">
      <c r="B1383" s="188"/>
      <c r="C1383" s="188"/>
      <c r="D1383" s="203"/>
      <c r="E1383" s="203"/>
      <c r="F1383" s="203"/>
    </row>
    <row r="1384" spans="2:6" ht="15.75">
      <c r="B1384" s="188"/>
      <c r="C1384" s="188"/>
      <c r="D1384" s="203"/>
      <c r="E1384" s="203"/>
      <c r="F1384" s="203"/>
    </row>
    <row r="1385" spans="2:6" ht="15.75">
      <c r="B1385" s="188"/>
      <c r="C1385" s="188"/>
      <c r="D1385" s="203"/>
      <c r="E1385" s="203"/>
      <c r="F1385" s="203"/>
    </row>
    <row r="1386" spans="2:6" ht="15.75">
      <c r="B1386" s="188"/>
      <c r="C1386" s="188"/>
      <c r="D1386" s="203"/>
      <c r="E1386" s="203"/>
      <c r="F1386" s="203"/>
    </row>
    <row r="1387" spans="2:6" ht="15.75">
      <c r="B1387" s="188"/>
      <c r="C1387" s="188"/>
      <c r="D1387" s="203"/>
      <c r="E1387" s="203"/>
      <c r="F1387" s="203"/>
    </row>
    <row r="1388" spans="2:6" ht="15.75">
      <c r="B1388" s="188"/>
      <c r="C1388" s="188"/>
      <c r="D1388" s="203"/>
      <c r="E1388" s="203"/>
      <c r="F1388" s="203"/>
    </row>
    <row r="1389" spans="2:6" ht="15.75">
      <c r="B1389" s="188"/>
      <c r="C1389" s="188"/>
      <c r="D1389" s="203"/>
      <c r="E1389" s="203"/>
      <c r="F1389" s="203"/>
    </row>
    <row r="1390" spans="2:6" ht="15.75">
      <c r="B1390" s="188"/>
      <c r="C1390" s="188"/>
      <c r="D1390" s="203"/>
      <c r="E1390" s="203"/>
      <c r="F1390" s="203"/>
    </row>
    <row r="1391" spans="2:6" ht="15.75">
      <c r="B1391" s="188"/>
      <c r="C1391" s="188"/>
      <c r="D1391" s="203"/>
      <c r="E1391" s="203"/>
      <c r="F1391" s="203"/>
    </row>
    <row r="1392" spans="2:6" ht="15.75">
      <c r="B1392" s="188"/>
      <c r="C1392" s="188"/>
      <c r="D1392" s="203"/>
      <c r="E1392" s="203"/>
      <c r="F1392" s="203"/>
    </row>
    <row r="1393" spans="2:6" ht="15.75">
      <c r="B1393" s="188"/>
      <c r="C1393" s="188"/>
      <c r="D1393" s="203"/>
      <c r="E1393" s="203"/>
      <c r="F1393" s="203"/>
    </row>
    <row r="1394" spans="2:6" ht="15.75">
      <c r="B1394" s="188"/>
      <c r="C1394" s="188"/>
      <c r="D1394" s="203"/>
      <c r="E1394" s="203"/>
      <c r="F1394" s="203"/>
    </row>
    <row r="1395" spans="2:6" ht="15.75">
      <c r="B1395" s="188"/>
      <c r="C1395" s="188"/>
      <c r="D1395" s="203"/>
      <c r="E1395" s="203"/>
      <c r="F1395" s="203"/>
    </row>
    <row r="1396" spans="2:6" ht="15.75">
      <c r="B1396" s="188"/>
      <c r="C1396" s="188"/>
      <c r="D1396" s="203"/>
      <c r="E1396" s="203"/>
      <c r="F1396" s="203"/>
    </row>
    <row r="1397" spans="2:6" ht="15.75">
      <c r="B1397" s="188"/>
      <c r="C1397" s="188"/>
      <c r="D1397" s="203"/>
      <c r="E1397" s="203"/>
      <c r="F1397" s="203"/>
    </row>
    <row r="1398" spans="2:6" ht="15.75">
      <c r="B1398" s="188"/>
      <c r="C1398" s="188"/>
      <c r="D1398" s="203"/>
      <c r="E1398" s="203"/>
      <c r="F1398" s="203"/>
    </row>
    <row r="1399" spans="2:6" ht="15.75">
      <c r="B1399" s="188"/>
      <c r="C1399" s="188"/>
      <c r="D1399" s="203"/>
      <c r="E1399" s="203"/>
      <c r="F1399" s="203"/>
    </row>
    <row r="1400" spans="2:6" ht="15.75">
      <c r="B1400" s="188"/>
      <c r="C1400" s="188"/>
      <c r="D1400" s="203"/>
      <c r="E1400" s="203"/>
      <c r="F1400" s="203"/>
    </row>
    <row r="1401" spans="2:6" ht="15.75">
      <c r="B1401" s="188"/>
      <c r="C1401" s="188"/>
      <c r="D1401" s="203"/>
      <c r="E1401" s="203"/>
      <c r="F1401" s="203"/>
    </row>
    <row r="1402" spans="2:6" ht="15.75">
      <c r="B1402" s="188"/>
      <c r="C1402" s="188"/>
      <c r="D1402" s="203"/>
      <c r="E1402" s="203"/>
      <c r="F1402" s="203"/>
    </row>
    <row r="1403" spans="2:6" ht="15.75">
      <c r="B1403" s="188"/>
      <c r="C1403" s="188"/>
      <c r="D1403" s="203"/>
      <c r="E1403" s="203"/>
      <c r="F1403" s="203"/>
    </row>
    <row r="1404" spans="2:6" ht="15.75">
      <c r="B1404" s="188"/>
      <c r="C1404" s="188"/>
      <c r="D1404" s="203"/>
      <c r="E1404" s="203"/>
      <c r="F1404" s="203"/>
    </row>
    <row r="1405" spans="2:6" ht="15.75">
      <c r="B1405" s="188"/>
      <c r="C1405" s="188"/>
      <c r="D1405" s="203"/>
      <c r="E1405" s="203"/>
      <c r="F1405" s="203"/>
    </row>
    <row r="1406" spans="2:6" ht="15.75">
      <c r="B1406" s="188"/>
      <c r="C1406" s="188"/>
      <c r="D1406" s="203"/>
      <c r="E1406" s="203"/>
      <c r="F1406" s="203"/>
    </row>
    <row r="1407" spans="2:6" ht="15.75">
      <c r="B1407" s="188"/>
      <c r="C1407" s="188"/>
      <c r="D1407" s="203"/>
      <c r="E1407" s="203"/>
      <c r="F1407" s="203"/>
    </row>
    <row r="1408" spans="2:6" ht="15.75">
      <c r="B1408" s="188"/>
      <c r="C1408" s="188"/>
      <c r="D1408" s="203"/>
      <c r="E1408" s="203"/>
      <c r="F1408" s="203"/>
    </row>
    <row r="1409" spans="2:6" ht="15.75">
      <c r="B1409" s="188"/>
      <c r="C1409" s="188"/>
      <c r="D1409" s="203"/>
      <c r="E1409" s="203"/>
      <c r="F1409" s="203"/>
    </row>
    <row r="1410" spans="2:6" ht="15.75">
      <c r="B1410" s="188"/>
      <c r="C1410" s="188"/>
      <c r="D1410" s="203"/>
      <c r="E1410" s="203"/>
      <c r="F1410" s="203"/>
    </row>
    <row r="1411" spans="2:6" ht="15.75">
      <c r="B1411" s="188"/>
      <c r="C1411" s="188"/>
      <c r="D1411" s="203"/>
      <c r="E1411" s="203"/>
      <c r="F1411" s="203"/>
    </row>
    <row r="1412" spans="2:6" ht="15.75">
      <c r="B1412" s="188"/>
      <c r="C1412" s="188"/>
      <c r="D1412" s="203"/>
      <c r="E1412" s="203"/>
      <c r="F1412" s="203"/>
    </row>
    <row r="1413" spans="2:6" ht="15.75">
      <c r="B1413" s="188"/>
      <c r="C1413" s="188"/>
      <c r="D1413" s="203"/>
      <c r="E1413" s="203"/>
      <c r="F1413" s="203"/>
    </row>
    <row r="1414" spans="2:6" ht="15.75">
      <c r="B1414" s="188"/>
      <c r="C1414" s="188"/>
      <c r="D1414" s="203"/>
      <c r="E1414" s="203"/>
      <c r="F1414" s="203"/>
    </row>
    <row r="1415" spans="2:6" ht="15.75">
      <c r="B1415" s="188"/>
      <c r="C1415" s="188"/>
      <c r="D1415" s="203"/>
      <c r="E1415" s="203"/>
      <c r="F1415" s="203"/>
    </row>
    <row r="1416" spans="2:6" ht="15.75">
      <c r="B1416" s="188"/>
      <c r="C1416" s="188"/>
      <c r="D1416" s="203"/>
      <c r="E1416" s="203"/>
      <c r="F1416" s="203"/>
    </row>
    <row r="1417" spans="2:6" ht="15.75">
      <c r="B1417" s="188"/>
      <c r="C1417" s="188"/>
      <c r="D1417" s="203"/>
      <c r="E1417" s="203"/>
      <c r="F1417" s="203"/>
    </row>
    <row r="1418" spans="2:6" ht="15.75">
      <c r="B1418" s="188"/>
      <c r="C1418" s="188"/>
      <c r="D1418" s="203"/>
      <c r="E1418" s="203"/>
      <c r="F1418" s="203"/>
    </row>
    <row r="1419" spans="2:6" ht="15.75">
      <c r="B1419" s="188"/>
      <c r="C1419" s="188"/>
      <c r="D1419" s="203"/>
      <c r="E1419" s="203"/>
      <c r="F1419" s="203"/>
    </row>
    <row r="1420" spans="2:6" ht="15.75">
      <c r="B1420" s="188"/>
      <c r="C1420" s="188"/>
      <c r="D1420" s="203"/>
      <c r="E1420" s="203"/>
      <c r="F1420" s="203"/>
    </row>
    <row r="1421" spans="2:6" ht="15.75">
      <c r="B1421" s="188"/>
      <c r="C1421" s="188"/>
      <c r="D1421" s="203"/>
      <c r="E1421" s="203"/>
      <c r="F1421" s="203"/>
    </row>
    <row r="1422" spans="2:6" ht="15.75">
      <c r="B1422" s="188"/>
      <c r="C1422" s="188"/>
      <c r="D1422" s="203"/>
      <c r="E1422" s="203"/>
      <c r="F1422" s="203"/>
    </row>
    <row r="1423" spans="2:6" ht="15.75">
      <c r="B1423" s="188"/>
      <c r="C1423" s="188"/>
      <c r="D1423" s="203"/>
      <c r="E1423" s="203"/>
      <c r="F1423" s="203"/>
    </row>
    <row r="1424" spans="2:6" ht="15.75">
      <c r="B1424" s="188"/>
      <c r="C1424" s="188"/>
      <c r="D1424" s="203"/>
      <c r="E1424" s="203"/>
      <c r="F1424" s="203"/>
    </row>
    <row r="1425" spans="2:6" ht="15.75">
      <c r="B1425" s="188"/>
      <c r="C1425" s="188"/>
      <c r="D1425" s="203"/>
      <c r="E1425" s="203"/>
      <c r="F1425" s="203"/>
    </row>
    <row r="1426" spans="2:6" ht="15.75">
      <c r="B1426" s="188"/>
      <c r="C1426" s="188"/>
      <c r="D1426" s="203"/>
      <c r="E1426" s="203"/>
      <c r="F1426" s="203"/>
    </row>
    <row r="1427" spans="2:6" ht="15.75">
      <c r="B1427" s="188"/>
      <c r="C1427" s="188"/>
      <c r="D1427" s="203"/>
      <c r="E1427" s="203"/>
      <c r="F1427" s="203"/>
    </row>
    <row r="1428" spans="2:6" ht="15.75">
      <c r="B1428" s="188"/>
      <c r="C1428" s="188"/>
      <c r="D1428" s="203"/>
      <c r="E1428" s="203"/>
      <c r="F1428" s="203"/>
    </row>
    <row r="1429" spans="2:6" ht="15.75">
      <c r="B1429" s="188"/>
      <c r="C1429" s="188"/>
      <c r="D1429" s="203"/>
      <c r="E1429" s="203"/>
      <c r="F1429" s="203"/>
    </row>
    <row r="1430" spans="2:6" ht="15.75">
      <c r="B1430" s="188"/>
      <c r="C1430" s="188"/>
      <c r="D1430" s="203"/>
      <c r="E1430" s="203"/>
      <c r="F1430" s="203"/>
    </row>
    <row r="1431" spans="2:6" ht="15.75">
      <c r="B1431" s="188"/>
      <c r="C1431" s="188"/>
      <c r="D1431" s="203"/>
      <c r="E1431" s="203"/>
      <c r="F1431" s="203"/>
    </row>
    <row r="1432" spans="2:6" ht="15.75">
      <c r="B1432" s="188"/>
      <c r="C1432" s="188"/>
      <c r="D1432" s="203"/>
      <c r="E1432" s="203"/>
      <c r="F1432" s="203"/>
    </row>
    <row r="1433" spans="2:6" ht="15.75">
      <c r="B1433" s="188"/>
      <c r="C1433" s="188"/>
      <c r="D1433" s="203"/>
      <c r="E1433" s="203"/>
      <c r="F1433" s="203"/>
    </row>
    <row r="1434" spans="2:6" ht="15.75">
      <c r="B1434" s="188"/>
      <c r="C1434" s="188"/>
      <c r="D1434" s="203"/>
      <c r="E1434" s="203"/>
      <c r="F1434" s="203"/>
    </row>
    <row r="1435" spans="2:6" ht="15.75">
      <c r="B1435" s="188"/>
      <c r="C1435" s="188"/>
      <c r="D1435" s="203"/>
      <c r="E1435" s="203"/>
      <c r="F1435" s="203"/>
    </row>
    <row r="1436" spans="2:6" ht="15.75">
      <c r="B1436" s="188"/>
      <c r="C1436" s="188"/>
      <c r="D1436" s="203"/>
      <c r="E1436" s="203"/>
      <c r="F1436" s="203"/>
    </row>
    <row r="1437" spans="2:6" ht="15.75">
      <c r="B1437" s="188"/>
      <c r="C1437" s="188"/>
      <c r="D1437" s="203"/>
      <c r="E1437" s="203"/>
      <c r="F1437" s="203"/>
    </row>
    <row r="1438" spans="2:6" ht="15.75">
      <c r="B1438" s="188"/>
      <c r="C1438" s="188"/>
      <c r="D1438" s="203"/>
      <c r="E1438" s="203"/>
      <c r="F1438" s="203"/>
    </row>
    <row r="1439" spans="2:6" ht="15.75">
      <c r="B1439" s="188"/>
      <c r="C1439" s="188"/>
      <c r="D1439" s="203"/>
      <c r="E1439" s="203"/>
      <c r="F1439" s="203"/>
    </row>
    <row r="1440" spans="2:6" ht="15.75">
      <c r="B1440" s="188"/>
      <c r="C1440" s="188"/>
      <c r="D1440" s="203"/>
      <c r="E1440" s="203"/>
      <c r="F1440" s="203"/>
    </row>
    <row r="1441" spans="2:6" ht="15.75">
      <c r="B1441" s="188"/>
      <c r="C1441" s="188"/>
      <c r="D1441" s="203"/>
      <c r="E1441" s="203"/>
      <c r="F1441" s="203"/>
    </row>
    <row r="1442" spans="2:6" ht="15.75">
      <c r="B1442" s="188"/>
      <c r="C1442" s="188"/>
      <c r="D1442" s="203"/>
      <c r="E1442" s="203"/>
      <c r="F1442" s="203"/>
    </row>
    <row r="1443" spans="2:6" ht="15.75">
      <c r="B1443" s="188"/>
      <c r="C1443" s="188"/>
      <c r="D1443" s="203"/>
      <c r="E1443" s="203"/>
      <c r="F1443" s="203"/>
    </row>
    <row r="1444" spans="2:6" ht="15.75">
      <c r="B1444" s="188"/>
      <c r="C1444" s="188"/>
      <c r="D1444" s="203"/>
      <c r="E1444" s="203"/>
      <c r="F1444" s="203"/>
    </row>
    <row r="1445" spans="2:6" ht="15.75">
      <c r="B1445" s="188"/>
      <c r="C1445" s="188"/>
      <c r="D1445" s="203"/>
      <c r="E1445" s="203"/>
      <c r="F1445" s="203"/>
    </row>
    <row r="1446" spans="2:6" ht="15.75">
      <c r="B1446" s="188"/>
      <c r="C1446" s="188"/>
      <c r="D1446" s="203"/>
      <c r="E1446" s="203"/>
      <c r="F1446" s="203"/>
    </row>
    <row r="1447" spans="2:6" ht="15.75">
      <c r="B1447" s="188"/>
      <c r="C1447" s="188"/>
      <c r="D1447" s="203"/>
      <c r="E1447" s="203"/>
      <c r="F1447" s="203"/>
    </row>
    <row r="1448" spans="2:6" ht="15.75">
      <c r="B1448" s="188"/>
      <c r="C1448" s="188"/>
      <c r="D1448" s="203"/>
      <c r="E1448" s="203"/>
      <c r="F1448" s="203"/>
    </row>
    <row r="1449" spans="2:6" ht="15.75">
      <c r="B1449" s="188"/>
      <c r="C1449" s="188"/>
      <c r="D1449" s="203"/>
      <c r="E1449" s="203"/>
      <c r="F1449" s="203"/>
    </row>
    <row r="1450" spans="2:6" ht="15.75">
      <c r="B1450" s="188"/>
      <c r="C1450" s="188"/>
      <c r="D1450" s="203"/>
      <c r="E1450" s="203"/>
      <c r="F1450" s="203"/>
    </row>
    <row r="1451" spans="2:6" ht="15.75">
      <c r="B1451" s="188"/>
      <c r="C1451" s="188"/>
      <c r="D1451" s="203"/>
      <c r="E1451" s="203"/>
      <c r="F1451" s="203"/>
    </row>
    <row r="1452" spans="2:6" ht="15.75">
      <c r="B1452" s="188"/>
      <c r="C1452" s="188"/>
      <c r="D1452" s="203"/>
      <c r="E1452" s="203"/>
      <c r="F1452" s="203"/>
    </row>
    <row r="1453" spans="2:6" ht="15.75">
      <c r="B1453" s="188"/>
      <c r="C1453" s="188"/>
      <c r="D1453" s="203"/>
      <c r="E1453" s="203"/>
      <c r="F1453" s="203"/>
    </row>
    <row r="1454" spans="2:6" ht="15.75">
      <c r="B1454" s="188"/>
      <c r="C1454" s="188"/>
      <c r="D1454" s="203"/>
      <c r="E1454" s="203"/>
      <c r="F1454" s="203"/>
    </row>
    <row r="1455" spans="2:6" ht="15.75">
      <c r="B1455" s="188"/>
      <c r="C1455" s="188"/>
      <c r="D1455" s="203"/>
      <c r="E1455" s="203"/>
      <c r="F1455" s="203"/>
    </row>
    <row r="1456" spans="2:6" ht="15.75">
      <c r="B1456" s="188"/>
      <c r="C1456" s="188"/>
      <c r="D1456" s="203"/>
      <c r="E1456" s="203"/>
      <c r="F1456" s="203"/>
    </row>
    <row r="1457" spans="2:6" ht="15.75">
      <c r="B1457" s="188"/>
      <c r="C1457" s="188"/>
      <c r="D1457" s="203"/>
      <c r="E1457" s="203"/>
      <c r="F1457" s="203"/>
    </row>
    <row r="1458" spans="2:6" ht="15.75">
      <c r="B1458" s="188"/>
      <c r="C1458" s="188"/>
      <c r="D1458" s="203"/>
      <c r="E1458" s="203"/>
      <c r="F1458" s="203"/>
    </row>
    <row r="1459" spans="2:6" ht="15.75">
      <c r="B1459" s="188"/>
      <c r="C1459" s="188"/>
      <c r="D1459" s="203"/>
      <c r="E1459" s="203"/>
      <c r="F1459" s="203"/>
    </row>
    <row r="1460" spans="2:6" ht="15.75">
      <c r="B1460" s="188"/>
      <c r="C1460" s="188"/>
      <c r="D1460" s="203"/>
      <c r="E1460" s="203"/>
      <c r="F1460" s="203"/>
    </row>
    <row r="1461" spans="2:6" ht="15.75">
      <c r="B1461" s="188"/>
      <c r="C1461" s="188"/>
      <c r="D1461" s="203"/>
      <c r="E1461" s="203"/>
      <c r="F1461" s="203"/>
    </row>
    <row r="1462" spans="2:6" ht="15.75">
      <c r="B1462" s="188"/>
      <c r="C1462" s="188"/>
      <c r="D1462" s="203"/>
      <c r="E1462" s="203"/>
      <c r="F1462" s="203"/>
    </row>
    <row r="1463" spans="2:6" ht="15.75">
      <c r="B1463" s="188"/>
      <c r="C1463" s="188"/>
      <c r="D1463" s="203"/>
      <c r="E1463" s="203"/>
      <c r="F1463" s="203"/>
    </row>
    <row r="1464" spans="2:6" ht="15.75">
      <c r="B1464" s="188"/>
      <c r="C1464" s="188"/>
      <c r="D1464" s="203"/>
      <c r="E1464" s="203"/>
      <c r="F1464" s="203"/>
    </row>
    <row r="1465" spans="2:6" ht="15.75">
      <c r="B1465" s="188"/>
      <c r="C1465" s="188"/>
      <c r="D1465" s="203"/>
      <c r="E1465" s="203"/>
      <c r="F1465" s="203"/>
    </row>
    <row r="1466" spans="2:6" ht="15.75">
      <c r="B1466" s="188"/>
      <c r="C1466" s="188"/>
      <c r="D1466" s="203"/>
      <c r="E1466" s="203"/>
      <c r="F1466" s="203"/>
    </row>
    <row r="1467" spans="2:6" ht="15.75">
      <c r="B1467" s="188"/>
      <c r="C1467" s="188"/>
      <c r="D1467" s="203"/>
      <c r="E1467" s="203"/>
      <c r="F1467" s="203"/>
    </row>
    <row r="1468" spans="2:6" ht="15.75">
      <c r="B1468" s="188"/>
      <c r="C1468" s="188"/>
      <c r="D1468" s="203"/>
      <c r="E1468" s="203"/>
      <c r="F1468" s="203"/>
    </row>
    <row r="1469" spans="2:6" ht="15.75">
      <c r="B1469" s="188"/>
      <c r="C1469" s="188"/>
      <c r="D1469" s="203"/>
      <c r="E1469" s="203"/>
      <c r="F1469" s="203"/>
    </row>
    <row r="1470" spans="2:6" ht="15.75">
      <c r="B1470" s="188"/>
      <c r="C1470" s="188"/>
      <c r="D1470" s="203"/>
      <c r="E1470" s="203"/>
      <c r="F1470" s="203"/>
    </row>
    <row r="1471" spans="2:6" ht="15.75">
      <c r="B1471" s="188"/>
      <c r="C1471" s="188"/>
      <c r="D1471" s="203"/>
      <c r="E1471" s="203"/>
      <c r="F1471" s="203"/>
    </row>
    <row r="1472" spans="2:6" ht="15.75">
      <c r="B1472" s="188"/>
      <c r="C1472" s="188"/>
      <c r="D1472" s="203"/>
      <c r="E1472" s="203"/>
      <c r="F1472" s="203"/>
    </row>
    <row r="1473" spans="2:6" ht="15.75">
      <c r="B1473" s="188"/>
      <c r="C1473" s="188"/>
      <c r="D1473" s="203"/>
      <c r="E1473" s="203"/>
      <c r="F1473" s="203"/>
    </row>
    <row r="1474" spans="2:6" ht="15.75">
      <c r="B1474" s="188"/>
      <c r="C1474" s="188"/>
      <c r="D1474" s="203"/>
      <c r="E1474" s="203"/>
      <c r="F1474" s="203"/>
    </row>
    <row r="1475" spans="2:6" ht="15.75">
      <c r="B1475" s="188"/>
      <c r="C1475" s="188"/>
      <c r="D1475" s="203"/>
      <c r="E1475" s="203"/>
      <c r="F1475" s="203"/>
    </row>
    <row r="1476" spans="2:6" ht="15.75">
      <c r="B1476" s="188"/>
      <c r="C1476" s="188"/>
      <c r="D1476" s="203"/>
      <c r="E1476" s="203"/>
      <c r="F1476" s="203"/>
    </row>
    <row r="1477" spans="2:6" ht="15.75">
      <c r="B1477" s="188"/>
      <c r="C1477" s="188"/>
      <c r="D1477" s="203"/>
      <c r="E1477" s="203"/>
      <c r="F1477" s="203"/>
    </row>
    <row r="1478" spans="2:6" ht="15.75">
      <c r="B1478" s="188"/>
      <c r="C1478" s="188"/>
      <c r="D1478" s="203"/>
      <c r="E1478" s="203"/>
      <c r="F1478" s="203"/>
    </row>
    <row r="1479" spans="2:6" ht="15.75">
      <c r="B1479" s="188"/>
      <c r="C1479" s="188"/>
      <c r="D1479" s="203"/>
      <c r="E1479" s="203"/>
      <c r="F1479" s="203"/>
    </row>
    <row r="1480" spans="2:6" ht="15.75">
      <c r="B1480" s="188"/>
      <c r="C1480" s="188"/>
      <c r="D1480" s="203"/>
      <c r="E1480" s="203"/>
      <c r="F1480" s="203"/>
    </row>
    <row r="1481" spans="2:6" ht="15.75">
      <c r="B1481" s="188"/>
      <c r="C1481" s="188"/>
      <c r="D1481" s="203"/>
      <c r="E1481" s="203"/>
      <c r="F1481" s="203"/>
    </row>
    <row r="1482" spans="2:6" ht="15.75">
      <c r="B1482" s="188"/>
      <c r="C1482" s="188"/>
      <c r="D1482" s="203"/>
      <c r="E1482" s="203"/>
      <c r="F1482" s="203"/>
    </row>
    <row r="1483" spans="2:6" ht="15.75">
      <c r="B1483" s="188"/>
      <c r="C1483" s="188"/>
      <c r="D1483" s="203"/>
      <c r="E1483" s="203"/>
      <c r="F1483" s="203"/>
    </row>
    <row r="1484" spans="2:6" ht="15.75">
      <c r="B1484" s="188"/>
      <c r="C1484" s="188"/>
      <c r="D1484" s="203"/>
      <c r="E1484" s="203"/>
      <c r="F1484" s="203"/>
    </row>
    <row r="1485" spans="2:6" ht="15.75">
      <c r="B1485" s="188"/>
      <c r="C1485" s="188"/>
      <c r="D1485" s="203"/>
      <c r="E1485" s="203"/>
      <c r="F1485" s="203"/>
    </row>
    <row r="1486" spans="2:6" ht="15.75">
      <c r="B1486" s="188"/>
      <c r="C1486" s="188"/>
      <c r="D1486" s="203"/>
      <c r="E1486" s="203"/>
      <c r="F1486" s="203"/>
    </row>
    <row r="1487" spans="2:6" ht="15.75">
      <c r="B1487" s="188"/>
      <c r="C1487" s="188"/>
      <c r="D1487" s="203"/>
      <c r="E1487" s="203"/>
      <c r="F1487" s="203"/>
    </row>
    <row r="1488" spans="2:6" ht="15.75">
      <c r="B1488" s="188"/>
      <c r="C1488" s="188"/>
      <c r="D1488" s="203"/>
      <c r="E1488" s="203"/>
      <c r="F1488" s="203"/>
    </row>
    <row r="1489" spans="2:6" ht="15.75">
      <c r="B1489" s="188"/>
      <c r="C1489" s="188"/>
      <c r="D1489" s="203"/>
      <c r="E1489" s="203"/>
      <c r="F1489" s="203"/>
    </row>
    <row r="1490" spans="2:6" ht="15.75">
      <c r="B1490" s="188"/>
      <c r="C1490" s="188"/>
      <c r="D1490" s="203"/>
      <c r="E1490" s="203"/>
      <c r="F1490" s="203"/>
    </row>
    <row r="1491" spans="2:6" ht="15.75">
      <c r="B1491" s="188"/>
      <c r="C1491" s="188"/>
      <c r="D1491" s="203"/>
      <c r="E1491" s="203"/>
      <c r="F1491" s="203"/>
    </row>
    <row r="1492" spans="2:6" ht="15.75">
      <c r="B1492" s="188"/>
      <c r="C1492" s="188"/>
      <c r="D1492" s="203"/>
      <c r="E1492" s="203"/>
      <c r="F1492" s="203"/>
    </row>
    <row r="1493" spans="2:6" ht="15.75">
      <c r="B1493" s="188"/>
      <c r="C1493" s="188"/>
      <c r="D1493" s="203"/>
      <c r="E1493" s="203"/>
      <c r="F1493" s="203"/>
    </row>
    <row r="1494" spans="2:6" ht="15.75">
      <c r="B1494" s="188"/>
      <c r="C1494" s="188"/>
      <c r="D1494" s="203"/>
      <c r="E1494" s="203"/>
      <c r="F1494" s="203"/>
    </row>
    <row r="1495" spans="2:6" ht="15.75">
      <c r="B1495" s="188"/>
      <c r="C1495" s="188"/>
      <c r="D1495" s="203"/>
      <c r="E1495" s="203"/>
      <c r="F1495" s="203"/>
    </row>
    <row r="1496" spans="2:6" ht="15.75">
      <c r="B1496" s="188"/>
      <c r="C1496" s="188"/>
      <c r="D1496" s="203"/>
      <c r="E1496" s="203"/>
      <c r="F1496" s="203"/>
    </row>
    <row r="1497" spans="2:6" ht="15.75">
      <c r="B1497" s="188"/>
      <c r="C1497" s="188"/>
      <c r="D1497" s="203"/>
      <c r="E1497" s="203"/>
      <c r="F1497" s="203"/>
    </row>
    <row r="1498" spans="2:6" ht="15.75">
      <c r="B1498" s="188"/>
      <c r="C1498" s="188"/>
      <c r="D1498" s="203"/>
      <c r="E1498" s="203"/>
      <c r="F1498" s="203"/>
    </row>
    <row r="1499" spans="2:6" ht="15.75">
      <c r="B1499" s="188"/>
      <c r="C1499" s="188"/>
      <c r="D1499" s="203"/>
      <c r="E1499" s="203"/>
      <c r="F1499" s="203"/>
    </row>
    <row r="1500" spans="2:6" ht="15.75">
      <c r="B1500" s="188"/>
      <c r="C1500" s="188"/>
      <c r="D1500" s="203"/>
      <c r="E1500" s="203"/>
      <c r="F1500" s="203"/>
    </row>
    <row r="1501" spans="2:6" ht="15.75">
      <c r="B1501" s="188"/>
      <c r="C1501" s="188"/>
      <c r="D1501" s="203"/>
      <c r="E1501" s="203"/>
      <c r="F1501" s="203"/>
    </row>
    <row r="1502" spans="2:6" ht="15.75">
      <c r="B1502" s="188"/>
      <c r="C1502" s="188"/>
      <c r="D1502" s="203"/>
      <c r="E1502" s="203"/>
      <c r="F1502" s="203"/>
    </row>
    <row r="1503" spans="2:6" ht="15.75">
      <c r="B1503" s="188"/>
      <c r="C1503" s="188"/>
      <c r="D1503" s="203"/>
      <c r="E1503" s="203"/>
      <c r="F1503" s="203"/>
    </row>
    <row r="1504" spans="2:6" ht="15.75">
      <c r="B1504" s="188"/>
      <c r="C1504" s="188"/>
      <c r="D1504" s="203"/>
      <c r="E1504" s="203"/>
      <c r="F1504" s="203"/>
    </row>
    <row r="1505" spans="2:6" ht="15.75">
      <c r="B1505" s="188"/>
      <c r="C1505" s="188"/>
      <c r="D1505" s="203"/>
      <c r="E1505" s="203"/>
      <c r="F1505" s="203"/>
    </row>
    <row r="1506" spans="2:6" ht="15.75">
      <c r="B1506" s="188"/>
      <c r="C1506" s="188"/>
      <c r="D1506" s="203"/>
      <c r="E1506" s="203"/>
      <c r="F1506" s="203"/>
    </row>
    <row r="1507" spans="2:6" ht="15.75">
      <c r="B1507" s="188"/>
      <c r="C1507" s="188"/>
      <c r="D1507" s="203"/>
      <c r="E1507" s="203"/>
      <c r="F1507" s="203"/>
    </row>
    <row r="1508" spans="2:6" ht="15.75">
      <c r="B1508" s="188"/>
      <c r="C1508" s="188"/>
      <c r="D1508" s="203"/>
      <c r="E1508" s="203"/>
      <c r="F1508" s="203"/>
    </row>
    <row r="1509" spans="2:6" ht="15.75">
      <c r="B1509" s="188"/>
      <c r="C1509" s="188"/>
      <c r="D1509" s="203"/>
      <c r="E1509" s="203"/>
      <c r="F1509" s="203"/>
    </row>
    <row r="1510" spans="2:6" ht="15.75">
      <c r="B1510" s="188"/>
      <c r="C1510" s="188"/>
      <c r="D1510" s="203"/>
      <c r="E1510" s="203"/>
      <c r="F1510" s="203"/>
    </row>
    <row r="1511" spans="2:6" ht="15.75">
      <c r="B1511" s="188"/>
      <c r="C1511" s="188"/>
      <c r="D1511" s="203"/>
      <c r="E1511" s="203"/>
      <c r="F1511" s="203"/>
    </row>
    <row r="1512" spans="2:6" ht="15.75">
      <c r="B1512" s="188"/>
      <c r="C1512" s="188"/>
      <c r="D1512" s="203"/>
      <c r="E1512" s="203"/>
      <c r="F1512" s="203"/>
    </row>
    <row r="1513" spans="2:6" ht="15.75">
      <c r="B1513" s="188"/>
      <c r="C1513" s="188"/>
      <c r="D1513" s="203"/>
      <c r="E1513" s="203"/>
      <c r="F1513" s="203"/>
    </row>
    <row r="1514" spans="2:6" ht="15.75">
      <c r="B1514" s="188"/>
      <c r="C1514" s="188"/>
      <c r="D1514" s="203"/>
      <c r="E1514" s="203"/>
      <c r="F1514" s="203"/>
    </row>
    <row r="1515" spans="2:6" ht="15.75">
      <c r="B1515" s="188"/>
      <c r="C1515" s="188"/>
      <c r="D1515" s="203"/>
      <c r="E1515" s="203"/>
      <c r="F1515" s="203"/>
    </row>
    <row r="1516" spans="2:6" ht="15.75">
      <c r="B1516" s="188"/>
      <c r="C1516" s="188"/>
      <c r="D1516" s="203"/>
      <c r="E1516" s="203"/>
      <c r="F1516" s="203"/>
    </row>
    <row r="1517" spans="2:6" ht="15.75">
      <c r="B1517" s="188"/>
      <c r="C1517" s="188"/>
      <c r="D1517" s="203"/>
      <c r="E1517" s="203"/>
      <c r="F1517" s="203"/>
    </row>
    <row r="1518" spans="2:6" ht="15.75">
      <c r="B1518" s="188"/>
      <c r="C1518" s="188"/>
      <c r="D1518" s="203"/>
      <c r="E1518" s="203"/>
      <c r="F1518" s="203"/>
    </row>
    <row r="1519" spans="2:6" ht="15.75">
      <c r="B1519" s="188"/>
      <c r="C1519" s="188"/>
      <c r="D1519" s="203"/>
      <c r="E1519" s="203"/>
      <c r="F1519" s="203"/>
    </row>
    <row r="1520" spans="2:6" ht="15.75">
      <c r="B1520" s="188"/>
      <c r="C1520" s="188"/>
      <c r="D1520" s="203"/>
      <c r="E1520" s="203"/>
      <c r="F1520" s="203"/>
    </row>
    <row r="1521" spans="2:6" ht="15.75">
      <c r="B1521" s="188"/>
      <c r="C1521" s="188"/>
      <c r="D1521" s="203"/>
      <c r="E1521" s="203"/>
      <c r="F1521" s="203"/>
    </row>
    <row r="1522" spans="2:6" ht="15.75">
      <c r="B1522" s="188"/>
      <c r="C1522" s="188"/>
      <c r="D1522" s="203"/>
      <c r="E1522" s="203"/>
      <c r="F1522" s="203"/>
    </row>
    <row r="1523" spans="2:6" ht="15.75">
      <c r="B1523" s="188"/>
      <c r="C1523" s="188"/>
      <c r="D1523" s="203"/>
      <c r="E1523" s="203"/>
      <c r="F1523" s="203"/>
    </row>
    <row r="1524" spans="2:6" ht="15.75">
      <c r="B1524" s="188"/>
      <c r="C1524" s="188"/>
      <c r="D1524" s="203"/>
      <c r="E1524" s="203"/>
      <c r="F1524" s="203"/>
    </row>
    <row r="1525" spans="2:6" ht="15.75">
      <c r="B1525" s="188"/>
      <c r="C1525" s="188"/>
      <c r="D1525" s="203"/>
      <c r="E1525" s="203"/>
      <c r="F1525" s="203"/>
    </row>
    <row r="1526" spans="2:6" ht="15.75">
      <c r="B1526" s="188"/>
      <c r="C1526" s="188"/>
      <c r="D1526" s="203"/>
      <c r="E1526" s="203"/>
      <c r="F1526" s="203"/>
    </row>
    <row r="1527" spans="2:6" ht="15.75">
      <c r="B1527" s="188"/>
      <c r="C1527" s="188"/>
      <c r="D1527" s="203"/>
      <c r="E1527" s="203"/>
      <c r="F1527" s="203"/>
    </row>
    <row r="1528" spans="2:6" ht="15.75">
      <c r="B1528" s="188"/>
      <c r="C1528" s="188"/>
      <c r="D1528" s="203"/>
      <c r="E1528" s="203"/>
      <c r="F1528" s="203"/>
    </row>
    <row r="1529" spans="2:6" ht="15.75">
      <c r="B1529" s="188"/>
      <c r="C1529" s="188"/>
      <c r="D1529" s="203"/>
      <c r="E1529" s="203"/>
      <c r="F1529" s="203"/>
    </row>
    <row r="1530" spans="2:6" ht="15.75">
      <c r="B1530" s="188"/>
      <c r="C1530" s="188"/>
      <c r="D1530" s="203"/>
      <c r="E1530" s="203"/>
      <c r="F1530" s="203"/>
    </row>
    <row r="1531" spans="2:6" ht="15.75">
      <c r="B1531" s="188"/>
      <c r="C1531" s="188"/>
      <c r="D1531" s="203"/>
      <c r="E1531" s="203"/>
      <c r="F1531" s="203"/>
    </row>
    <row r="1532" spans="2:6" ht="15.75">
      <c r="B1532" s="188"/>
      <c r="C1532" s="188"/>
      <c r="D1532" s="203"/>
      <c r="E1532" s="203"/>
      <c r="F1532" s="203"/>
    </row>
    <row r="1533" spans="2:6" ht="15.75">
      <c r="B1533" s="188"/>
      <c r="C1533" s="188"/>
      <c r="D1533" s="203"/>
      <c r="E1533" s="203"/>
      <c r="F1533" s="203"/>
    </row>
    <row r="1534" spans="2:6" ht="15.75">
      <c r="B1534" s="188"/>
      <c r="C1534" s="188"/>
      <c r="D1534" s="203"/>
      <c r="E1534" s="203"/>
      <c r="F1534" s="203"/>
    </row>
    <row r="1535" spans="2:6" ht="15.75">
      <c r="B1535" s="188"/>
      <c r="C1535" s="188"/>
      <c r="D1535" s="203"/>
      <c r="E1535" s="203"/>
      <c r="F1535" s="203"/>
    </row>
    <row r="1536" spans="2:6" ht="15.75">
      <c r="B1536" s="188"/>
      <c r="C1536" s="188"/>
      <c r="D1536" s="203"/>
      <c r="E1536" s="203"/>
      <c r="F1536" s="203"/>
    </row>
    <row r="1537" spans="2:6" ht="15.75">
      <c r="B1537" s="188"/>
      <c r="C1537" s="188"/>
      <c r="D1537" s="203"/>
      <c r="E1537" s="203"/>
      <c r="F1537" s="203"/>
    </row>
    <row r="1538" spans="2:6" ht="15.75">
      <c r="B1538" s="188"/>
      <c r="C1538" s="188"/>
      <c r="D1538" s="203"/>
      <c r="E1538" s="203"/>
      <c r="F1538" s="203"/>
    </row>
    <row r="1539" spans="2:6" ht="15.75">
      <c r="B1539" s="188"/>
      <c r="C1539" s="188"/>
      <c r="D1539" s="203"/>
      <c r="E1539" s="203"/>
      <c r="F1539" s="203"/>
    </row>
    <row r="1540" spans="2:6" ht="15.75">
      <c r="B1540" s="188"/>
      <c r="C1540" s="188"/>
      <c r="D1540" s="203"/>
      <c r="E1540" s="203"/>
      <c r="F1540" s="203"/>
    </row>
    <row r="1541" spans="2:6" ht="15.75">
      <c r="B1541" s="188"/>
      <c r="C1541" s="188"/>
      <c r="D1541" s="203"/>
      <c r="E1541" s="203"/>
      <c r="F1541" s="203"/>
    </row>
    <row r="1542" spans="2:6" ht="15.75">
      <c r="B1542" s="188"/>
      <c r="C1542" s="188"/>
      <c r="D1542" s="203"/>
      <c r="E1542" s="203"/>
      <c r="F1542" s="203"/>
    </row>
    <row r="1543" spans="2:6" ht="15.75">
      <c r="B1543" s="188"/>
      <c r="C1543" s="188"/>
      <c r="D1543" s="203"/>
      <c r="E1543" s="203"/>
      <c r="F1543" s="203"/>
    </row>
    <row r="1544" spans="2:6" ht="15.75">
      <c r="B1544" s="188"/>
      <c r="C1544" s="188"/>
      <c r="D1544" s="203"/>
      <c r="E1544" s="203"/>
      <c r="F1544" s="203"/>
    </row>
    <row r="1545" spans="2:6" ht="15.75">
      <c r="B1545" s="188"/>
      <c r="C1545" s="188"/>
      <c r="D1545" s="203"/>
      <c r="E1545" s="203"/>
      <c r="F1545" s="203"/>
    </row>
    <row r="1546" spans="2:6" ht="15.75">
      <c r="B1546" s="188"/>
      <c r="C1546" s="188"/>
      <c r="D1546" s="203"/>
      <c r="E1546" s="203"/>
      <c r="F1546" s="203"/>
    </row>
    <row r="1547" spans="2:6" ht="15.75">
      <c r="B1547" s="188"/>
      <c r="C1547" s="188"/>
      <c r="D1547" s="203"/>
      <c r="E1547" s="203"/>
      <c r="F1547" s="203"/>
    </row>
    <row r="1548" spans="2:6" ht="15.75">
      <c r="B1548" s="188"/>
      <c r="C1548" s="188"/>
      <c r="D1548" s="203"/>
      <c r="E1548" s="203"/>
      <c r="F1548" s="203"/>
    </row>
    <row r="1549" spans="2:6" ht="15.75">
      <c r="B1549" s="188"/>
      <c r="C1549" s="188"/>
      <c r="D1549" s="203"/>
      <c r="E1549" s="203"/>
      <c r="F1549" s="203"/>
    </row>
    <row r="1550" spans="2:6" ht="15.75">
      <c r="B1550" s="188"/>
      <c r="C1550" s="188"/>
      <c r="D1550" s="203"/>
      <c r="E1550" s="203"/>
      <c r="F1550" s="203"/>
    </row>
    <row r="1551" spans="2:6" ht="15.75">
      <c r="B1551" s="188"/>
      <c r="C1551" s="188"/>
      <c r="D1551" s="203"/>
      <c r="E1551" s="203"/>
      <c r="F1551" s="203"/>
    </row>
    <row r="1552" spans="2:6" ht="15.75">
      <c r="B1552" s="188"/>
      <c r="C1552" s="188"/>
      <c r="D1552" s="203"/>
      <c r="E1552" s="203"/>
      <c r="F1552" s="203"/>
    </row>
    <row r="1553" spans="2:6" ht="15.75">
      <c r="B1553" s="188"/>
      <c r="C1553" s="188"/>
      <c r="D1553" s="203"/>
      <c r="E1553" s="203"/>
      <c r="F1553" s="203"/>
    </row>
    <row r="1554" spans="2:6" ht="15.75">
      <c r="B1554" s="188"/>
      <c r="C1554" s="188"/>
      <c r="D1554" s="203"/>
      <c r="E1554" s="203"/>
      <c r="F1554" s="203"/>
    </row>
    <row r="1555" spans="2:6" ht="15.75">
      <c r="B1555" s="188"/>
      <c r="C1555" s="188"/>
      <c r="D1555" s="203"/>
      <c r="E1555" s="203"/>
      <c r="F1555" s="203"/>
    </row>
    <row r="1556" spans="2:6" ht="15.75">
      <c r="B1556" s="188"/>
      <c r="C1556" s="188"/>
      <c r="D1556" s="203"/>
      <c r="E1556" s="203"/>
      <c r="F1556" s="203"/>
    </row>
    <row r="1557" spans="2:6" ht="15.75">
      <c r="B1557" s="188"/>
      <c r="C1557" s="188"/>
      <c r="D1557" s="203"/>
      <c r="E1557" s="203"/>
      <c r="F1557" s="203"/>
    </row>
    <row r="1558" spans="2:6" ht="15.75">
      <c r="B1558" s="188"/>
      <c r="C1558" s="188"/>
      <c r="D1558" s="203"/>
      <c r="E1558" s="203"/>
      <c r="F1558" s="203"/>
    </row>
    <row r="1559" spans="2:6" ht="15.75">
      <c r="B1559" s="188"/>
      <c r="C1559" s="188"/>
      <c r="D1559" s="203"/>
      <c r="E1559" s="203"/>
      <c r="F1559" s="203"/>
    </row>
    <row r="1560" spans="2:6" ht="15.75">
      <c r="B1560" s="188"/>
      <c r="C1560" s="188"/>
      <c r="D1560" s="203"/>
      <c r="E1560" s="203"/>
      <c r="F1560" s="203"/>
    </row>
    <row r="1561" spans="2:6" ht="15.75">
      <c r="B1561" s="188"/>
      <c r="C1561" s="188"/>
      <c r="D1561" s="203"/>
      <c r="E1561" s="203"/>
      <c r="F1561" s="203"/>
    </row>
    <row r="1562" spans="2:6" ht="15.75">
      <c r="B1562" s="188"/>
      <c r="C1562" s="188"/>
      <c r="D1562" s="203"/>
      <c r="E1562" s="203"/>
      <c r="F1562" s="203"/>
    </row>
    <row r="1563" spans="2:6" ht="15.75">
      <c r="B1563" s="188"/>
      <c r="C1563" s="188"/>
      <c r="D1563" s="203"/>
      <c r="E1563" s="203"/>
      <c r="F1563" s="203"/>
    </row>
    <row r="1564" spans="2:6" ht="15.75">
      <c r="B1564" s="188"/>
      <c r="C1564" s="188"/>
      <c r="D1564" s="203"/>
      <c r="E1564" s="203"/>
      <c r="F1564" s="203"/>
    </row>
    <row r="1565" spans="2:6" ht="15.75">
      <c r="B1565" s="188"/>
      <c r="C1565" s="188"/>
      <c r="D1565" s="203"/>
      <c r="E1565" s="203"/>
      <c r="F1565" s="203"/>
    </row>
    <row r="1566" spans="2:6" ht="15.75">
      <c r="B1566" s="188"/>
      <c r="C1566" s="188"/>
      <c r="D1566" s="203"/>
      <c r="E1566" s="203"/>
      <c r="F1566" s="203"/>
    </row>
    <row r="1567" spans="2:6" ht="15.75">
      <c r="B1567" s="188"/>
      <c r="C1567" s="188"/>
      <c r="D1567" s="203"/>
      <c r="E1567" s="203"/>
      <c r="F1567" s="203"/>
    </row>
    <row r="1568" spans="2:6" ht="15.75">
      <c r="B1568" s="188"/>
      <c r="C1568" s="188"/>
      <c r="D1568" s="203"/>
      <c r="E1568" s="203"/>
      <c r="F1568" s="203"/>
    </row>
    <row r="1569" spans="2:6" ht="15.75">
      <c r="B1569" s="188"/>
      <c r="C1569" s="188"/>
      <c r="D1569" s="203"/>
      <c r="E1569" s="203"/>
      <c r="F1569" s="203"/>
    </row>
    <row r="1570" spans="2:6" ht="15.75">
      <c r="B1570" s="188"/>
      <c r="C1570" s="188"/>
      <c r="D1570" s="203"/>
      <c r="E1570" s="203"/>
      <c r="F1570" s="203"/>
    </row>
    <row r="1571" spans="2:6" ht="15.75">
      <c r="B1571" s="188"/>
      <c r="C1571" s="188"/>
      <c r="D1571" s="203"/>
      <c r="E1571" s="203"/>
      <c r="F1571" s="203"/>
    </row>
    <row r="1572" spans="2:6" ht="15.75">
      <c r="B1572" s="188"/>
      <c r="C1572" s="188"/>
      <c r="D1572" s="203"/>
      <c r="E1572" s="203"/>
      <c r="F1572" s="203"/>
    </row>
    <row r="1573" spans="2:6" ht="15.75">
      <c r="B1573" s="188"/>
      <c r="C1573" s="188"/>
      <c r="D1573" s="203"/>
      <c r="E1573" s="203"/>
      <c r="F1573" s="203"/>
    </row>
    <row r="1574" spans="2:6" ht="15.75">
      <c r="B1574" s="188"/>
      <c r="C1574" s="188"/>
      <c r="D1574" s="203"/>
      <c r="E1574" s="203"/>
      <c r="F1574" s="203"/>
    </row>
    <row r="1575" spans="2:6" ht="15.75">
      <c r="B1575" s="188"/>
      <c r="C1575" s="188"/>
      <c r="D1575" s="203"/>
      <c r="E1575" s="203"/>
      <c r="F1575" s="203"/>
    </row>
    <row r="1576" spans="2:6" ht="15.75">
      <c r="B1576" s="188"/>
      <c r="C1576" s="188"/>
      <c r="D1576" s="203"/>
      <c r="E1576" s="203"/>
      <c r="F1576" s="203"/>
    </row>
    <row r="1577" spans="2:6" ht="15.75">
      <c r="B1577" s="188"/>
      <c r="C1577" s="188"/>
      <c r="D1577" s="203"/>
      <c r="E1577" s="203"/>
      <c r="F1577" s="203"/>
    </row>
    <row r="1578" spans="2:6" ht="15.75">
      <c r="B1578" s="188"/>
      <c r="C1578" s="188"/>
      <c r="D1578" s="203"/>
      <c r="E1578" s="203"/>
      <c r="F1578" s="203"/>
    </row>
    <row r="1579" spans="2:6" ht="15.75">
      <c r="B1579" s="188"/>
      <c r="C1579" s="188"/>
      <c r="D1579" s="203"/>
      <c r="E1579" s="203"/>
      <c r="F1579" s="203"/>
    </row>
    <row r="1580" spans="2:6" ht="15.75">
      <c r="B1580" s="188"/>
      <c r="C1580" s="188"/>
      <c r="D1580" s="203"/>
      <c r="E1580" s="203"/>
      <c r="F1580" s="203"/>
    </row>
    <row r="1581" spans="2:6" ht="15.75">
      <c r="B1581" s="188"/>
      <c r="C1581" s="188"/>
      <c r="D1581" s="203"/>
      <c r="E1581" s="203"/>
      <c r="F1581" s="203"/>
    </row>
    <row r="1582" spans="2:6" ht="15.75">
      <c r="B1582" s="188"/>
      <c r="C1582" s="188"/>
      <c r="D1582" s="203"/>
      <c r="E1582" s="203"/>
      <c r="F1582" s="203"/>
    </row>
    <row r="1583" spans="2:6" ht="15.75">
      <c r="B1583" s="188"/>
      <c r="C1583" s="188"/>
      <c r="D1583" s="203"/>
      <c r="E1583" s="203"/>
      <c r="F1583" s="203"/>
    </row>
    <row r="1584" spans="2:6" ht="15.75">
      <c r="B1584" s="188"/>
      <c r="C1584" s="188"/>
      <c r="D1584" s="203"/>
      <c r="E1584" s="203"/>
      <c r="F1584" s="203"/>
    </row>
    <row r="1585" spans="2:6" ht="15.75">
      <c r="B1585" s="188"/>
      <c r="C1585" s="188"/>
      <c r="D1585" s="203"/>
      <c r="E1585" s="203"/>
      <c r="F1585" s="203"/>
    </row>
    <row r="1586" spans="2:6" ht="15.75">
      <c r="B1586" s="188"/>
      <c r="C1586" s="188"/>
      <c r="D1586" s="203"/>
      <c r="E1586" s="203"/>
      <c r="F1586" s="203"/>
    </row>
    <row r="1587" spans="2:6" ht="15.75">
      <c r="B1587" s="188"/>
      <c r="C1587" s="188"/>
      <c r="D1587" s="203"/>
      <c r="E1587" s="203"/>
      <c r="F1587" s="203"/>
    </row>
    <row r="1588" spans="2:6" ht="15.75">
      <c r="B1588" s="188"/>
      <c r="C1588" s="188"/>
      <c r="D1588" s="203"/>
      <c r="E1588" s="203"/>
      <c r="F1588" s="203"/>
    </row>
    <row r="1589" spans="2:6" ht="15.75">
      <c r="B1589" s="188"/>
      <c r="C1589" s="188"/>
      <c r="D1589" s="203"/>
      <c r="E1589" s="203"/>
      <c r="F1589" s="203"/>
    </row>
    <row r="1590" spans="2:6" ht="15.75">
      <c r="B1590" s="188"/>
      <c r="C1590" s="188"/>
      <c r="D1590" s="203"/>
      <c r="E1590" s="203"/>
      <c r="F1590" s="203"/>
    </row>
    <row r="1591" spans="2:6" ht="15.75">
      <c r="B1591" s="188"/>
      <c r="C1591" s="188"/>
      <c r="D1591" s="203"/>
      <c r="E1591" s="203"/>
      <c r="F1591" s="203"/>
    </row>
    <row r="1592" spans="2:6" ht="15.75">
      <c r="B1592" s="188"/>
      <c r="C1592" s="188"/>
      <c r="D1592" s="203"/>
      <c r="E1592" s="203"/>
      <c r="F1592" s="203"/>
    </row>
    <row r="1593" spans="2:6" ht="15.75">
      <c r="B1593" s="188"/>
      <c r="C1593" s="188"/>
      <c r="D1593" s="203"/>
      <c r="E1593" s="203"/>
      <c r="F1593" s="203"/>
    </row>
    <row r="1594" spans="2:6" ht="15.75">
      <c r="B1594" s="188"/>
      <c r="C1594" s="188"/>
      <c r="D1594" s="203"/>
      <c r="E1594" s="203"/>
      <c r="F1594" s="203"/>
    </row>
    <row r="1595" spans="2:6" ht="15.75">
      <c r="B1595" s="188"/>
      <c r="C1595" s="188"/>
      <c r="D1595" s="203"/>
      <c r="E1595" s="203"/>
      <c r="F1595" s="203"/>
    </row>
    <row r="1596" spans="2:6" ht="15.75">
      <c r="B1596" s="188"/>
      <c r="C1596" s="188"/>
      <c r="D1596" s="203"/>
      <c r="E1596" s="203"/>
      <c r="F1596" s="203"/>
    </row>
    <row r="1597" spans="2:6" ht="15.75">
      <c r="B1597" s="188"/>
      <c r="C1597" s="188"/>
      <c r="D1597" s="203"/>
      <c r="E1597" s="203"/>
      <c r="F1597" s="203"/>
    </row>
    <row r="1598" spans="2:6" ht="15.75">
      <c r="B1598" s="188"/>
      <c r="C1598" s="188"/>
      <c r="D1598" s="203"/>
      <c r="E1598" s="203"/>
      <c r="F1598" s="203"/>
    </row>
    <row r="1599" spans="2:6" ht="15.75">
      <c r="B1599" s="188"/>
      <c r="C1599" s="188"/>
      <c r="D1599" s="203"/>
      <c r="E1599" s="203"/>
      <c r="F1599" s="203"/>
    </row>
    <row r="1600" spans="2:6" ht="15.75">
      <c r="B1600" s="188"/>
      <c r="C1600" s="188"/>
      <c r="D1600" s="203"/>
      <c r="E1600" s="203"/>
      <c r="F1600" s="203"/>
    </row>
    <row r="1601" spans="2:6" ht="15.75">
      <c r="B1601" s="188"/>
      <c r="C1601" s="188"/>
      <c r="D1601" s="203"/>
      <c r="E1601" s="203"/>
      <c r="F1601" s="203"/>
    </row>
    <row r="1602" spans="2:6" ht="15.75">
      <c r="B1602" s="188"/>
      <c r="C1602" s="188"/>
      <c r="D1602" s="203"/>
      <c r="E1602" s="203"/>
      <c r="F1602" s="203"/>
    </row>
    <row r="1603" spans="2:6" ht="15.75">
      <c r="B1603" s="188"/>
      <c r="C1603" s="188"/>
      <c r="D1603" s="203"/>
      <c r="E1603" s="203"/>
      <c r="F1603" s="203"/>
    </row>
    <row r="1604" spans="2:6" ht="15.75">
      <c r="B1604" s="188"/>
      <c r="C1604" s="188"/>
      <c r="D1604" s="203"/>
      <c r="E1604" s="203"/>
      <c r="F1604" s="203"/>
    </row>
    <row r="1605" spans="2:6" ht="15.75">
      <c r="B1605" s="188"/>
      <c r="C1605" s="188"/>
      <c r="D1605" s="203"/>
      <c r="E1605" s="203"/>
      <c r="F1605" s="203"/>
    </row>
    <row r="1606" spans="2:6" ht="15.75">
      <c r="B1606" s="188"/>
      <c r="C1606" s="188"/>
      <c r="D1606" s="203"/>
      <c r="E1606" s="203"/>
      <c r="F1606" s="203"/>
    </row>
    <row r="1607" spans="2:6" ht="15.75">
      <c r="B1607" s="188"/>
      <c r="C1607" s="188"/>
      <c r="D1607" s="203"/>
      <c r="E1607" s="203"/>
      <c r="F1607" s="203"/>
    </row>
    <row r="1608" spans="2:6" ht="15.75">
      <c r="B1608" s="188"/>
      <c r="C1608" s="188"/>
      <c r="D1608" s="203"/>
      <c r="E1608" s="203"/>
      <c r="F1608" s="203"/>
    </row>
    <row r="1609" spans="2:6" ht="15.75">
      <c r="B1609" s="188"/>
      <c r="C1609" s="188"/>
      <c r="D1609" s="203"/>
      <c r="E1609" s="203"/>
      <c r="F1609" s="203"/>
    </row>
    <row r="1610" spans="2:6" ht="15.75">
      <c r="B1610" s="188"/>
      <c r="C1610" s="188"/>
      <c r="D1610" s="203"/>
      <c r="E1610" s="203"/>
      <c r="F1610" s="203"/>
    </row>
    <row r="1611" spans="2:6" ht="15.75">
      <c r="B1611" s="188"/>
      <c r="C1611" s="188"/>
      <c r="D1611" s="203"/>
      <c r="E1611" s="203"/>
      <c r="F1611" s="203"/>
    </row>
    <row r="1612" spans="2:6" ht="15.75">
      <c r="B1612" s="188"/>
      <c r="C1612" s="188"/>
      <c r="D1612" s="203"/>
      <c r="E1612" s="203"/>
      <c r="F1612" s="203"/>
    </row>
    <row r="1613" spans="2:6" ht="15.75">
      <c r="B1613" s="188"/>
      <c r="C1613" s="188"/>
      <c r="D1613" s="203"/>
      <c r="E1613" s="203"/>
      <c r="F1613" s="203"/>
    </row>
    <row r="1614" spans="2:6" ht="15.75">
      <c r="B1614" s="188"/>
      <c r="C1614" s="188"/>
      <c r="D1614" s="203"/>
      <c r="E1614" s="203"/>
      <c r="F1614" s="203"/>
    </row>
    <row r="1615" spans="2:6" ht="15.75">
      <c r="B1615" s="188"/>
      <c r="C1615" s="188"/>
      <c r="D1615" s="203"/>
      <c r="E1615" s="203"/>
      <c r="F1615" s="203"/>
    </row>
    <row r="1616" spans="2:6" ht="15.75">
      <c r="B1616" s="188"/>
      <c r="C1616" s="188"/>
      <c r="D1616" s="203"/>
      <c r="E1616" s="203"/>
      <c r="F1616" s="203"/>
    </row>
    <row r="1617" spans="2:6" ht="15.75">
      <c r="B1617" s="188"/>
      <c r="C1617" s="188"/>
      <c r="D1617" s="203"/>
      <c r="E1617" s="203"/>
      <c r="F1617" s="203"/>
    </row>
    <row r="1618" spans="2:6" ht="15.75">
      <c r="B1618" s="188"/>
      <c r="C1618" s="188"/>
      <c r="D1618" s="203"/>
      <c r="E1618" s="203"/>
      <c r="F1618" s="203"/>
    </row>
    <row r="1619" spans="2:6" ht="15.75">
      <c r="B1619" s="188"/>
      <c r="C1619" s="188"/>
      <c r="D1619" s="203"/>
      <c r="E1619" s="203"/>
      <c r="F1619" s="203"/>
    </row>
    <row r="1620" spans="2:6" ht="15.75">
      <c r="B1620" s="188"/>
      <c r="C1620" s="188"/>
      <c r="D1620" s="203"/>
      <c r="E1620" s="203"/>
      <c r="F1620" s="203"/>
    </row>
    <row r="1621" spans="2:6" ht="15.75">
      <c r="B1621" s="188"/>
      <c r="C1621" s="188"/>
      <c r="D1621" s="203"/>
      <c r="E1621" s="203"/>
      <c r="F1621" s="203"/>
    </row>
    <row r="1622" spans="2:6" ht="15.75">
      <c r="B1622" s="188"/>
      <c r="C1622" s="188"/>
      <c r="D1622" s="203"/>
      <c r="E1622" s="203"/>
      <c r="F1622" s="203"/>
    </row>
    <row r="1623" spans="2:6" ht="15.75">
      <c r="B1623" s="188"/>
      <c r="C1623" s="188"/>
      <c r="D1623" s="203"/>
      <c r="E1623" s="203"/>
      <c r="F1623" s="203"/>
    </row>
    <row r="1624" spans="2:6" ht="15.75">
      <c r="B1624" s="188"/>
      <c r="C1624" s="188"/>
      <c r="D1624" s="203"/>
      <c r="E1624" s="203"/>
      <c r="F1624" s="203"/>
    </row>
    <row r="1625" spans="2:6" ht="15.75">
      <c r="B1625" s="188"/>
      <c r="C1625" s="188"/>
      <c r="D1625" s="203"/>
      <c r="E1625" s="203"/>
      <c r="F1625" s="203"/>
    </row>
    <row r="1626" spans="2:6" ht="15.75">
      <c r="B1626" s="188"/>
      <c r="C1626" s="188"/>
      <c r="D1626" s="203"/>
      <c r="E1626" s="203"/>
      <c r="F1626" s="203"/>
    </row>
    <row r="1627" spans="2:6" ht="15.75">
      <c r="B1627" s="188"/>
      <c r="C1627" s="188"/>
      <c r="D1627" s="203"/>
      <c r="E1627" s="203"/>
      <c r="F1627" s="203"/>
    </row>
    <row r="1628" spans="2:6" ht="15.75">
      <c r="B1628" s="188"/>
      <c r="C1628" s="188"/>
      <c r="D1628" s="203"/>
      <c r="E1628" s="203"/>
      <c r="F1628" s="203"/>
    </row>
    <row r="1629" spans="2:6" ht="15.75">
      <c r="B1629" s="188"/>
      <c r="C1629" s="188"/>
      <c r="D1629" s="203"/>
      <c r="E1629" s="203"/>
      <c r="F1629" s="203"/>
    </row>
    <row r="1630" spans="2:6" ht="15.75">
      <c r="B1630" s="188"/>
      <c r="C1630" s="188"/>
      <c r="D1630" s="203"/>
      <c r="E1630" s="203"/>
      <c r="F1630" s="203"/>
    </row>
    <row r="1631" spans="2:6" ht="15.75">
      <c r="B1631" s="188"/>
      <c r="C1631" s="188"/>
      <c r="D1631" s="203"/>
      <c r="E1631" s="203"/>
      <c r="F1631" s="203"/>
    </row>
    <row r="1632" spans="2:6" ht="15.75">
      <c r="B1632" s="188"/>
      <c r="C1632" s="188"/>
      <c r="D1632" s="203"/>
      <c r="E1632" s="203"/>
      <c r="F1632" s="203"/>
    </row>
    <row r="1633" spans="2:6" ht="15.75">
      <c r="B1633" s="188"/>
      <c r="C1633" s="188"/>
      <c r="D1633" s="203"/>
      <c r="E1633" s="203"/>
      <c r="F1633" s="203"/>
    </row>
    <row r="1634" spans="2:6" ht="15.75">
      <c r="B1634" s="188"/>
      <c r="C1634" s="188"/>
      <c r="D1634" s="203"/>
      <c r="E1634" s="203"/>
      <c r="F1634" s="203"/>
    </row>
    <row r="1635" spans="2:6" ht="15.75">
      <c r="B1635" s="188"/>
      <c r="C1635" s="188"/>
      <c r="D1635" s="203"/>
      <c r="E1635" s="203"/>
      <c r="F1635" s="203"/>
    </row>
    <row r="1636" spans="2:6" ht="15.75">
      <c r="B1636" s="188"/>
      <c r="C1636" s="188"/>
      <c r="D1636" s="203"/>
      <c r="E1636" s="203"/>
      <c r="F1636" s="203"/>
    </row>
    <row r="1637" spans="2:6" ht="15.75">
      <c r="B1637" s="188"/>
      <c r="C1637" s="188"/>
      <c r="D1637" s="203"/>
      <c r="E1637" s="203"/>
      <c r="F1637" s="203"/>
    </row>
    <row r="1638" spans="2:6" ht="15.75">
      <c r="B1638" s="188"/>
      <c r="C1638" s="188"/>
      <c r="D1638" s="203"/>
      <c r="E1638" s="203"/>
      <c r="F1638" s="203"/>
    </row>
    <row r="1639" spans="2:6" ht="15.75">
      <c r="B1639" s="188"/>
      <c r="C1639" s="188"/>
      <c r="D1639" s="203"/>
      <c r="E1639" s="203"/>
      <c r="F1639" s="203"/>
    </row>
    <row r="1640" spans="2:6" ht="15.75">
      <c r="B1640" s="188"/>
      <c r="C1640" s="188"/>
      <c r="D1640" s="203"/>
      <c r="E1640" s="203"/>
      <c r="F1640" s="203"/>
    </row>
    <row r="1641" spans="2:6" ht="15.75">
      <c r="B1641" s="188"/>
      <c r="C1641" s="188"/>
      <c r="D1641" s="203"/>
      <c r="E1641" s="203"/>
      <c r="F1641" s="203"/>
    </row>
    <row r="1642" spans="2:6" ht="15.75">
      <c r="B1642" s="188"/>
      <c r="C1642" s="188"/>
      <c r="D1642" s="203"/>
      <c r="E1642" s="203"/>
      <c r="F1642" s="203"/>
    </row>
    <row r="1643" spans="2:6" ht="15.75">
      <c r="B1643" s="188"/>
      <c r="C1643" s="188"/>
      <c r="D1643" s="203"/>
      <c r="E1643" s="203"/>
      <c r="F1643" s="203"/>
    </row>
    <row r="1644" spans="2:6" ht="15.75">
      <c r="B1644" s="188"/>
      <c r="C1644" s="188"/>
      <c r="D1644" s="203"/>
      <c r="E1644" s="203"/>
      <c r="F1644" s="203"/>
    </row>
    <row r="1645" spans="2:6" ht="15.75">
      <c r="B1645" s="188"/>
      <c r="C1645" s="188"/>
      <c r="D1645" s="203"/>
      <c r="E1645" s="203"/>
      <c r="F1645" s="203"/>
    </row>
    <row r="1646" spans="2:6" ht="15.75">
      <c r="B1646" s="188"/>
      <c r="C1646" s="188"/>
      <c r="D1646" s="203"/>
      <c r="E1646" s="203"/>
      <c r="F1646" s="203"/>
    </row>
    <row r="1647" spans="2:6" ht="15.75">
      <c r="B1647" s="188"/>
      <c r="C1647" s="188"/>
      <c r="D1647" s="203"/>
      <c r="E1647" s="203"/>
      <c r="F1647" s="203"/>
    </row>
    <row r="1648" spans="2:6" ht="15.75">
      <c r="B1648" s="188"/>
      <c r="C1648" s="188"/>
      <c r="D1648" s="203"/>
      <c r="E1648" s="203"/>
      <c r="F1648" s="203"/>
    </row>
    <row r="1649" spans="2:6" ht="15.75">
      <c r="B1649" s="188"/>
      <c r="C1649" s="188"/>
      <c r="D1649" s="203"/>
      <c r="E1649" s="203"/>
      <c r="F1649" s="203"/>
    </row>
    <row r="1650" spans="2:6" ht="15.75">
      <c r="B1650" s="188"/>
      <c r="C1650" s="188"/>
      <c r="D1650" s="203"/>
      <c r="E1650" s="203"/>
      <c r="F1650" s="203"/>
    </row>
    <row r="1651" spans="2:6" ht="15.75">
      <c r="B1651" s="188"/>
      <c r="C1651" s="188"/>
      <c r="D1651" s="203"/>
      <c r="E1651" s="203"/>
      <c r="F1651" s="203"/>
    </row>
    <row r="1652" spans="2:6" ht="15.75">
      <c r="B1652" s="188"/>
      <c r="C1652" s="188"/>
      <c r="D1652" s="203"/>
      <c r="E1652" s="203"/>
      <c r="F1652" s="203"/>
    </row>
    <row r="1653" spans="2:6" ht="15.75">
      <c r="B1653" s="188"/>
      <c r="C1653" s="188"/>
      <c r="D1653" s="203"/>
      <c r="E1653" s="203"/>
      <c r="F1653" s="203"/>
    </row>
    <row r="1654" spans="2:6" ht="15.75">
      <c r="B1654" s="188"/>
      <c r="C1654" s="188"/>
      <c r="D1654" s="203"/>
      <c r="E1654" s="203"/>
      <c r="F1654" s="203"/>
    </row>
    <row r="1655" spans="2:6" ht="15.75">
      <c r="B1655" s="188"/>
      <c r="C1655" s="188"/>
      <c r="D1655" s="203"/>
      <c r="E1655" s="203"/>
      <c r="F1655" s="203"/>
    </row>
    <row r="1656" spans="2:6" ht="15.75">
      <c r="B1656" s="188"/>
      <c r="C1656" s="188"/>
      <c r="D1656" s="203"/>
      <c r="E1656" s="203"/>
      <c r="F1656" s="203"/>
    </row>
    <row r="1657" spans="2:6" ht="15.75">
      <c r="B1657" s="188"/>
      <c r="C1657" s="188"/>
      <c r="D1657" s="203"/>
      <c r="E1657" s="203"/>
      <c r="F1657" s="203"/>
    </row>
    <row r="1658" spans="2:6" ht="15.75">
      <c r="B1658" s="188"/>
      <c r="C1658" s="188"/>
      <c r="D1658" s="203"/>
      <c r="E1658" s="203"/>
      <c r="F1658" s="203"/>
    </row>
    <row r="1659" spans="2:6" ht="15.75">
      <c r="B1659" s="188"/>
      <c r="C1659" s="188"/>
      <c r="D1659" s="203"/>
      <c r="E1659" s="203"/>
      <c r="F1659" s="203"/>
    </row>
    <row r="1660" spans="2:6" ht="15.75">
      <c r="B1660" s="188"/>
      <c r="C1660" s="188"/>
      <c r="D1660" s="203"/>
      <c r="E1660" s="203"/>
      <c r="F1660" s="203"/>
    </row>
    <row r="1661" spans="2:6" ht="15.75">
      <c r="B1661" s="188"/>
      <c r="C1661" s="188"/>
      <c r="D1661" s="203"/>
      <c r="E1661" s="203"/>
      <c r="F1661" s="203"/>
    </row>
    <row r="1662" spans="2:6" ht="15.75">
      <c r="B1662" s="188"/>
      <c r="C1662" s="188"/>
      <c r="D1662" s="203"/>
      <c r="E1662" s="203"/>
      <c r="F1662" s="203"/>
    </row>
    <row r="1663" spans="2:6" ht="15.75">
      <c r="B1663" s="188"/>
      <c r="C1663" s="188"/>
      <c r="D1663" s="203"/>
      <c r="E1663" s="203"/>
      <c r="F1663" s="203"/>
    </row>
    <row r="1664" spans="2:6" ht="15.75">
      <c r="B1664" s="188"/>
      <c r="C1664" s="188"/>
      <c r="D1664" s="203"/>
      <c r="E1664" s="203"/>
      <c r="F1664" s="203"/>
    </row>
    <row r="1665" spans="2:6" ht="15.75">
      <c r="B1665" s="188"/>
      <c r="C1665" s="188"/>
      <c r="D1665" s="203"/>
      <c r="E1665" s="203"/>
      <c r="F1665" s="203"/>
    </row>
    <row r="1666" spans="2:6" ht="15.75">
      <c r="B1666" s="188"/>
      <c r="C1666" s="188"/>
      <c r="D1666" s="203"/>
      <c r="E1666" s="203"/>
      <c r="F1666" s="203"/>
    </row>
    <row r="1667" spans="2:6" ht="15.75">
      <c r="B1667" s="188"/>
      <c r="C1667" s="188"/>
      <c r="D1667" s="203"/>
      <c r="E1667" s="203"/>
      <c r="F1667" s="203"/>
    </row>
    <row r="1668" spans="2:6" ht="15.75">
      <c r="B1668" s="188"/>
      <c r="C1668" s="188"/>
      <c r="D1668" s="203"/>
      <c r="E1668" s="203"/>
      <c r="F1668" s="203"/>
    </row>
    <row r="1669" spans="2:6" ht="15.75">
      <c r="B1669" s="188"/>
      <c r="C1669" s="188"/>
      <c r="D1669" s="203"/>
      <c r="E1669" s="203"/>
      <c r="F1669" s="203"/>
    </row>
    <row r="1670" spans="2:6" ht="15.75">
      <c r="B1670" s="188"/>
      <c r="C1670" s="188"/>
      <c r="D1670" s="203"/>
      <c r="E1670" s="203"/>
      <c r="F1670" s="203"/>
    </row>
    <row r="1671" spans="2:6" ht="15.75">
      <c r="B1671" s="188"/>
      <c r="C1671" s="188"/>
      <c r="D1671" s="203"/>
      <c r="E1671" s="203"/>
      <c r="F1671" s="203"/>
    </row>
    <row r="1672" spans="2:6" ht="15.75">
      <c r="B1672" s="188"/>
      <c r="C1672" s="188"/>
      <c r="D1672" s="203"/>
      <c r="E1672" s="203"/>
      <c r="F1672" s="203"/>
    </row>
    <row r="1673" spans="2:6" ht="15.75">
      <c r="B1673" s="188"/>
      <c r="C1673" s="188"/>
      <c r="D1673" s="203"/>
      <c r="E1673" s="203"/>
      <c r="F1673" s="203"/>
    </row>
    <row r="1674" spans="2:6" ht="15.75">
      <c r="B1674" s="188"/>
      <c r="C1674" s="188"/>
      <c r="D1674" s="203"/>
      <c r="E1674" s="203"/>
      <c r="F1674" s="203"/>
    </row>
    <row r="1675" spans="2:6" ht="15.75">
      <c r="B1675" s="188"/>
      <c r="C1675" s="188"/>
      <c r="D1675" s="203"/>
      <c r="E1675" s="203"/>
      <c r="F1675" s="203"/>
    </row>
    <row r="1676" spans="2:6" ht="15.75">
      <c r="B1676" s="188"/>
      <c r="C1676" s="188"/>
      <c r="D1676" s="203"/>
      <c r="E1676" s="203"/>
      <c r="F1676" s="203"/>
    </row>
    <row r="1677" spans="2:6" ht="15.75">
      <c r="B1677" s="188"/>
      <c r="C1677" s="188"/>
      <c r="D1677" s="203"/>
      <c r="E1677" s="203"/>
      <c r="F1677" s="203"/>
    </row>
    <row r="1678" spans="2:6" ht="15.75">
      <c r="B1678" s="188"/>
      <c r="C1678" s="188"/>
      <c r="D1678" s="203"/>
      <c r="E1678" s="203"/>
      <c r="F1678" s="203"/>
    </row>
    <row r="1679" spans="2:6" ht="15.75">
      <c r="B1679" s="188"/>
      <c r="C1679" s="188"/>
      <c r="D1679" s="203"/>
      <c r="E1679" s="203"/>
      <c r="F1679" s="203"/>
    </row>
    <row r="1680" spans="2:6" ht="15.75">
      <c r="B1680" s="188"/>
      <c r="C1680" s="188"/>
      <c r="D1680" s="203"/>
      <c r="E1680" s="203"/>
      <c r="F1680" s="203"/>
    </row>
    <row r="1681" spans="2:6" ht="15.75">
      <c r="B1681" s="188"/>
      <c r="C1681" s="188"/>
      <c r="D1681" s="203"/>
      <c r="E1681" s="203"/>
      <c r="F1681" s="203"/>
    </row>
    <row r="1682" spans="2:6" ht="15.75">
      <c r="B1682" s="188"/>
      <c r="C1682" s="188"/>
      <c r="D1682" s="203"/>
      <c r="E1682" s="203"/>
      <c r="F1682" s="203"/>
    </row>
    <row r="1683" spans="2:6" ht="15.75">
      <c r="B1683" s="188"/>
      <c r="C1683" s="188"/>
      <c r="D1683" s="203"/>
      <c r="E1683" s="203"/>
      <c r="F1683" s="203"/>
    </row>
    <row r="1684" spans="2:6" ht="15.75">
      <c r="B1684" s="188"/>
      <c r="C1684" s="188"/>
      <c r="D1684" s="203"/>
      <c r="E1684" s="203"/>
      <c r="F1684" s="203"/>
    </row>
    <row r="1685" spans="2:6" ht="15.75">
      <c r="B1685" s="188"/>
      <c r="C1685" s="188"/>
      <c r="D1685" s="203"/>
      <c r="E1685" s="203"/>
      <c r="F1685" s="203"/>
    </row>
    <row r="1686" spans="2:6" ht="15.75">
      <c r="B1686" s="188"/>
      <c r="C1686" s="188"/>
      <c r="D1686" s="203"/>
      <c r="E1686" s="203"/>
      <c r="F1686" s="203"/>
    </row>
    <row r="1687" spans="2:6" ht="15.75">
      <c r="B1687" s="188"/>
      <c r="C1687" s="188"/>
      <c r="D1687" s="203"/>
      <c r="E1687" s="203"/>
      <c r="F1687" s="203"/>
    </row>
    <row r="1688" spans="2:6" ht="15.75">
      <c r="B1688" s="188"/>
      <c r="C1688" s="188"/>
      <c r="D1688" s="203"/>
      <c r="E1688" s="203"/>
      <c r="F1688" s="203"/>
    </row>
    <row r="1689" spans="2:6" ht="15.75">
      <c r="B1689" s="188"/>
      <c r="C1689" s="188"/>
      <c r="D1689" s="203"/>
      <c r="E1689" s="203"/>
      <c r="F1689" s="203"/>
    </row>
    <row r="1690" spans="2:6" ht="15.75">
      <c r="B1690" s="188"/>
      <c r="C1690" s="188"/>
      <c r="D1690" s="203"/>
      <c r="E1690" s="203"/>
      <c r="F1690" s="203"/>
    </row>
    <row r="1691" spans="2:6" ht="15.75">
      <c r="B1691" s="188"/>
      <c r="C1691" s="188"/>
      <c r="D1691" s="203"/>
      <c r="E1691" s="203"/>
      <c r="F1691" s="203"/>
    </row>
    <row r="1692" spans="2:6" ht="15.75">
      <c r="B1692" s="188"/>
      <c r="C1692" s="188"/>
      <c r="D1692" s="203"/>
      <c r="E1692" s="203"/>
      <c r="F1692" s="203"/>
    </row>
    <row r="1693" spans="2:6" ht="15.75">
      <c r="B1693" s="188"/>
      <c r="C1693" s="188"/>
      <c r="D1693" s="203"/>
      <c r="E1693" s="203"/>
      <c r="F1693" s="203"/>
    </row>
    <row r="1694" spans="2:6" ht="15.75">
      <c r="B1694" s="188"/>
      <c r="C1694" s="188"/>
      <c r="D1694" s="203"/>
      <c r="E1694" s="203"/>
      <c r="F1694" s="203"/>
    </row>
    <row r="1695" spans="2:6" ht="15.75">
      <c r="B1695" s="188"/>
      <c r="C1695" s="188"/>
      <c r="D1695" s="203"/>
      <c r="E1695" s="203"/>
      <c r="F1695" s="203"/>
    </row>
    <row r="1696" spans="2:6" ht="15.75">
      <c r="B1696" s="188"/>
      <c r="C1696" s="188"/>
      <c r="D1696" s="203"/>
      <c r="E1696" s="203"/>
      <c r="F1696" s="203"/>
    </row>
    <row r="1697" spans="2:6" ht="15.75">
      <c r="B1697" s="188"/>
      <c r="C1697" s="188"/>
      <c r="D1697" s="203"/>
      <c r="E1697" s="203"/>
      <c r="F1697" s="203"/>
    </row>
    <row r="1698" spans="2:6" ht="15.75">
      <c r="B1698" s="188"/>
      <c r="C1698" s="188"/>
      <c r="D1698" s="203"/>
      <c r="E1698" s="203"/>
      <c r="F1698" s="203"/>
    </row>
    <row r="1699" spans="2:6" ht="15.75">
      <c r="B1699" s="188"/>
      <c r="C1699" s="188"/>
      <c r="D1699" s="203"/>
      <c r="E1699" s="203"/>
      <c r="F1699" s="203"/>
    </row>
    <row r="1700" spans="2:6" ht="15.75">
      <c r="B1700" s="188"/>
      <c r="C1700" s="188"/>
      <c r="D1700" s="203"/>
      <c r="E1700" s="203"/>
      <c r="F1700" s="203"/>
    </row>
    <row r="1701" spans="2:6" ht="15.75">
      <c r="B1701" s="188"/>
      <c r="C1701" s="188"/>
      <c r="D1701" s="203"/>
      <c r="E1701" s="203"/>
      <c r="F1701" s="203"/>
    </row>
    <row r="1702" spans="2:6" ht="15.75">
      <c r="B1702" s="188"/>
      <c r="C1702" s="188"/>
      <c r="D1702" s="203"/>
      <c r="E1702" s="203"/>
      <c r="F1702" s="203"/>
    </row>
    <row r="1703" spans="2:6" ht="15.75">
      <c r="B1703" s="188"/>
      <c r="C1703" s="188"/>
      <c r="D1703" s="203"/>
      <c r="E1703" s="203"/>
      <c r="F1703" s="203"/>
    </row>
    <row r="1704" spans="2:6" ht="15.75">
      <c r="B1704" s="188"/>
      <c r="C1704" s="188"/>
      <c r="D1704" s="203"/>
      <c r="E1704" s="203"/>
      <c r="F1704" s="203"/>
    </row>
    <row r="1705" spans="2:6" ht="15.75">
      <c r="B1705" s="188"/>
      <c r="C1705" s="188"/>
      <c r="D1705" s="203"/>
      <c r="E1705" s="203"/>
      <c r="F1705" s="203"/>
    </row>
    <row r="1706" spans="2:6" ht="15.75">
      <c r="B1706" s="188"/>
      <c r="C1706" s="188"/>
      <c r="D1706" s="203"/>
      <c r="E1706" s="203"/>
      <c r="F1706" s="203"/>
    </row>
    <row r="1707" spans="2:6" ht="15.75">
      <c r="B1707" s="188"/>
      <c r="C1707" s="188"/>
      <c r="D1707" s="203"/>
      <c r="E1707" s="203"/>
      <c r="F1707" s="203"/>
    </row>
    <row r="1708" spans="2:6" ht="15.75">
      <c r="B1708" s="188"/>
      <c r="C1708" s="188"/>
      <c r="D1708" s="203"/>
      <c r="E1708" s="203"/>
      <c r="F1708" s="203"/>
    </row>
    <row r="1709" spans="2:6" ht="15.75">
      <c r="B1709" s="188"/>
      <c r="C1709" s="188"/>
      <c r="D1709" s="203"/>
      <c r="E1709" s="203"/>
      <c r="F1709" s="203"/>
    </row>
    <row r="1710" spans="2:6" ht="15.75">
      <c r="B1710" s="188"/>
      <c r="C1710" s="188"/>
      <c r="D1710" s="203"/>
      <c r="E1710" s="203"/>
      <c r="F1710" s="203"/>
    </row>
    <row r="1711" spans="2:6" ht="15.75">
      <c r="B1711" s="188"/>
      <c r="C1711" s="188"/>
      <c r="D1711" s="203"/>
      <c r="E1711" s="203"/>
      <c r="F1711" s="203"/>
    </row>
    <row r="1712" spans="2:6" ht="15.75">
      <c r="B1712" s="188"/>
      <c r="C1712" s="188"/>
      <c r="D1712" s="203"/>
      <c r="E1712" s="203"/>
      <c r="F1712" s="203"/>
    </row>
    <row r="1713" spans="2:6" ht="15.75">
      <c r="B1713" s="188"/>
      <c r="C1713" s="188"/>
      <c r="D1713" s="203"/>
      <c r="E1713" s="203"/>
      <c r="F1713" s="203"/>
    </row>
    <row r="1714" spans="2:6" ht="15.75">
      <c r="B1714" s="188"/>
      <c r="C1714" s="188"/>
      <c r="D1714" s="203"/>
      <c r="E1714" s="203"/>
      <c r="F1714" s="203"/>
    </row>
    <row r="1715" spans="2:6" ht="15.75">
      <c r="B1715" s="188"/>
      <c r="C1715" s="188"/>
      <c r="D1715" s="203"/>
      <c r="E1715" s="203"/>
      <c r="F1715" s="203"/>
    </row>
    <row r="1716" spans="2:6" ht="15.75">
      <c r="B1716" s="188"/>
      <c r="C1716" s="188"/>
      <c r="D1716" s="203"/>
      <c r="E1716" s="203"/>
      <c r="F1716" s="203"/>
    </row>
    <row r="1717" spans="2:6" ht="15.75">
      <c r="B1717" s="188"/>
      <c r="C1717" s="188"/>
      <c r="D1717" s="203"/>
      <c r="E1717" s="203"/>
      <c r="F1717" s="203"/>
    </row>
    <row r="1718" spans="2:6" ht="15.75">
      <c r="B1718" s="188"/>
      <c r="C1718" s="188"/>
      <c r="D1718" s="203"/>
      <c r="E1718" s="203"/>
      <c r="F1718" s="203"/>
    </row>
    <row r="1719" spans="2:6" ht="15.75">
      <c r="B1719" s="188"/>
      <c r="C1719" s="188"/>
      <c r="D1719" s="203"/>
      <c r="E1719" s="203"/>
      <c r="F1719" s="203"/>
    </row>
    <row r="1720" spans="2:6" ht="15.75">
      <c r="B1720" s="188"/>
      <c r="C1720" s="188"/>
      <c r="D1720" s="203"/>
      <c r="E1720" s="203"/>
      <c r="F1720" s="203"/>
    </row>
    <row r="1721" spans="2:6" ht="15.75">
      <c r="B1721" s="188"/>
      <c r="C1721" s="188"/>
      <c r="D1721" s="203"/>
      <c r="E1721" s="203"/>
      <c r="F1721" s="203"/>
    </row>
    <row r="1722" spans="2:6" ht="15.75">
      <c r="B1722" s="188"/>
      <c r="C1722" s="188"/>
      <c r="D1722" s="203"/>
      <c r="E1722" s="203"/>
      <c r="F1722" s="203"/>
    </row>
    <row r="1723" spans="2:6" ht="15.75">
      <c r="B1723" s="188"/>
      <c r="C1723" s="188"/>
      <c r="D1723" s="203"/>
      <c r="E1723" s="203"/>
      <c r="F1723" s="203"/>
    </row>
    <row r="1724" spans="2:6" ht="15.75">
      <c r="B1724" s="188"/>
      <c r="C1724" s="188"/>
      <c r="D1724" s="203"/>
      <c r="E1724" s="203"/>
      <c r="F1724" s="203"/>
    </row>
    <row r="1725" spans="2:6" ht="15.75">
      <c r="B1725" s="188"/>
      <c r="C1725" s="188"/>
      <c r="D1725" s="203"/>
      <c r="E1725" s="203"/>
      <c r="F1725" s="203"/>
    </row>
    <row r="1726" spans="2:6" ht="15.75">
      <c r="B1726" s="188"/>
      <c r="C1726" s="188"/>
      <c r="D1726" s="203"/>
      <c r="E1726" s="203"/>
      <c r="F1726" s="203"/>
    </row>
    <row r="1727" spans="2:6" ht="15.75">
      <c r="B1727" s="188"/>
      <c r="C1727" s="188"/>
      <c r="D1727" s="203"/>
      <c r="E1727" s="203"/>
      <c r="F1727" s="203"/>
    </row>
    <row r="1728" spans="2:6" ht="15.75">
      <c r="B1728" s="188"/>
      <c r="C1728" s="188"/>
      <c r="D1728" s="203"/>
      <c r="E1728" s="203"/>
      <c r="F1728" s="203"/>
    </row>
    <row r="1729" spans="2:6" ht="15.75">
      <c r="B1729" s="188"/>
      <c r="C1729" s="188"/>
      <c r="D1729" s="203"/>
      <c r="E1729" s="203"/>
      <c r="F1729" s="203"/>
    </row>
    <row r="1730" spans="2:6" ht="15.75">
      <c r="B1730" s="188"/>
      <c r="C1730" s="188"/>
      <c r="D1730" s="203"/>
      <c r="E1730" s="203"/>
      <c r="F1730" s="203"/>
    </row>
    <row r="1731" spans="2:6" ht="15.75">
      <c r="B1731" s="188"/>
      <c r="C1731" s="188"/>
      <c r="D1731" s="203"/>
      <c r="E1731" s="203"/>
      <c r="F1731" s="203"/>
    </row>
    <row r="1732" spans="2:6" ht="15.75">
      <c r="B1732" s="188"/>
      <c r="C1732" s="188"/>
      <c r="D1732" s="203"/>
      <c r="E1732" s="203"/>
      <c r="F1732" s="203"/>
    </row>
    <row r="1733" spans="2:6" ht="15.75">
      <c r="B1733" s="188"/>
      <c r="C1733" s="188"/>
      <c r="D1733" s="203"/>
      <c r="E1733" s="203"/>
      <c r="F1733" s="203"/>
    </row>
    <row r="1734" spans="2:6" ht="15.75">
      <c r="B1734" s="188"/>
      <c r="C1734" s="188"/>
      <c r="D1734" s="203"/>
      <c r="E1734" s="203"/>
      <c r="F1734" s="203"/>
    </row>
    <row r="1735" spans="2:6" ht="15.75">
      <c r="B1735" s="188"/>
      <c r="C1735" s="188"/>
      <c r="D1735" s="203"/>
      <c r="E1735" s="203"/>
      <c r="F1735" s="203"/>
    </row>
    <row r="1736" spans="2:6" ht="15.75">
      <c r="B1736" s="188"/>
      <c r="C1736" s="188"/>
      <c r="D1736" s="203"/>
      <c r="E1736" s="203"/>
      <c r="F1736" s="203"/>
    </row>
    <row r="1737" spans="2:6" ht="15.75">
      <c r="B1737" s="188"/>
      <c r="C1737" s="188"/>
      <c r="D1737" s="203"/>
      <c r="E1737" s="203"/>
      <c r="F1737" s="203"/>
    </row>
    <row r="1738" spans="2:6" ht="15.75">
      <c r="B1738" s="188"/>
      <c r="C1738" s="188"/>
      <c r="D1738" s="203"/>
      <c r="E1738" s="203"/>
      <c r="F1738" s="203"/>
    </row>
    <row r="1739" spans="2:6" ht="15.75">
      <c r="B1739" s="188"/>
      <c r="C1739" s="188"/>
      <c r="D1739" s="203"/>
      <c r="E1739" s="203"/>
      <c r="F1739" s="203"/>
    </row>
    <row r="1740" spans="2:6" ht="15.75">
      <c r="B1740" s="188"/>
      <c r="C1740" s="188"/>
      <c r="D1740" s="203"/>
      <c r="E1740" s="203"/>
      <c r="F1740" s="203"/>
    </row>
    <row r="1741" spans="2:6" ht="15.75">
      <c r="B1741" s="188"/>
      <c r="C1741" s="188"/>
      <c r="D1741" s="203"/>
      <c r="E1741" s="203"/>
      <c r="F1741" s="203"/>
    </row>
    <row r="1742" spans="2:6" ht="15.75">
      <c r="B1742" s="188"/>
      <c r="C1742" s="188"/>
      <c r="D1742" s="203"/>
      <c r="E1742" s="203"/>
      <c r="F1742" s="203"/>
    </row>
    <row r="1743" spans="2:6" ht="15.75">
      <c r="B1743" s="188"/>
      <c r="C1743" s="188"/>
      <c r="D1743" s="203"/>
      <c r="E1743" s="203"/>
      <c r="F1743" s="203"/>
    </row>
    <row r="1744" spans="2:6" ht="15.75">
      <c r="B1744" s="188"/>
      <c r="C1744" s="188"/>
      <c r="D1744" s="203"/>
      <c r="E1744" s="203"/>
      <c r="F1744" s="203"/>
    </row>
    <row r="1745" spans="2:6" ht="15.75">
      <c r="B1745" s="188"/>
      <c r="C1745" s="188"/>
      <c r="D1745" s="203"/>
      <c r="E1745" s="203"/>
      <c r="F1745" s="203"/>
    </row>
    <row r="1746" spans="2:6" ht="15.75">
      <c r="B1746" s="188"/>
      <c r="C1746" s="188"/>
      <c r="D1746" s="203"/>
      <c r="E1746" s="203"/>
      <c r="F1746" s="203"/>
    </row>
    <row r="1747" spans="2:6" ht="15.75">
      <c r="B1747" s="188"/>
      <c r="C1747" s="188"/>
      <c r="D1747" s="203"/>
      <c r="E1747" s="203"/>
      <c r="F1747" s="203"/>
    </row>
    <row r="1748" spans="2:6" ht="15.75">
      <c r="B1748" s="188"/>
      <c r="C1748" s="188"/>
      <c r="D1748" s="203"/>
      <c r="E1748" s="203"/>
      <c r="F1748" s="203"/>
    </row>
    <row r="1749" spans="2:6" ht="15.75">
      <c r="B1749" s="188"/>
      <c r="C1749" s="188"/>
      <c r="D1749" s="203"/>
      <c r="E1749" s="203"/>
      <c r="F1749" s="203"/>
    </row>
    <row r="1750" spans="2:6" ht="15.75">
      <c r="B1750" s="188"/>
      <c r="C1750" s="188"/>
      <c r="D1750" s="203"/>
      <c r="E1750" s="203"/>
      <c r="F1750" s="203"/>
    </row>
    <row r="1751" spans="2:6" ht="15.75">
      <c r="B1751" s="188"/>
      <c r="C1751" s="188"/>
      <c r="D1751" s="203"/>
      <c r="E1751" s="203"/>
      <c r="F1751" s="203"/>
    </row>
    <row r="1752" spans="2:6" ht="15.75">
      <c r="B1752" s="188"/>
      <c r="C1752" s="188"/>
      <c r="D1752" s="203"/>
      <c r="E1752" s="203"/>
      <c r="F1752" s="203"/>
    </row>
    <row r="1753" spans="2:6" ht="15.75">
      <c r="B1753" s="188"/>
      <c r="C1753" s="188"/>
      <c r="D1753" s="203"/>
      <c r="E1753" s="203"/>
      <c r="F1753" s="203"/>
    </row>
    <row r="1754" spans="2:6" ht="15.75">
      <c r="B1754" s="188"/>
      <c r="C1754" s="188"/>
      <c r="D1754" s="203"/>
      <c r="E1754" s="203"/>
      <c r="F1754" s="203"/>
    </row>
    <row r="1755" spans="2:6" ht="15.75">
      <c r="B1755" s="188"/>
      <c r="C1755" s="188"/>
      <c r="D1755" s="203"/>
      <c r="E1755" s="203"/>
      <c r="F1755" s="203"/>
    </row>
    <row r="1756" spans="2:6" ht="15.75">
      <c r="B1756" s="188"/>
      <c r="C1756" s="188"/>
      <c r="D1756" s="203"/>
      <c r="E1756" s="203"/>
      <c r="F1756" s="203"/>
    </row>
    <row r="1757" spans="2:6" ht="15.75">
      <c r="B1757" s="188"/>
      <c r="C1757" s="188"/>
      <c r="D1757" s="203"/>
      <c r="E1757" s="203"/>
      <c r="F1757" s="203"/>
    </row>
    <row r="1758" spans="2:6" ht="15.75">
      <c r="B1758" s="188"/>
      <c r="C1758" s="188"/>
      <c r="D1758" s="203"/>
      <c r="E1758" s="203"/>
      <c r="F1758" s="203"/>
    </row>
    <row r="1759" spans="2:6" ht="15.75">
      <c r="B1759" s="188"/>
      <c r="C1759" s="188"/>
      <c r="D1759" s="203"/>
      <c r="E1759" s="203"/>
      <c r="F1759" s="203"/>
    </row>
    <row r="1760" spans="2:6" ht="15.75">
      <c r="B1760" s="188"/>
      <c r="C1760" s="188"/>
      <c r="D1760" s="203"/>
      <c r="E1760" s="203"/>
      <c r="F1760" s="203"/>
    </row>
    <row r="1761" spans="2:6" ht="15.75">
      <c r="B1761" s="188"/>
      <c r="C1761" s="188"/>
      <c r="D1761" s="203"/>
      <c r="E1761" s="203"/>
      <c r="F1761" s="203"/>
    </row>
    <row r="1762" spans="2:6" ht="15.75">
      <c r="B1762" s="188"/>
      <c r="C1762" s="188"/>
      <c r="D1762" s="203"/>
      <c r="E1762" s="203"/>
      <c r="F1762" s="203"/>
    </row>
    <row r="1763" spans="2:6" ht="15.75">
      <c r="B1763" s="188"/>
      <c r="C1763" s="188"/>
      <c r="D1763" s="203"/>
      <c r="E1763" s="203"/>
      <c r="F1763" s="203"/>
    </row>
    <row r="1764" spans="2:6" ht="15.75">
      <c r="B1764" s="188"/>
      <c r="C1764" s="188"/>
      <c r="D1764" s="203"/>
      <c r="E1764" s="203"/>
      <c r="F1764" s="203"/>
    </row>
    <row r="1765" spans="2:6" ht="15.75">
      <c r="B1765" s="188"/>
      <c r="C1765" s="188"/>
      <c r="D1765" s="203"/>
      <c r="E1765" s="203"/>
      <c r="F1765" s="203"/>
    </row>
    <row r="1766" spans="2:6" ht="15.75">
      <c r="B1766" s="188"/>
      <c r="C1766" s="188"/>
      <c r="D1766" s="203"/>
      <c r="E1766" s="203"/>
      <c r="F1766" s="203"/>
    </row>
    <row r="1767" spans="2:6" ht="15.75">
      <c r="B1767" s="188"/>
      <c r="C1767" s="188"/>
      <c r="D1767" s="203"/>
      <c r="E1767" s="203"/>
      <c r="F1767" s="203"/>
    </row>
    <row r="1768" spans="2:6" ht="15.75">
      <c r="B1768" s="188"/>
      <c r="C1768" s="188"/>
      <c r="D1768" s="203"/>
      <c r="E1768" s="203"/>
      <c r="F1768" s="203"/>
    </row>
    <row r="1769" spans="2:6" ht="15.75">
      <c r="B1769" s="188"/>
      <c r="C1769" s="188"/>
      <c r="D1769" s="203"/>
      <c r="E1769" s="203"/>
      <c r="F1769" s="203"/>
    </row>
    <row r="1770" spans="2:6" ht="15.75">
      <c r="B1770" s="188"/>
      <c r="C1770" s="188"/>
      <c r="D1770" s="203"/>
      <c r="E1770" s="203"/>
      <c r="F1770" s="203"/>
    </row>
    <row r="1771" spans="2:6" ht="15.75">
      <c r="B1771" s="188"/>
      <c r="C1771" s="188"/>
      <c r="D1771" s="203"/>
      <c r="E1771" s="203"/>
      <c r="F1771" s="203"/>
    </row>
    <row r="1772" spans="2:6" ht="15.75">
      <c r="B1772" s="188"/>
      <c r="C1772" s="188"/>
      <c r="D1772" s="203"/>
      <c r="E1772" s="203"/>
      <c r="F1772" s="203"/>
    </row>
    <row r="1773" spans="2:6" ht="15.75">
      <c r="B1773" s="188"/>
      <c r="C1773" s="188"/>
      <c r="D1773" s="203"/>
      <c r="E1773" s="203"/>
      <c r="F1773" s="203"/>
    </row>
    <row r="1774" spans="2:6" ht="15.75">
      <c r="B1774" s="188"/>
      <c r="C1774" s="188"/>
      <c r="D1774" s="203"/>
      <c r="E1774" s="203"/>
      <c r="F1774" s="203"/>
    </row>
    <row r="1775" spans="2:6" ht="15.75">
      <c r="B1775" s="188"/>
      <c r="C1775" s="188"/>
      <c r="D1775" s="203"/>
      <c r="E1775" s="203"/>
      <c r="F1775" s="203"/>
    </row>
    <row r="1776" spans="2:6" ht="15.75">
      <c r="B1776" s="188"/>
      <c r="C1776" s="188"/>
      <c r="D1776" s="203"/>
      <c r="E1776" s="203"/>
      <c r="F1776" s="203"/>
    </row>
    <row r="1777" spans="2:6" ht="15.75">
      <c r="B1777" s="188"/>
      <c r="C1777" s="188"/>
      <c r="D1777" s="203"/>
      <c r="E1777" s="203"/>
      <c r="F1777" s="203"/>
    </row>
    <row r="1778" spans="2:6" ht="15.75">
      <c r="B1778" s="188"/>
      <c r="C1778" s="188"/>
      <c r="D1778" s="203"/>
      <c r="E1778" s="203"/>
      <c r="F1778" s="203"/>
    </row>
    <row r="1779" spans="2:6" ht="15.75">
      <c r="B1779" s="188"/>
      <c r="C1779" s="188"/>
      <c r="D1779" s="203"/>
      <c r="E1779" s="203"/>
      <c r="F1779" s="203"/>
    </row>
    <row r="1780" spans="2:6" ht="15.75">
      <c r="B1780" s="188"/>
      <c r="C1780" s="188"/>
      <c r="D1780" s="203"/>
      <c r="E1780" s="203"/>
      <c r="F1780" s="203"/>
    </row>
    <row r="1781" spans="2:6" ht="15.75">
      <c r="B1781" s="188"/>
      <c r="C1781" s="188"/>
      <c r="D1781" s="203"/>
      <c r="E1781" s="203"/>
      <c r="F1781" s="203"/>
    </row>
    <row r="1782" spans="2:6" ht="15.75">
      <c r="B1782" s="188"/>
      <c r="C1782" s="188"/>
      <c r="D1782" s="203"/>
      <c r="E1782" s="203"/>
      <c r="F1782" s="203"/>
    </row>
    <row r="1783" spans="2:6" ht="15.75">
      <c r="B1783" s="188"/>
      <c r="C1783" s="188"/>
      <c r="D1783" s="203"/>
      <c r="E1783" s="203"/>
      <c r="F1783" s="203"/>
    </row>
    <row r="1784" spans="2:6" ht="15.75">
      <c r="B1784" s="188"/>
      <c r="C1784" s="188"/>
      <c r="D1784" s="203"/>
      <c r="E1784" s="203"/>
      <c r="F1784" s="203"/>
    </row>
    <row r="1785" spans="2:6" ht="15.75">
      <c r="B1785" s="188"/>
      <c r="C1785" s="188"/>
      <c r="D1785" s="203"/>
      <c r="E1785" s="203"/>
      <c r="F1785" s="203"/>
    </row>
    <row r="1786" spans="2:6" ht="15.75">
      <c r="B1786" s="188"/>
      <c r="C1786" s="188"/>
      <c r="D1786" s="203"/>
      <c r="E1786" s="203"/>
      <c r="F1786" s="203"/>
    </row>
    <row r="1787" spans="2:6" ht="15.75">
      <c r="B1787" s="188"/>
      <c r="C1787" s="188"/>
      <c r="D1787" s="203"/>
      <c r="E1787" s="203"/>
      <c r="F1787" s="203"/>
    </row>
    <row r="1788" spans="2:6" ht="15.75">
      <c r="B1788" s="188"/>
      <c r="C1788" s="188"/>
      <c r="D1788" s="203"/>
      <c r="E1788" s="203"/>
      <c r="F1788" s="203"/>
    </row>
    <row r="1789" spans="2:6" ht="15.75">
      <c r="B1789" s="188"/>
      <c r="C1789" s="188"/>
      <c r="D1789" s="203"/>
      <c r="E1789" s="203"/>
      <c r="F1789" s="203"/>
    </row>
    <row r="1790" spans="2:6" ht="15.75">
      <c r="B1790" s="188"/>
      <c r="C1790" s="188"/>
      <c r="D1790" s="203"/>
      <c r="E1790" s="203"/>
      <c r="F1790" s="203"/>
    </row>
    <row r="1791" spans="2:6" ht="15.75">
      <c r="B1791" s="188"/>
      <c r="C1791" s="188"/>
      <c r="D1791" s="203"/>
      <c r="E1791" s="203"/>
      <c r="F1791" s="203"/>
    </row>
    <row r="1792" spans="2:6" ht="15.75">
      <c r="B1792" s="188"/>
      <c r="C1792" s="188"/>
      <c r="D1792" s="203"/>
      <c r="E1792" s="203"/>
      <c r="F1792" s="203"/>
    </row>
    <row r="1793" spans="2:6" ht="15.75">
      <c r="B1793" s="188"/>
      <c r="C1793" s="188"/>
      <c r="D1793" s="203"/>
      <c r="E1793" s="203"/>
      <c r="F1793" s="203"/>
    </row>
    <row r="1794" spans="2:6" ht="15.75">
      <c r="B1794" s="188"/>
      <c r="C1794" s="188"/>
      <c r="D1794" s="203"/>
      <c r="E1794" s="203"/>
      <c r="F1794" s="203"/>
    </row>
    <row r="1795" spans="2:6" ht="15.75">
      <c r="B1795" s="188"/>
      <c r="C1795" s="188"/>
      <c r="D1795" s="203"/>
      <c r="E1795" s="203"/>
      <c r="F1795" s="203"/>
    </row>
    <row r="1796" spans="2:6" ht="15.75">
      <c r="B1796" s="188"/>
      <c r="C1796" s="188"/>
      <c r="D1796" s="203"/>
      <c r="E1796" s="203"/>
      <c r="F1796" s="203"/>
    </row>
    <row r="1797" spans="2:6" ht="15.75">
      <c r="B1797" s="188"/>
      <c r="C1797" s="188"/>
      <c r="D1797" s="203"/>
      <c r="E1797" s="203"/>
      <c r="F1797" s="203"/>
    </row>
    <row r="1798" spans="2:6" ht="15.75">
      <c r="B1798" s="188"/>
      <c r="C1798" s="188"/>
      <c r="D1798" s="203"/>
      <c r="E1798" s="203"/>
      <c r="F1798" s="203"/>
    </row>
    <row r="1799" spans="2:6" ht="15.75">
      <c r="B1799" s="188"/>
      <c r="C1799" s="188"/>
      <c r="D1799" s="203"/>
      <c r="E1799" s="203"/>
      <c r="F1799" s="203"/>
    </row>
    <row r="1800" spans="2:6" ht="15.75">
      <c r="B1800" s="188"/>
      <c r="C1800" s="188"/>
      <c r="D1800" s="203"/>
      <c r="E1800" s="203"/>
      <c r="F1800" s="203"/>
    </row>
    <row r="1801" spans="2:6" ht="15.75">
      <c r="B1801" s="188"/>
      <c r="C1801" s="188"/>
      <c r="D1801" s="203"/>
      <c r="E1801" s="203"/>
      <c r="F1801" s="203"/>
    </row>
    <row r="1802" spans="2:6" ht="15.75">
      <c r="B1802" s="188"/>
      <c r="C1802" s="188"/>
      <c r="D1802" s="203"/>
      <c r="E1802" s="203"/>
      <c r="F1802" s="203"/>
    </row>
    <row r="1803" spans="2:6" ht="15.75">
      <c r="B1803" s="188"/>
      <c r="C1803" s="188"/>
      <c r="D1803" s="203"/>
      <c r="E1803" s="203"/>
      <c r="F1803" s="203"/>
    </row>
    <row r="1804" spans="2:6" ht="15.75">
      <c r="B1804" s="188"/>
      <c r="C1804" s="188"/>
      <c r="D1804" s="203"/>
      <c r="E1804" s="203"/>
      <c r="F1804" s="203"/>
    </row>
    <row r="1805" spans="2:6" ht="15.75">
      <c r="B1805" s="188"/>
      <c r="C1805" s="188"/>
      <c r="D1805" s="203"/>
      <c r="E1805" s="203"/>
      <c r="F1805" s="203"/>
    </row>
    <row r="1806" spans="2:6" ht="15.75">
      <c r="B1806" s="188"/>
      <c r="C1806" s="188"/>
      <c r="D1806" s="203"/>
      <c r="E1806" s="203"/>
      <c r="F1806" s="203"/>
    </row>
    <row r="1807" spans="2:6" ht="15.75">
      <c r="B1807" s="188"/>
      <c r="C1807" s="188"/>
      <c r="D1807" s="203"/>
      <c r="E1807" s="203"/>
      <c r="F1807" s="203"/>
    </row>
    <row r="1808" spans="2:6" ht="15.75">
      <c r="B1808" s="188"/>
      <c r="C1808" s="188"/>
      <c r="D1808" s="203"/>
      <c r="E1808" s="203"/>
      <c r="F1808" s="203"/>
    </row>
    <row r="1809" spans="2:6" ht="15.75">
      <c r="B1809" s="188"/>
      <c r="C1809" s="188"/>
      <c r="D1809" s="203"/>
      <c r="E1809" s="203"/>
      <c r="F1809" s="203"/>
    </row>
    <row r="1810" spans="2:6" ht="15.75">
      <c r="B1810" s="188"/>
      <c r="C1810" s="188"/>
      <c r="D1810" s="203"/>
      <c r="E1810" s="203"/>
      <c r="F1810" s="203"/>
    </row>
    <row r="1811" spans="2:6" ht="15.75">
      <c r="B1811" s="188"/>
      <c r="C1811" s="188"/>
      <c r="D1811" s="203"/>
      <c r="E1811" s="203"/>
      <c r="F1811" s="203"/>
    </row>
    <row r="1812" spans="2:6" ht="15.75">
      <c r="B1812" s="188"/>
      <c r="C1812" s="188"/>
      <c r="D1812" s="203"/>
      <c r="E1812" s="203"/>
      <c r="F1812" s="203"/>
    </row>
    <row r="1813" spans="2:6" ht="15.75">
      <c r="B1813" s="188"/>
      <c r="C1813" s="188"/>
      <c r="D1813" s="203"/>
      <c r="E1813" s="203"/>
      <c r="F1813" s="203"/>
    </row>
    <row r="1814" spans="2:6" ht="15.75">
      <c r="B1814" s="188"/>
      <c r="C1814" s="188"/>
      <c r="D1814" s="203"/>
      <c r="E1814" s="203"/>
      <c r="F1814" s="203"/>
    </row>
    <row r="1815" spans="2:6" ht="15.75">
      <c r="B1815" s="188"/>
      <c r="C1815" s="188"/>
      <c r="D1815" s="203"/>
      <c r="E1815" s="203"/>
      <c r="F1815" s="203"/>
    </row>
    <row r="1816" spans="2:6" ht="15.75">
      <c r="B1816" s="188"/>
      <c r="C1816" s="188"/>
      <c r="D1816" s="203"/>
      <c r="E1816" s="203"/>
      <c r="F1816" s="203"/>
    </row>
    <row r="1817" spans="2:6" ht="15.75">
      <c r="B1817" s="188"/>
      <c r="C1817" s="188"/>
      <c r="D1817" s="203"/>
      <c r="E1817" s="203"/>
      <c r="F1817" s="203"/>
    </row>
    <row r="1818" spans="2:6" ht="15.75">
      <c r="B1818" s="188"/>
      <c r="C1818" s="188"/>
      <c r="D1818" s="203"/>
      <c r="E1818" s="203"/>
      <c r="F1818" s="203"/>
    </row>
    <row r="1819" spans="2:6" ht="15.75">
      <c r="B1819" s="188"/>
      <c r="C1819" s="188"/>
      <c r="D1819" s="203"/>
      <c r="E1819" s="203"/>
      <c r="F1819" s="203"/>
    </row>
    <row r="1820" spans="2:6" ht="15.75">
      <c r="B1820" s="188"/>
      <c r="C1820" s="188"/>
      <c r="D1820" s="203"/>
      <c r="E1820" s="203"/>
      <c r="F1820" s="203"/>
    </row>
    <row r="1821" spans="2:6" ht="15.75">
      <c r="B1821" s="188"/>
      <c r="C1821" s="188"/>
      <c r="D1821" s="203"/>
      <c r="E1821" s="203"/>
      <c r="F1821" s="203"/>
    </row>
    <row r="1822" spans="2:6" ht="15.75">
      <c r="B1822" s="188"/>
      <c r="C1822" s="188"/>
      <c r="D1822" s="203"/>
      <c r="E1822" s="203"/>
      <c r="F1822" s="203"/>
    </row>
    <row r="1823" spans="2:6" ht="15.75">
      <c r="B1823" s="188"/>
      <c r="C1823" s="188"/>
      <c r="D1823" s="203"/>
      <c r="E1823" s="203"/>
      <c r="F1823" s="203"/>
    </row>
    <row r="1824" spans="2:6" ht="15.75">
      <c r="B1824" s="188"/>
      <c r="C1824" s="188"/>
      <c r="D1824" s="203"/>
      <c r="E1824" s="203"/>
      <c r="F1824" s="203"/>
    </row>
    <row r="1825" spans="2:6" ht="15.75">
      <c r="B1825" s="188"/>
      <c r="C1825" s="188"/>
      <c r="D1825" s="203"/>
      <c r="E1825" s="203"/>
      <c r="F1825" s="203"/>
    </row>
    <row r="1826" spans="2:6" ht="15.75">
      <c r="B1826" s="188"/>
      <c r="C1826" s="188"/>
      <c r="D1826" s="203"/>
      <c r="E1826" s="203"/>
      <c r="F1826" s="203"/>
    </row>
    <row r="1827" spans="2:6" ht="15.75">
      <c r="B1827" s="188"/>
      <c r="C1827" s="188"/>
      <c r="D1827" s="203"/>
      <c r="E1827" s="203"/>
      <c r="F1827" s="203"/>
    </row>
    <row r="1828" spans="2:6" ht="15.75">
      <c r="B1828" s="188"/>
      <c r="C1828" s="188"/>
      <c r="D1828" s="203"/>
      <c r="E1828" s="203"/>
      <c r="F1828" s="203"/>
    </row>
    <row r="1829" spans="2:6" ht="15.75">
      <c r="B1829" s="188"/>
      <c r="C1829" s="188"/>
      <c r="D1829" s="203"/>
      <c r="E1829" s="203"/>
      <c r="F1829" s="203"/>
    </row>
    <row r="1830" spans="2:6" ht="15.75">
      <c r="B1830" s="188"/>
      <c r="C1830" s="188"/>
      <c r="D1830" s="203"/>
      <c r="E1830" s="203"/>
      <c r="F1830" s="203"/>
    </row>
    <row r="1831" spans="2:6" ht="15.75">
      <c r="B1831" s="188"/>
      <c r="C1831" s="188"/>
      <c r="D1831" s="203"/>
      <c r="E1831" s="203"/>
      <c r="F1831" s="203"/>
    </row>
    <row r="1832" spans="2:6" ht="15.75">
      <c r="B1832" s="188"/>
      <c r="C1832" s="188"/>
      <c r="D1832" s="203"/>
      <c r="E1832" s="203"/>
      <c r="F1832" s="203"/>
    </row>
    <row r="1833" spans="2:6" ht="15.75">
      <c r="B1833" s="188"/>
      <c r="C1833" s="188"/>
      <c r="D1833" s="203"/>
      <c r="E1833" s="203"/>
      <c r="F1833" s="203"/>
    </row>
    <row r="1834" spans="2:6" ht="15.75">
      <c r="B1834" s="188"/>
      <c r="C1834" s="188"/>
      <c r="D1834" s="203"/>
      <c r="E1834" s="203"/>
      <c r="F1834" s="203"/>
    </row>
    <row r="1835" spans="2:6" ht="15.75">
      <c r="B1835" s="188"/>
      <c r="C1835" s="188"/>
      <c r="D1835" s="203"/>
      <c r="E1835" s="203"/>
      <c r="F1835" s="203"/>
    </row>
    <row r="1836" spans="2:6" ht="15.75">
      <c r="B1836" s="188"/>
      <c r="C1836" s="188"/>
      <c r="D1836" s="203"/>
      <c r="E1836" s="203"/>
      <c r="F1836" s="203"/>
    </row>
    <row r="1837" spans="2:6" ht="15.75">
      <c r="B1837" s="188"/>
      <c r="C1837" s="188"/>
      <c r="D1837" s="203"/>
      <c r="E1837" s="203"/>
      <c r="F1837" s="203"/>
    </row>
    <row r="1838" spans="2:6" ht="15.75">
      <c r="B1838" s="188"/>
      <c r="C1838" s="188"/>
      <c r="D1838" s="203"/>
      <c r="E1838" s="203"/>
      <c r="F1838" s="203"/>
    </row>
    <row r="1839" spans="2:6" ht="15.75">
      <c r="B1839" s="188"/>
      <c r="C1839" s="188"/>
      <c r="D1839" s="203"/>
      <c r="E1839" s="203"/>
      <c r="F1839" s="203"/>
    </row>
    <row r="1840" spans="2:6" ht="15.75">
      <c r="B1840" s="188"/>
      <c r="C1840" s="188"/>
      <c r="D1840" s="203"/>
      <c r="E1840" s="203"/>
      <c r="F1840" s="203"/>
    </row>
    <row r="1841" spans="2:6" ht="15.75">
      <c r="B1841" s="188"/>
      <c r="C1841" s="188"/>
      <c r="D1841" s="203"/>
      <c r="E1841" s="203"/>
      <c r="F1841" s="203"/>
    </row>
    <row r="1842" spans="2:6" ht="15.75">
      <c r="B1842" s="188"/>
      <c r="C1842" s="188"/>
      <c r="D1842" s="203"/>
      <c r="E1842" s="203"/>
      <c r="F1842" s="203"/>
    </row>
    <row r="1843" spans="2:6" ht="15.75">
      <c r="B1843" s="188"/>
      <c r="C1843" s="188"/>
      <c r="D1843" s="203"/>
      <c r="E1843" s="203"/>
      <c r="F1843" s="203"/>
    </row>
    <row r="1844" spans="2:6" ht="15.75">
      <c r="B1844" s="188"/>
      <c r="C1844" s="188"/>
      <c r="D1844" s="203"/>
      <c r="E1844" s="203"/>
      <c r="F1844" s="203"/>
    </row>
    <row r="1845" spans="2:6" ht="15.75">
      <c r="B1845" s="188"/>
      <c r="C1845" s="188"/>
      <c r="D1845" s="203"/>
      <c r="E1845" s="203"/>
      <c r="F1845" s="203"/>
    </row>
    <row r="1846" spans="2:6" ht="15.75">
      <c r="B1846" s="188"/>
      <c r="C1846" s="188"/>
      <c r="D1846" s="203"/>
      <c r="E1846" s="203"/>
      <c r="F1846" s="203"/>
    </row>
    <row r="1847" spans="2:6" ht="15.75">
      <c r="B1847" s="188"/>
      <c r="C1847" s="188"/>
      <c r="D1847" s="203"/>
      <c r="E1847" s="203"/>
      <c r="F1847" s="203"/>
    </row>
    <row r="1848" spans="2:6" ht="15.75">
      <c r="B1848" s="188"/>
      <c r="C1848" s="188"/>
      <c r="D1848" s="203"/>
      <c r="E1848" s="203"/>
      <c r="F1848" s="203"/>
    </row>
    <row r="1849" spans="2:6" ht="15.75">
      <c r="B1849" s="188"/>
      <c r="C1849" s="188"/>
      <c r="D1849" s="203"/>
      <c r="E1849" s="203"/>
      <c r="F1849" s="203"/>
    </row>
    <row r="1850" spans="2:6" ht="15.75">
      <c r="B1850" s="188"/>
      <c r="C1850" s="188"/>
      <c r="D1850" s="203"/>
      <c r="E1850" s="203"/>
      <c r="F1850" s="203"/>
    </row>
    <row r="1851" spans="2:6" ht="15.75">
      <c r="B1851" s="188"/>
      <c r="C1851" s="188"/>
      <c r="D1851" s="203"/>
      <c r="E1851" s="203"/>
      <c r="F1851" s="203"/>
    </row>
    <row r="1852" spans="2:6" ht="15.75">
      <c r="B1852" s="188"/>
      <c r="C1852" s="188"/>
      <c r="D1852" s="203"/>
      <c r="E1852" s="203"/>
      <c r="F1852" s="203"/>
    </row>
    <row r="1853" spans="2:6" ht="15.75">
      <c r="B1853" s="188"/>
      <c r="C1853" s="188"/>
      <c r="D1853" s="203"/>
      <c r="E1853" s="203"/>
      <c r="F1853" s="203"/>
    </row>
    <row r="1854" spans="2:6" ht="15.75">
      <c r="B1854" s="188"/>
      <c r="C1854" s="188"/>
      <c r="D1854" s="203"/>
      <c r="E1854" s="203"/>
      <c r="F1854" s="203"/>
    </row>
    <row r="1855" spans="2:6" ht="15.75">
      <c r="B1855" s="188"/>
      <c r="C1855" s="188"/>
      <c r="D1855" s="203"/>
      <c r="E1855" s="203"/>
      <c r="F1855" s="203"/>
    </row>
    <row r="1856" spans="2:6" ht="15.75">
      <c r="B1856" s="188"/>
      <c r="C1856" s="188"/>
      <c r="D1856" s="203"/>
      <c r="E1856" s="203"/>
      <c r="F1856" s="203"/>
    </row>
    <row r="1857" spans="2:6" ht="15.75">
      <c r="B1857" s="188"/>
      <c r="C1857" s="188"/>
      <c r="D1857" s="203"/>
      <c r="E1857" s="203"/>
      <c r="F1857" s="203"/>
    </row>
    <row r="1858" spans="2:6" ht="15.75">
      <c r="B1858" s="188"/>
      <c r="C1858" s="188"/>
      <c r="D1858" s="203"/>
      <c r="E1858" s="203"/>
      <c r="F1858" s="203"/>
    </row>
    <row r="1859" spans="2:6" ht="15.75">
      <c r="B1859" s="188"/>
      <c r="C1859" s="188"/>
      <c r="D1859" s="203"/>
      <c r="E1859" s="203"/>
      <c r="F1859" s="203"/>
    </row>
    <row r="1860" spans="2:6" ht="15.75">
      <c r="B1860" s="188"/>
      <c r="C1860" s="188"/>
      <c r="D1860" s="203"/>
      <c r="E1860" s="203"/>
      <c r="F1860" s="203"/>
    </row>
    <row r="1861" spans="2:6" ht="15.75">
      <c r="B1861" s="188"/>
      <c r="C1861" s="188"/>
      <c r="D1861" s="203"/>
      <c r="E1861" s="203"/>
      <c r="F1861" s="203"/>
    </row>
    <row r="1862" spans="2:6" ht="15.75">
      <c r="B1862" s="188"/>
      <c r="C1862" s="188"/>
      <c r="D1862" s="203"/>
      <c r="E1862" s="203"/>
      <c r="F1862" s="203"/>
    </row>
    <row r="1863" spans="2:6" ht="15.75">
      <c r="B1863" s="188"/>
      <c r="C1863" s="188"/>
      <c r="D1863" s="203"/>
      <c r="E1863" s="203"/>
      <c r="F1863" s="203"/>
    </row>
    <row r="1864" spans="2:6" ht="15.75">
      <c r="B1864" s="188"/>
      <c r="C1864" s="188"/>
      <c r="D1864" s="203"/>
      <c r="E1864" s="203"/>
      <c r="F1864" s="203"/>
    </row>
    <row r="1865" spans="2:6" ht="15.75">
      <c r="B1865" s="188"/>
      <c r="C1865" s="188"/>
      <c r="D1865" s="203"/>
      <c r="E1865" s="203"/>
      <c r="F1865" s="203"/>
    </row>
    <row r="1866" spans="2:6" ht="15.75">
      <c r="B1866" s="188"/>
      <c r="C1866" s="188"/>
      <c r="D1866" s="203"/>
      <c r="E1866" s="203"/>
      <c r="F1866" s="203"/>
    </row>
    <row r="1867" spans="2:6" ht="15.75">
      <c r="B1867" s="188"/>
      <c r="C1867" s="188"/>
      <c r="D1867" s="203"/>
      <c r="E1867" s="203"/>
      <c r="F1867" s="203"/>
    </row>
    <row r="1868" spans="2:6" ht="15.75">
      <c r="B1868" s="188"/>
      <c r="C1868" s="188"/>
      <c r="D1868" s="203"/>
      <c r="E1868" s="203"/>
      <c r="F1868" s="203"/>
    </row>
    <row r="1869" spans="2:6" ht="15.75">
      <c r="B1869" s="188"/>
      <c r="C1869" s="188"/>
      <c r="D1869" s="203"/>
      <c r="E1869" s="203"/>
      <c r="F1869" s="203"/>
    </row>
    <row r="1870" spans="2:6" ht="15.75">
      <c r="B1870" s="188"/>
      <c r="C1870" s="188"/>
      <c r="D1870" s="203"/>
      <c r="E1870" s="203"/>
      <c r="F1870" s="203"/>
    </row>
    <row r="1871" spans="2:6" ht="15.75">
      <c r="B1871" s="188"/>
      <c r="C1871" s="188"/>
      <c r="D1871" s="203"/>
      <c r="E1871" s="203"/>
      <c r="F1871" s="203"/>
    </row>
    <row r="1872" spans="2:6" ht="15.75">
      <c r="B1872" s="188"/>
      <c r="C1872" s="188"/>
      <c r="D1872" s="203"/>
      <c r="E1872" s="203"/>
      <c r="F1872" s="203"/>
    </row>
    <row r="1873" spans="2:6" ht="15.75">
      <c r="B1873" s="188"/>
      <c r="C1873" s="188"/>
      <c r="D1873" s="203"/>
      <c r="E1873" s="203"/>
      <c r="F1873" s="203"/>
    </row>
    <row r="1874" spans="2:6" ht="15.75">
      <c r="B1874" s="188"/>
      <c r="C1874" s="188"/>
      <c r="D1874" s="203"/>
      <c r="E1874" s="203"/>
      <c r="F1874" s="203"/>
    </row>
    <row r="1875" spans="2:6" ht="15.75">
      <c r="B1875" s="188"/>
      <c r="C1875" s="188"/>
      <c r="D1875" s="203"/>
      <c r="E1875" s="203"/>
      <c r="F1875" s="203"/>
    </row>
    <row r="1876" spans="2:6" ht="15.75">
      <c r="B1876" s="188"/>
      <c r="C1876" s="188"/>
      <c r="D1876" s="203"/>
      <c r="E1876" s="203"/>
      <c r="F1876" s="203"/>
    </row>
    <row r="1877" spans="2:6" ht="15.75">
      <c r="B1877" s="188"/>
      <c r="C1877" s="188"/>
      <c r="D1877" s="203"/>
      <c r="E1877" s="203"/>
      <c r="F1877" s="203"/>
    </row>
    <row r="1878" spans="2:6" ht="15.75">
      <c r="B1878" s="188"/>
      <c r="C1878" s="188"/>
      <c r="D1878" s="203"/>
      <c r="E1878" s="203"/>
      <c r="F1878" s="203"/>
    </row>
    <row r="1879" spans="2:6" ht="15.75">
      <c r="B1879" s="188"/>
      <c r="C1879" s="188"/>
      <c r="D1879" s="203"/>
      <c r="E1879" s="203"/>
      <c r="F1879" s="203"/>
    </row>
    <row r="1880" spans="2:6" ht="15.75">
      <c r="B1880" s="188"/>
      <c r="C1880" s="188"/>
      <c r="D1880" s="203"/>
      <c r="E1880" s="203"/>
      <c r="F1880" s="203"/>
    </row>
    <row r="1881" spans="2:6" ht="15.75">
      <c r="B1881" s="188"/>
      <c r="C1881" s="188"/>
      <c r="D1881" s="203"/>
      <c r="E1881" s="203"/>
      <c r="F1881" s="203"/>
    </row>
    <row r="1882" spans="2:6" ht="15.75">
      <c r="B1882" s="188"/>
      <c r="C1882" s="188"/>
      <c r="D1882" s="203"/>
      <c r="E1882" s="203"/>
      <c r="F1882" s="203"/>
    </row>
    <row r="1883" spans="2:6" ht="15.75">
      <c r="B1883" s="188"/>
      <c r="C1883" s="188"/>
      <c r="D1883" s="203"/>
      <c r="E1883" s="203"/>
      <c r="F1883" s="203"/>
    </row>
    <row r="1884" spans="2:6" ht="15.75">
      <c r="B1884" s="188"/>
      <c r="C1884" s="188"/>
      <c r="D1884" s="203"/>
      <c r="E1884" s="203"/>
      <c r="F1884" s="203"/>
    </row>
    <row r="1885" spans="2:6" ht="15.75">
      <c r="B1885" s="188"/>
      <c r="C1885" s="188"/>
      <c r="D1885" s="203"/>
      <c r="E1885" s="203"/>
      <c r="F1885" s="203"/>
    </row>
    <row r="1886" spans="2:6" ht="15.75">
      <c r="B1886" s="188"/>
      <c r="C1886" s="188"/>
      <c r="D1886" s="203"/>
      <c r="E1886" s="203"/>
      <c r="F1886" s="203"/>
    </row>
    <row r="1887" spans="2:6" ht="15.75">
      <c r="B1887" s="188"/>
      <c r="C1887" s="188"/>
      <c r="D1887" s="203"/>
      <c r="E1887" s="203"/>
      <c r="F1887" s="203"/>
    </row>
    <row r="1888" spans="2:6" ht="15.75">
      <c r="B1888" s="188"/>
      <c r="C1888" s="188"/>
      <c r="D1888" s="203"/>
      <c r="E1888" s="203"/>
      <c r="F1888" s="203"/>
    </row>
    <row r="1889" spans="2:6" ht="15.75">
      <c r="B1889" s="188"/>
      <c r="C1889" s="188"/>
      <c r="D1889" s="203"/>
      <c r="E1889" s="203"/>
      <c r="F1889" s="203"/>
    </row>
    <row r="1890" spans="2:6" ht="15.75">
      <c r="B1890" s="188"/>
      <c r="C1890" s="188"/>
      <c r="D1890" s="203"/>
      <c r="E1890" s="203"/>
      <c r="F1890" s="203"/>
    </row>
    <row r="1891" spans="2:6" ht="15.75">
      <c r="B1891" s="188"/>
      <c r="C1891" s="188"/>
      <c r="D1891" s="203"/>
      <c r="E1891" s="203"/>
      <c r="F1891" s="203"/>
    </row>
    <row r="1892" spans="2:6" ht="15.75">
      <c r="B1892" s="188"/>
      <c r="C1892" s="188"/>
      <c r="D1892" s="203"/>
      <c r="E1892" s="203"/>
      <c r="F1892" s="203"/>
    </row>
    <row r="1893" spans="2:6" ht="15.75">
      <c r="B1893" s="188"/>
      <c r="C1893" s="188"/>
      <c r="D1893" s="203"/>
      <c r="E1893" s="203"/>
      <c r="F1893" s="203"/>
    </row>
    <row r="1894" spans="2:6" ht="15.75">
      <c r="B1894" s="188"/>
      <c r="C1894" s="188"/>
      <c r="D1894" s="203"/>
      <c r="E1894" s="203"/>
      <c r="F1894" s="203"/>
    </row>
    <row r="1895" spans="2:6" ht="15.75">
      <c r="B1895" s="188"/>
      <c r="C1895" s="188"/>
      <c r="D1895" s="203"/>
      <c r="E1895" s="203"/>
      <c r="F1895" s="203"/>
    </row>
    <row r="1896" spans="2:6" ht="15.75">
      <c r="B1896" s="188"/>
      <c r="C1896" s="188"/>
      <c r="D1896" s="203"/>
      <c r="E1896" s="203"/>
      <c r="F1896" s="203"/>
    </row>
    <row r="1897" spans="2:6" ht="15.75">
      <c r="B1897" s="188"/>
      <c r="C1897" s="188"/>
      <c r="D1897" s="203"/>
      <c r="E1897" s="203"/>
      <c r="F1897" s="203"/>
    </row>
    <row r="1898" spans="2:6" ht="15.75">
      <c r="B1898" s="188"/>
      <c r="C1898" s="188"/>
      <c r="D1898" s="203"/>
      <c r="E1898" s="203"/>
      <c r="F1898" s="203"/>
    </row>
    <row r="1899" spans="2:6" ht="15.75">
      <c r="B1899" s="188"/>
      <c r="C1899" s="188"/>
      <c r="D1899" s="203"/>
      <c r="E1899" s="203"/>
      <c r="F1899" s="203"/>
    </row>
    <row r="1900" spans="2:6" ht="15.75">
      <c r="B1900" s="188"/>
      <c r="C1900" s="188"/>
      <c r="D1900" s="203"/>
      <c r="E1900" s="203"/>
      <c r="F1900" s="203"/>
    </row>
    <row r="1901" spans="2:6" ht="15.75">
      <c r="B1901" s="188"/>
      <c r="C1901" s="188"/>
      <c r="D1901" s="203"/>
      <c r="E1901" s="203"/>
      <c r="F1901" s="203"/>
    </row>
    <row r="1902" spans="2:6" ht="15.75">
      <c r="B1902" s="188"/>
      <c r="C1902" s="188"/>
      <c r="D1902" s="203"/>
      <c r="E1902" s="203"/>
      <c r="F1902" s="203"/>
    </row>
    <row r="1903" spans="2:6" ht="15.75">
      <c r="B1903" s="188"/>
      <c r="C1903" s="188"/>
      <c r="D1903" s="203"/>
      <c r="E1903" s="203"/>
      <c r="F1903" s="203"/>
    </row>
    <row r="1904" spans="2:6" ht="15.75">
      <c r="B1904" s="188"/>
      <c r="C1904" s="188"/>
      <c r="D1904" s="203"/>
      <c r="E1904" s="203"/>
      <c r="F1904" s="203"/>
    </row>
    <row r="1905" spans="2:6" ht="15.75">
      <c r="B1905" s="188"/>
      <c r="C1905" s="188"/>
      <c r="D1905" s="203"/>
      <c r="E1905" s="203"/>
      <c r="F1905" s="203"/>
    </row>
    <row r="1906" spans="2:6" ht="15.75">
      <c r="B1906" s="188"/>
      <c r="C1906" s="188"/>
      <c r="D1906" s="203"/>
      <c r="E1906" s="203"/>
      <c r="F1906" s="203"/>
    </row>
    <row r="1907" spans="2:6" ht="15.75">
      <c r="B1907" s="188"/>
      <c r="C1907" s="188"/>
      <c r="D1907" s="203"/>
      <c r="E1907" s="203"/>
      <c r="F1907" s="203"/>
    </row>
    <row r="1908" spans="2:6" ht="15.75">
      <c r="B1908" s="188"/>
      <c r="C1908" s="188"/>
      <c r="D1908" s="203"/>
      <c r="E1908" s="203"/>
      <c r="F1908" s="203"/>
    </row>
    <row r="1909" spans="2:6" ht="15.75">
      <c r="B1909" s="188"/>
      <c r="C1909" s="188"/>
      <c r="D1909" s="203"/>
      <c r="E1909" s="203"/>
      <c r="F1909" s="203"/>
    </row>
    <row r="1910" spans="2:6" ht="15.75">
      <c r="B1910" s="188"/>
      <c r="C1910" s="188"/>
      <c r="D1910" s="203"/>
      <c r="E1910" s="203"/>
      <c r="F1910" s="203"/>
    </row>
    <row r="1911" spans="2:6" ht="15.75">
      <c r="B1911" s="188"/>
      <c r="C1911" s="188"/>
      <c r="D1911" s="203"/>
      <c r="E1911" s="203"/>
      <c r="F1911" s="203"/>
    </row>
    <row r="1912" spans="2:6" ht="15.75">
      <c r="B1912" s="188"/>
      <c r="C1912" s="188"/>
      <c r="D1912" s="203"/>
      <c r="E1912" s="203"/>
      <c r="F1912" s="203"/>
    </row>
    <row r="1913" spans="2:6" ht="15.75">
      <c r="B1913" s="188"/>
      <c r="C1913" s="188"/>
      <c r="D1913" s="203"/>
      <c r="E1913" s="203"/>
      <c r="F1913" s="203"/>
    </row>
    <row r="1914" spans="2:6" ht="15.75">
      <c r="B1914" s="188"/>
      <c r="C1914" s="188"/>
      <c r="D1914" s="203"/>
      <c r="E1914" s="203"/>
      <c r="F1914" s="203"/>
    </row>
    <row r="1915" spans="2:6" ht="15.75">
      <c r="B1915" s="188"/>
      <c r="C1915" s="188"/>
      <c r="D1915" s="203"/>
      <c r="E1915" s="203"/>
      <c r="F1915" s="203"/>
    </row>
    <row r="1916" spans="2:6" ht="15.75">
      <c r="B1916" s="188"/>
      <c r="C1916" s="188"/>
      <c r="D1916" s="203"/>
      <c r="E1916" s="203"/>
      <c r="F1916" s="203"/>
    </row>
    <row r="1917" spans="2:6" ht="15.75">
      <c r="B1917" s="188"/>
      <c r="C1917" s="188"/>
      <c r="D1917" s="203"/>
      <c r="E1917" s="203"/>
      <c r="F1917" s="203"/>
    </row>
    <row r="1918" spans="2:6" ht="15.75">
      <c r="B1918" s="188"/>
      <c r="C1918" s="188"/>
      <c r="D1918" s="203"/>
      <c r="E1918" s="203"/>
      <c r="F1918" s="203"/>
    </row>
    <row r="1919" spans="2:6" ht="15.75">
      <c r="B1919" s="188"/>
      <c r="C1919" s="188"/>
      <c r="D1919" s="203"/>
      <c r="E1919" s="203"/>
      <c r="F1919" s="203"/>
    </row>
    <row r="1920" spans="2:6" ht="15.75">
      <c r="B1920" s="188"/>
      <c r="C1920" s="188"/>
      <c r="D1920" s="203"/>
      <c r="E1920" s="203"/>
      <c r="F1920" s="203"/>
    </row>
    <row r="1921" spans="2:6" ht="15.75">
      <c r="B1921" s="188"/>
      <c r="C1921" s="188"/>
      <c r="D1921" s="203"/>
      <c r="E1921" s="203"/>
      <c r="F1921" s="203"/>
    </row>
    <row r="1922" spans="2:6" ht="15.75">
      <c r="B1922" s="188"/>
      <c r="C1922" s="188"/>
      <c r="D1922" s="203"/>
      <c r="E1922" s="203"/>
      <c r="F1922" s="203"/>
    </row>
    <row r="1923" spans="2:6" ht="15.75">
      <c r="B1923" s="188"/>
      <c r="C1923" s="188"/>
      <c r="D1923" s="203"/>
      <c r="E1923" s="203"/>
      <c r="F1923" s="203"/>
    </row>
    <row r="1924" spans="2:6" ht="15.75">
      <c r="B1924" s="188"/>
      <c r="C1924" s="188"/>
      <c r="D1924" s="203"/>
      <c r="E1924" s="203"/>
      <c r="F1924" s="203"/>
    </row>
    <row r="1925" spans="2:6" ht="15.75">
      <c r="B1925" s="188"/>
      <c r="C1925" s="188"/>
      <c r="D1925" s="203"/>
      <c r="E1925" s="203"/>
      <c r="F1925" s="203"/>
    </row>
    <row r="1926" spans="2:6" ht="15.75">
      <c r="B1926" s="188"/>
      <c r="C1926" s="188"/>
      <c r="D1926" s="203"/>
      <c r="E1926" s="203"/>
      <c r="F1926" s="203"/>
    </row>
    <row r="1927" spans="2:6" ht="15.75">
      <c r="B1927" s="188"/>
      <c r="C1927" s="188"/>
      <c r="D1927" s="203"/>
      <c r="E1927" s="203"/>
      <c r="F1927" s="203"/>
    </row>
    <row r="1928" spans="2:6" ht="15.75">
      <c r="B1928" s="188"/>
      <c r="C1928" s="188"/>
      <c r="D1928" s="203"/>
      <c r="E1928" s="203"/>
      <c r="F1928" s="203"/>
    </row>
    <row r="1929" spans="2:6" ht="15.75">
      <c r="B1929" s="188"/>
      <c r="C1929" s="188"/>
      <c r="D1929" s="203"/>
      <c r="E1929" s="203"/>
      <c r="F1929" s="203"/>
    </row>
    <row r="1930" spans="2:6" ht="15.75">
      <c r="B1930" s="188"/>
      <c r="C1930" s="188"/>
      <c r="D1930" s="203"/>
      <c r="E1930" s="203"/>
      <c r="F1930" s="203"/>
    </row>
    <row r="1931" spans="2:6" ht="15.75">
      <c r="B1931" s="188"/>
      <c r="C1931" s="188"/>
      <c r="D1931" s="203"/>
      <c r="E1931" s="203"/>
      <c r="F1931" s="203"/>
    </row>
    <row r="1932" spans="2:6" ht="15.75">
      <c r="B1932" s="188"/>
      <c r="C1932" s="188"/>
      <c r="D1932" s="203"/>
      <c r="E1932" s="203"/>
      <c r="F1932" s="203"/>
    </row>
    <row r="1933" spans="2:6" ht="15.75">
      <c r="B1933" s="188"/>
      <c r="C1933" s="188"/>
      <c r="D1933" s="203"/>
      <c r="E1933" s="203"/>
      <c r="F1933" s="203"/>
    </row>
    <row r="1934" spans="2:6" ht="15.75">
      <c r="B1934" s="188"/>
      <c r="C1934" s="188"/>
      <c r="D1934" s="203"/>
      <c r="E1934" s="203"/>
      <c r="F1934" s="203"/>
    </row>
    <row r="1935" spans="2:6" ht="15.75">
      <c r="B1935" s="188"/>
      <c r="C1935" s="188"/>
      <c r="D1935" s="203"/>
      <c r="E1935" s="203"/>
      <c r="F1935" s="203"/>
    </row>
    <row r="1936" spans="2:6" ht="15.75">
      <c r="B1936" s="188"/>
      <c r="C1936" s="188"/>
      <c r="D1936" s="203"/>
      <c r="E1936" s="203"/>
      <c r="F1936" s="203"/>
    </row>
    <row r="1937" spans="2:6" ht="15.75">
      <c r="B1937" s="188"/>
      <c r="C1937" s="188"/>
      <c r="D1937" s="203"/>
      <c r="E1937" s="203"/>
      <c r="F1937" s="203"/>
    </row>
    <row r="1938" spans="2:6" ht="15.75">
      <c r="B1938" s="188"/>
      <c r="C1938" s="188"/>
      <c r="D1938" s="203"/>
      <c r="E1938" s="203"/>
      <c r="F1938" s="203"/>
    </row>
    <row r="1939" spans="2:6" ht="15.75">
      <c r="B1939" s="188"/>
      <c r="C1939" s="188"/>
      <c r="D1939" s="203"/>
      <c r="E1939" s="203"/>
      <c r="F1939" s="203"/>
    </row>
    <row r="1940" spans="2:6" ht="15.75">
      <c r="B1940" s="188"/>
      <c r="C1940" s="188"/>
      <c r="D1940" s="203"/>
      <c r="E1940" s="203"/>
      <c r="F1940" s="203"/>
    </row>
    <row r="1941" spans="2:6" ht="15.75">
      <c r="B1941" s="188"/>
      <c r="C1941" s="188"/>
      <c r="D1941" s="203"/>
      <c r="E1941" s="203"/>
      <c r="F1941" s="203"/>
    </row>
    <row r="1942" spans="2:6" ht="15.75">
      <c r="B1942" s="188"/>
      <c r="C1942" s="188"/>
      <c r="D1942" s="203"/>
      <c r="E1942" s="203"/>
      <c r="F1942" s="203"/>
    </row>
    <row r="1943" spans="2:6" ht="15.75">
      <c r="B1943" s="188"/>
      <c r="C1943" s="188"/>
      <c r="D1943" s="203"/>
      <c r="E1943" s="203"/>
      <c r="F1943" s="203"/>
    </row>
    <row r="1944" spans="2:6" ht="15.75">
      <c r="B1944" s="188"/>
      <c r="C1944" s="188"/>
      <c r="D1944" s="203"/>
      <c r="E1944" s="203"/>
      <c r="F1944" s="203"/>
    </row>
    <row r="1945" spans="2:6" ht="15.75">
      <c r="B1945" s="188"/>
      <c r="C1945" s="188"/>
      <c r="D1945" s="203"/>
      <c r="E1945" s="203"/>
      <c r="F1945" s="203"/>
    </row>
    <row r="1946" spans="2:6" ht="15.75">
      <c r="B1946" s="188"/>
      <c r="C1946" s="188"/>
      <c r="D1946" s="203"/>
      <c r="E1946" s="203"/>
      <c r="F1946" s="203"/>
    </row>
    <row r="1947" spans="2:6" ht="15.75">
      <c r="B1947" s="188"/>
      <c r="C1947" s="188"/>
      <c r="D1947" s="203"/>
      <c r="E1947" s="203"/>
      <c r="F1947" s="203"/>
    </row>
    <row r="1948" spans="2:6" ht="15.75">
      <c r="B1948" s="188"/>
      <c r="C1948" s="188"/>
      <c r="D1948" s="203"/>
      <c r="E1948" s="203"/>
      <c r="F1948" s="203"/>
    </row>
    <row r="1949" spans="2:6" ht="15.75">
      <c r="B1949" s="188"/>
      <c r="C1949" s="188"/>
      <c r="D1949" s="203"/>
      <c r="E1949" s="203"/>
      <c r="F1949" s="203"/>
    </row>
    <row r="1950" spans="2:6" ht="15.75">
      <c r="B1950" s="188"/>
      <c r="C1950" s="188"/>
      <c r="D1950" s="203"/>
      <c r="E1950" s="203"/>
      <c r="F1950" s="203"/>
    </row>
    <row r="1951" spans="2:6" ht="15.75">
      <c r="B1951" s="188"/>
      <c r="C1951" s="188"/>
      <c r="D1951" s="203"/>
      <c r="E1951" s="203"/>
      <c r="F1951" s="203"/>
    </row>
    <row r="1952" spans="2:6" ht="15.75">
      <c r="B1952" s="188"/>
      <c r="C1952" s="188"/>
      <c r="D1952" s="203"/>
      <c r="E1952" s="203"/>
      <c r="F1952" s="203"/>
    </row>
    <row r="1953" spans="2:6" ht="15.75">
      <c r="B1953" s="188"/>
      <c r="C1953" s="188"/>
      <c r="D1953" s="203"/>
      <c r="E1953" s="203"/>
      <c r="F1953" s="203"/>
    </row>
    <row r="1954" spans="2:6" ht="15.75">
      <c r="B1954" s="188"/>
      <c r="C1954" s="188"/>
      <c r="D1954" s="203"/>
      <c r="E1954" s="203"/>
      <c r="F1954" s="203"/>
    </row>
    <row r="1955" spans="2:6" ht="15.75">
      <c r="B1955" s="188"/>
      <c r="C1955" s="188"/>
      <c r="D1955" s="203"/>
      <c r="E1955" s="203"/>
      <c r="F1955" s="203"/>
    </row>
    <row r="1956" spans="2:6" ht="15.75">
      <c r="B1956" s="188"/>
      <c r="C1956" s="188"/>
      <c r="D1956" s="203"/>
      <c r="E1956" s="203"/>
      <c r="F1956" s="203"/>
    </row>
    <row r="1957" spans="2:6" ht="15.75">
      <c r="B1957" s="188"/>
      <c r="C1957" s="188"/>
      <c r="D1957" s="203"/>
      <c r="E1957" s="203"/>
      <c r="F1957" s="203"/>
    </row>
    <row r="1958" spans="2:6" ht="15.75">
      <c r="B1958" s="188"/>
      <c r="C1958" s="188"/>
      <c r="D1958" s="203"/>
      <c r="E1958" s="203"/>
      <c r="F1958" s="203"/>
    </row>
    <row r="1959" spans="2:6" ht="15.75">
      <c r="B1959" s="188"/>
      <c r="C1959" s="188"/>
      <c r="D1959" s="203"/>
      <c r="E1959" s="203"/>
      <c r="F1959" s="203"/>
    </row>
    <row r="1960" spans="2:6" ht="15.75">
      <c r="B1960" s="188"/>
      <c r="C1960" s="188"/>
      <c r="D1960" s="203"/>
      <c r="E1960" s="203"/>
      <c r="F1960" s="203"/>
    </row>
    <row r="1961" spans="2:6" ht="15.75">
      <c r="B1961" s="188"/>
      <c r="C1961" s="188"/>
      <c r="D1961" s="203"/>
      <c r="E1961" s="203"/>
      <c r="F1961" s="203"/>
    </row>
    <row r="1962" spans="2:6" ht="15.75">
      <c r="B1962" s="188"/>
      <c r="C1962" s="188"/>
      <c r="D1962" s="203"/>
      <c r="E1962" s="203"/>
      <c r="F1962" s="203"/>
    </row>
    <row r="1963" spans="2:6" ht="15.75">
      <c r="B1963" s="188"/>
      <c r="C1963" s="188"/>
      <c r="D1963" s="203"/>
      <c r="E1963" s="203"/>
      <c r="F1963" s="203"/>
    </row>
    <row r="1964" spans="2:6" ht="15.75">
      <c r="B1964" s="188"/>
      <c r="C1964" s="188"/>
      <c r="D1964" s="203"/>
      <c r="E1964" s="203"/>
      <c r="F1964" s="203"/>
    </row>
    <row r="1965" spans="2:6" ht="15.75">
      <c r="B1965" s="188"/>
      <c r="C1965" s="188"/>
      <c r="D1965" s="203"/>
      <c r="E1965" s="203"/>
      <c r="F1965" s="203"/>
    </row>
    <row r="1966" spans="2:6" ht="15.75">
      <c r="B1966" s="188"/>
      <c r="C1966" s="188"/>
      <c r="D1966" s="203"/>
      <c r="E1966" s="203"/>
      <c r="F1966" s="203"/>
    </row>
    <row r="1967" spans="2:6" ht="15.75">
      <c r="B1967" s="188"/>
      <c r="C1967" s="188"/>
      <c r="D1967" s="203"/>
      <c r="E1967" s="203"/>
      <c r="F1967" s="203"/>
    </row>
    <row r="1968" spans="2:6" ht="15.75">
      <c r="B1968" s="188"/>
      <c r="C1968" s="188"/>
      <c r="D1968" s="203"/>
      <c r="E1968" s="203"/>
      <c r="F1968" s="203"/>
    </row>
    <row r="1969" spans="2:6" ht="15.75">
      <c r="B1969" s="188"/>
      <c r="C1969" s="188"/>
      <c r="D1969" s="203"/>
      <c r="E1969" s="203"/>
      <c r="F1969" s="203"/>
    </row>
    <row r="1970" spans="2:6" ht="15.75">
      <c r="B1970" s="188"/>
      <c r="C1970" s="188"/>
      <c r="D1970" s="203"/>
      <c r="E1970" s="203"/>
      <c r="F1970" s="203"/>
    </row>
    <row r="1971" spans="2:6" ht="15.75">
      <c r="B1971" s="188"/>
      <c r="C1971" s="188"/>
      <c r="D1971" s="203"/>
      <c r="E1971" s="203"/>
      <c r="F1971" s="203"/>
    </row>
    <row r="1972" spans="2:6" ht="15.75">
      <c r="B1972" s="188"/>
      <c r="C1972" s="188"/>
      <c r="D1972" s="203"/>
      <c r="E1972" s="203"/>
      <c r="F1972" s="203"/>
    </row>
    <row r="1973" spans="2:6" ht="15.75">
      <c r="B1973" s="188"/>
      <c r="C1973" s="188"/>
      <c r="D1973" s="203"/>
      <c r="E1973" s="203"/>
      <c r="F1973" s="203"/>
    </row>
    <row r="1974" spans="2:6" ht="15.75">
      <c r="B1974" s="188"/>
      <c r="C1974" s="188"/>
      <c r="D1974" s="203"/>
      <c r="E1974" s="203"/>
      <c r="F1974" s="203"/>
    </row>
    <row r="1975" spans="2:6" ht="15.75">
      <c r="B1975" s="188"/>
      <c r="C1975" s="188"/>
      <c r="D1975" s="203"/>
      <c r="E1975" s="203"/>
      <c r="F1975" s="203"/>
    </row>
    <row r="1976" spans="2:6" ht="15.75">
      <c r="B1976" s="188"/>
      <c r="C1976" s="188"/>
      <c r="D1976" s="203"/>
      <c r="E1976" s="203"/>
      <c r="F1976" s="203"/>
    </row>
    <row r="1977" spans="2:6" ht="15.75">
      <c r="B1977" s="188"/>
      <c r="C1977" s="188"/>
      <c r="D1977" s="203"/>
      <c r="E1977" s="203"/>
      <c r="F1977" s="203"/>
    </row>
    <row r="1978" spans="2:6" ht="15.75">
      <c r="B1978" s="188"/>
      <c r="C1978" s="188"/>
      <c r="D1978" s="203"/>
      <c r="E1978" s="203"/>
      <c r="F1978" s="203"/>
    </row>
    <row r="1979" spans="2:6" ht="15.75">
      <c r="B1979" s="188"/>
      <c r="C1979" s="188"/>
      <c r="D1979" s="203"/>
      <c r="E1979" s="203"/>
      <c r="F1979" s="203"/>
    </row>
    <row r="1980" spans="2:6" ht="15.75">
      <c r="B1980" s="188"/>
      <c r="C1980" s="188"/>
      <c r="D1980" s="203"/>
      <c r="E1980" s="203"/>
      <c r="F1980" s="203"/>
    </row>
    <row r="1981" spans="2:6" ht="15.75">
      <c r="B1981" s="188"/>
      <c r="C1981" s="188"/>
      <c r="D1981" s="203"/>
      <c r="E1981" s="203"/>
      <c r="F1981" s="203"/>
    </row>
    <row r="1982" spans="2:6" ht="15.75">
      <c r="B1982" s="188"/>
      <c r="C1982" s="188"/>
      <c r="D1982" s="203"/>
      <c r="E1982" s="203"/>
      <c r="F1982" s="203"/>
    </row>
    <row r="1983" spans="2:6" ht="15.75">
      <c r="B1983" s="188"/>
      <c r="C1983" s="188"/>
      <c r="D1983" s="203"/>
      <c r="E1983" s="203"/>
      <c r="F1983" s="203"/>
    </row>
    <row r="1984" spans="2:6" ht="15.75">
      <c r="B1984" s="188"/>
      <c r="C1984" s="188"/>
      <c r="D1984" s="203"/>
      <c r="E1984" s="203"/>
      <c r="F1984" s="203"/>
    </row>
    <row r="1985" spans="2:6" ht="15.75">
      <c r="B1985" s="188"/>
      <c r="C1985" s="188"/>
      <c r="D1985" s="203"/>
      <c r="E1985" s="203"/>
      <c r="F1985" s="203"/>
    </row>
    <row r="1986" spans="2:6" ht="15.75">
      <c r="B1986" s="188"/>
      <c r="C1986" s="188"/>
      <c r="D1986" s="203"/>
      <c r="E1986" s="203"/>
      <c r="F1986" s="203"/>
    </row>
    <row r="1987" spans="2:6" ht="15.75">
      <c r="B1987" s="188"/>
      <c r="C1987" s="188"/>
      <c r="D1987" s="203"/>
      <c r="E1987" s="203"/>
      <c r="F1987" s="203"/>
    </row>
    <row r="1988" spans="2:6" ht="15.75">
      <c r="B1988" s="188"/>
      <c r="C1988" s="188"/>
      <c r="D1988" s="203"/>
      <c r="E1988" s="203"/>
      <c r="F1988" s="203"/>
    </row>
    <row r="1989" spans="2:6" ht="15.75">
      <c r="B1989" s="188"/>
      <c r="C1989" s="188"/>
      <c r="D1989" s="203"/>
      <c r="E1989" s="203"/>
      <c r="F1989" s="203"/>
    </row>
    <row r="1990" spans="2:6" ht="15.75">
      <c r="B1990" s="188"/>
      <c r="C1990" s="188"/>
      <c r="D1990" s="203"/>
      <c r="E1990" s="203"/>
      <c r="F1990" s="203"/>
    </row>
    <row r="1991" spans="2:6" ht="15.75">
      <c r="B1991" s="188"/>
      <c r="C1991" s="188"/>
      <c r="D1991" s="203"/>
      <c r="E1991" s="203"/>
      <c r="F1991" s="203"/>
    </row>
    <row r="1992" spans="2:6" ht="15.75">
      <c r="B1992" s="188"/>
      <c r="C1992" s="188"/>
      <c r="D1992" s="203"/>
      <c r="E1992" s="203"/>
      <c r="F1992" s="203"/>
    </row>
    <row r="1993" spans="2:6" ht="15.75">
      <c r="B1993" s="188"/>
      <c r="C1993" s="188"/>
      <c r="D1993" s="203"/>
      <c r="E1993" s="203"/>
      <c r="F1993" s="203"/>
    </row>
    <row r="1994" spans="2:6" ht="15.75">
      <c r="B1994" s="188"/>
      <c r="C1994" s="188"/>
      <c r="D1994" s="203"/>
      <c r="E1994" s="203"/>
      <c r="F1994" s="203"/>
    </row>
    <row r="1995" spans="2:6" ht="15.75">
      <c r="B1995" s="188"/>
      <c r="C1995" s="188"/>
      <c r="D1995" s="203"/>
      <c r="E1995" s="203"/>
      <c r="F1995" s="203"/>
    </row>
    <row r="1996" spans="2:6" ht="15.75">
      <c r="B1996" s="188"/>
      <c r="C1996" s="188"/>
      <c r="D1996" s="203"/>
      <c r="E1996" s="203"/>
      <c r="F1996" s="203"/>
    </row>
    <row r="1997" spans="2:6" ht="15.75">
      <c r="B1997" s="188"/>
      <c r="C1997" s="188"/>
      <c r="D1997" s="203"/>
      <c r="E1997" s="203"/>
      <c r="F1997" s="203"/>
    </row>
    <row r="1998" spans="2:6" ht="15.75">
      <c r="B1998" s="188"/>
      <c r="C1998" s="188"/>
      <c r="D1998" s="203"/>
      <c r="E1998" s="203"/>
      <c r="F1998" s="203"/>
    </row>
    <row r="1999" spans="2:6" ht="15.75">
      <c r="B1999" s="188"/>
      <c r="C1999" s="188"/>
      <c r="D1999" s="203"/>
      <c r="E1999" s="203"/>
      <c r="F1999" s="203"/>
    </row>
    <row r="2000" spans="2:6" ht="15.75">
      <c r="B2000" s="188"/>
      <c r="C2000" s="188"/>
      <c r="D2000" s="203"/>
      <c r="E2000" s="203"/>
      <c r="F2000" s="203"/>
    </row>
    <row r="2001" spans="2:6" ht="15.75">
      <c r="B2001" s="188"/>
      <c r="C2001" s="188"/>
      <c r="D2001" s="203"/>
      <c r="E2001" s="203"/>
      <c r="F2001" s="203"/>
    </row>
    <row r="2002" spans="2:6" ht="15.75">
      <c r="B2002" s="188"/>
      <c r="C2002" s="188"/>
      <c r="D2002" s="203"/>
      <c r="E2002" s="203"/>
      <c r="F2002" s="203"/>
    </row>
    <row r="2003" spans="2:6" ht="15.75">
      <c r="B2003" s="188"/>
      <c r="C2003" s="188"/>
      <c r="D2003" s="203"/>
      <c r="E2003" s="203"/>
      <c r="F2003" s="203"/>
    </row>
    <row r="2004" spans="2:6" ht="15.75">
      <c r="B2004" s="188"/>
      <c r="C2004" s="188"/>
      <c r="D2004" s="203"/>
      <c r="E2004" s="203"/>
      <c r="F2004" s="203"/>
    </row>
    <row r="2005" spans="2:6" ht="15.75">
      <c r="B2005" s="188"/>
      <c r="C2005" s="188"/>
      <c r="D2005" s="203"/>
      <c r="E2005" s="203"/>
      <c r="F2005" s="203"/>
    </row>
    <row r="2006" spans="2:6" ht="15.75">
      <c r="B2006" s="188"/>
      <c r="C2006" s="188"/>
      <c r="D2006" s="203"/>
      <c r="E2006" s="203"/>
      <c r="F2006" s="203"/>
    </row>
    <row r="2007" spans="2:6" ht="15.75">
      <c r="B2007" s="188"/>
      <c r="C2007" s="188"/>
      <c r="D2007" s="203"/>
      <c r="E2007" s="203"/>
      <c r="F2007" s="203"/>
    </row>
    <row r="2008" spans="2:6" ht="15.75">
      <c r="B2008" s="188"/>
      <c r="C2008" s="188"/>
      <c r="D2008" s="203"/>
      <c r="E2008" s="203"/>
      <c r="F2008" s="203"/>
    </row>
    <row r="2009" spans="2:6" ht="15.75">
      <c r="B2009" s="188"/>
      <c r="C2009" s="188"/>
      <c r="D2009" s="203"/>
      <c r="E2009" s="203"/>
      <c r="F2009" s="203"/>
    </row>
    <row r="2010" spans="2:6" ht="15.75">
      <c r="B2010" s="188"/>
      <c r="C2010" s="188"/>
      <c r="D2010" s="203"/>
      <c r="E2010" s="203"/>
      <c r="F2010" s="203"/>
    </row>
    <row r="2011" spans="2:6" ht="15.75">
      <c r="B2011" s="188"/>
      <c r="C2011" s="188"/>
      <c r="D2011" s="203"/>
      <c r="E2011" s="203"/>
      <c r="F2011" s="203"/>
    </row>
    <row r="2012" spans="2:6" ht="15.75">
      <c r="B2012" s="188"/>
      <c r="C2012" s="188"/>
      <c r="D2012" s="203"/>
      <c r="E2012" s="203"/>
      <c r="F2012" s="203"/>
    </row>
    <row r="2013" spans="2:6" ht="15.75">
      <c r="B2013" s="188"/>
      <c r="C2013" s="188"/>
      <c r="D2013" s="203"/>
      <c r="E2013" s="203"/>
      <c r="F2013" s="203"/>
    </row>
    <row r="2014" spans="2:6" ht="15.75">
      <c r="B2014" s="188"/>
      <c r="C2014" s="188"/>
      <c r="D2014" s="203"/>
      <c r="E2014" s="203"/>
      <c r="F2014" s="203"/>
    </row>
    <row r="2015" spans="2:6" ht="15.75">
      <c r="B2015" s="188"/>
      <c r="C2015" s="188"/>
      <c r="D2015" s="203"/>
      <c r="E2015" s="203"/>
      <c r="F2015" s="203"/>
    </row>
    <row r="2016" spans="2:6" ht="15.75">
      <c r="B2016" s="188"/>
      <c r="C2016" s="188"/>
      <c r="D2016" s="203"/>
      <c r="E2016" s="203"/>
      <c r="F2016" s="203"/>
    </row>
    <row r="2017" spans="2:6" ht="15.75">
      <c r="B2017" s="188"/>
      <c r="C2017" s="188"/>
      <c r="D2017" s="203"/>
      <c r="E2017" s="203"/>
      <c r="F2017" s="203"/>
    </row>
    <row r="2018" spans="2:6" ht="15.75">
      <c r="B2018" s="188"/>
      <c r="C2018" s="188"/>
      <c r="D2018" s="203"/>
      <c r="E2018" s="203"/>
      <c r="F2018" s="203"/>
    </row>
    <row r="2019" spans="2:6" ht="15.75">
      <c r="B2019" s="188"/>
      <c r="C2019" s="188"/>
      <c r="D2019" s="203"/>
      <c r="E2019" s="203"/>
      <c r="F2019" s="203"/>
    </row>
    <row r="2020" spans="2:6" ht="15.75">
      <c r="B2020" s="188"/>
      <c r="C2020" s="188"/>
      <c r="D2020" s="203"/>
      <c r="E2020" s="203"/>
      <c r="F2020" s="203"/>
    </row>
    <row r="2021" spans="2:6" ht="15.75">
      <c r="B2021" s="188"/>
      <c r="C2021" s="188"/>
      <c r="D2021" s="203"/>
      <c r="E2021" s="203"/>
      <c r="F2021" s="203"/>
    </row>
    <row r="2022" spans="2:6" ht="15.75">
      <c r="B2022" s="188"/>
      <c r="C2022" s="188"/>
      <c r="D2022" s="203"/>
      <c r="E2022" s="203"/>
      <c r="F2022" s="203"/>
    </row>
    <row r="2023" spans="2:6" ht="15.75">
      <c r="B2023" s="188"/>
      <c r="C2023" s="188"/>
      <c r="D2023" s="203"/>
      <c r="E2023" s="203"/>
      <c r="F2023" s="203"/>
    </row>
    <row r="2024" spans="2:6" ht="15.75">
      <c r="B2024" s="188"/>
      <c r="C2024" s="188"/>
      <c r="D2024" s="203"/>
      <c r="E2024" s="203"/>
      <c r="F2024" s="203"/>
    </row>
    <row r="2025" spans="2:6" ht="15.75">
      <c r="B2025" s="188"/>
      <c r="C2025" s="188"/>
      <c r="D2025" s="203"/>
      <c r="E2025" s="203"/>
      <c r="F2025" s="203"/>
    </row>
    <row r="2026" spans="2:6" ht="15.75">
      <c r="B2026" s="188"/>
      <c r="C2026" s="188"/>
      <c r="D2026" s="203"/>
      <c r="E2026" s="203"/>
      <c r="F2026" s="203"/>
    </row>
    <row r="2027" spans="2:6" ht="15.75">
      <c r="B2027" s="188"/>
      <c r="C2027" s="188"/>
      <c r="D2027" s="203"/>
      <c r="E2027" s="203"/>
      <c r="F2027" s="203"/>
    </row>
    <row r="2028" spans="2:6" ht="15.75">
      <c r="B2028" s="188"/>
      <c r="C2028" s="188"/>
      <c r="D2028" s="203"/>
      <c r="E2028" s="203"/>
      <c r="F2028" s="203"/>
    </row>
    <row r="2029" spans="2:6" ht="15.75">
      <c r="B2029" s="188"/>
      <c r="C2029" s="188"/>
      <c r="D2029" s="203"/>
      <c r="E2029" s="203"/>
      <c r="F2029" s="203"/>
    </row>
    <row r="2030" spans="2:6" ht="15.75">
      <c r="B2030" s="188"/>
      <c r="C2030" s="188"/>
      <c r="D2030" s="203"/>
      <c r="E2030" s="203"/>
      <c r="F2030" s="203"/>
    </row>
    <row r="2031" spans="2:6" ht="15.75">
      <c r="B2031" s="188"/>
      <c r="C2031" s="188"/>
      <c r="D2031" s="203"/>
      <c r="E2031" s="203"/>
      <c r="F2031" s="203"/>
    </row>
    <row r="2032" spans="2:6" ht="15.75">
      <c r="B2032" s="188"/>
      <c r="C2032" s="188"/>
      <c r="D2032" s="203"/>
      <c r="E2032" s="203"/>
      <c r="F2032" s="203"/>
    </row>
    <row r="2033" spans="2:6" ht="15.75">
      <c r="B2033" s="188"/>
      <c r="C2033" s="188"/>
      <c r="D2033" s="203"/>
      <c r="E2033" s="203"/>
      <c r="F2033" s="203"/>
    </row>
    <row r="2034" spans="2:6" ht="15.75">
      <c r="B2034" s="188"/>
      <c r="C2034" s="188"/>
      <c r="D2034" s="203"/>
      <c r="E2034" s="203"/>
      <c r="F2034" s="203"/>
    </row>
    <row r="2035" spans="2:6" ht="15.75">
      <c r="B2035" s="188"/>
      <c r="C2035" s="188"/>
      <c r="D2035" s="203"/>
      <c r="E2035" s="203"/>
      <c r="F2035" s="203"/>
    </row>
    <row r="2036" spans="2:6" ht="15.75">
      <c r="B2036" s="188"/>
      <c r="C2036" s="188"/>
      <c r="D2036" s="203"/>
      <c r="E2036" s="203"/>
      <c r="F2036" s="203"/>
    </row>
    <row r="2037" spans="2:6" ht="15.75">
      <c r="B2037" s="188"/>
      <c r="C2037" s="188"/>
      <c r="D2037" s="203"/>
      <c r="E2037" s="203"/>
      <c r="F2037" s="203"/>
    </row>
    <row r="2038" spans="2:6" ht="15.75">
      <c r="B2038" s="188"/>
      <c r="C2038" s="188"/>
      <c r="D2038" s="203"/>
      <c r="E2038" s="203"/>
      <c r="F2038" s="203"/>
    </row>
    <row r="2039" spans="2:6" ht="15.75">
      <c r="B2039" s="188"/>
      <c r="C2039" s="188"/>
      <c r="D2039" s="203"/>
      <c r="E2039" s="203"/>
      <c r="F2039" s="203"/>
    </row>
    <row r="2040" spans="2:6" ht="15.75">
      <c r="B2040" s="188"/>
      <c r="C2040" s="188"/>
      <c r="D2040" s="203"/>
      <c r="E2040" s="203"/>
      <c r="F2040" s="203"/>
    </row>
    <row r="2041" spans="2:6" ht="15.75">
      <c r="B2041" s="188"/>
      <c r="C2041" s="188"/>
      <c r="D2041" s="203"/>
      <c r="E2041" s="203"/>
      <c r="F2041" s="203"/>
    </row>
    <row r="2042" spans="2:6" ht="15.75">
      <c r="B2042" s="188"/>
      <c r="C2042" s="188"/>
      <c r="D2042" s="203"/>
      <c r="E2042" s="203"/>
      <c r="F2042" s="203"/>
    </row>
    <row r="2043" spans="2:6" ht="15.75">
      <c r="B2043" s="188"/>
      <c r="C2043" s="188"/>
      <c r="D2043" s="203"/>
      <c r="E2043" s="203"/>
      <c r="F2043" s="203"/>
    </row>
    <row r="2044" spans="2:6" ht="15.75">
      <c r="B2044" s="188"/>
      <c r="C2044" s="188"/>
      <c r="D2044" s="203"/>
      <c r="E2044" s="203"/>
      <c r="F2044" s="203"/>
    </row>
    <row r="2045" spans="2:6" ht="15.75">
      <c r="B2045" s="188"/>
      <c r="C2045" s="188"/>
      <c r="D2045" s="203"/>
      <c r="E2045" s="203"/>
      <c r="F2045" s="203"/>
    </row>
    <row r="2046" spans="2:6" ht="15.75">
      <c r="B2046" s="188"/>
      <c r="C2046" s="188"/>
      <c r="D2046" s="203"/>
      <c r="E2046" s="203"/>
      <c r="F2046" s="203"/>
    </row>
    <row r="2047" spans="2:6" ht="15.75">
      <c r="B2047" s="188"/>
      <c r="C2047" s="188"/>
      <c r="D2047" s="203"/>
      <c r="E2047" s="203"/>
      <c r="F2047" s="203"/>
    </row>
    <row r="2048" spans="2:6" ht="15.75">
      <c r="B2048" s="188"/>
      <c r="C2048" s="188"/>
      <c r="D2048" s="203"/>
      <c r="E2048" s="203"/>
      <c r="F2048" s="203"/>
    </row>
    <row r="2049" spans="2:6" ht="15.75">
      <c r="B2049" s="188"/>
      <c r="C2049" s="188"/>
      <c r="D2049" s="203"/>
      <c r="E2049" s="203"/>
      <c r="F2049" s="203"/>
    </row>
    <row r="2050" spans="2:6" ht="15.75">
      <c r="B2050" s="188"/>
      <c r="C2050" s="188"/>
      <c r="D2050" s="203"/>
      <c r="E2050" s="203"/>
      <c r="F2050" s="203"/>
    </row>
    <row r="2051" spans="2:6" ht="15.75">
      <c r="B2051" s="188"/>
      <c r="C2051" s="188"/>
      <c r="D2051" s="203"/>
      <c r="E2051" s="203"/>
      <c r="F2051" s="203"/>
    </row>
    <row r="2052" spans="2:6" ht="15.75">
      <c r="B2052" s="188"/>
      <c r="C2052" s="188"/>
      <c r="D2052" s="203"/>
      <c r="E2052" s="203"/>
      <c r="F2052" s="203"/>
    </row>
    <row r="2053" spans="2:6" ht="15.75">
      <c r="B2053" s="188"/>
      <c r="C2053" s="188"/>
      <c r="D2053" s="203"/>
      <c r="E2053" s="203"/>
      <c r="F2053" s="203"/>
    </row>
    <row r="2054" spans="2:6" ht="15.75">
      <c r="B2054" s="188"/>
      <c r="C2054" s="188"/>
      <c r="D2054" s="203"/>
      <c r="E2054" s="203"/>
      <c r="F2054" s="203"/>
    </row>
    <row r="2055" spans="2:6" ht="15.75">
      <c r="B2055" s="188"/>
      <c r="C2055" s="188"/>
      <c r="D2055" s="203"/>
      <c r="E2055" s="203"/>
      <c r="F2055" s="203"/>
    </row>
    <row r="2056" spans="2:6" ht="15.75">
      <c r="B2056" s="188"/>
      <c r="C2056" s="188"/>
      <c r="D2056" s="203"/>
      <c r="E2056" s="203"/>
      <c r="F2056" s="203"/>
    </row>
    <row r="2057" spans="2:6" ht="15.75">
      <c r="B2057" s="188"/>
      <c r="C2057" s="188"/>
      <c r="D2057" s="203"/>
      <c r="E2057" s="203"/>
      <c r="F2057" s="203"/>
    </row>
    <row r="2058" spans="2:6" ht="15.75">
      <c r="B2058" s="188"/>
      <c r="C2058" s="188"/>
      <c r="D2058" s="203"/>
      <c r="E2058" s="203"/>
      <c r="F2058" s="203"/>
    </row>
    <row r="2059" spans="2:6" ht="15.75">
      <c r="B2059" s="188"/>
      <c r="C2059" s="188"/>
      <c r="D2059" s="203"/>
      <c r="E2059" s="203"/>
      <c r="F2059" s="203"/>
    </row>
    <row r="2060" spans="2:6" ht="15.75">
      <c r="B2060" s="188"/>
      <c r="C2060" s="188"/>
      <c r="D2060" s="203"/>
      <c r="E2060" s="203"/>
      <c r="F2060" s="203"/>
    </row>
    <row r="2061" spans="2:6" ht="15.75">
      <c r="B2061" s="188"/>
      <c r="C2061" s="188"/>
      <c r="D2061" s="203"/>
      <c r="E2061" s="203"/>
      <c r="F2061" s="203"/>
    </row>
    <row r="2062" spans="2:6" ht="15.75">
      <c r="B2062" s="188"/>
      <c r="C2062" s="188"/>
      <c r="D2062" s="203"/>
      <c r="E2062" s="203"/>
      <c r="F2062" s="203"/>
    </row>
    <row r="2063" spans="2:6" ht="15.75">
      <c r="B2063" s="188"/>
      <c r="C2063" s="188"/>
      <c r="D2063" s="203"/>
      <c r="E2063" s="203"/>
      <c r="F2063" s="203"/>
    </row>
    <row r="2064" spans="2:6" ht="15.75">
      <c r="B2064" s="188"/>
      <c r="C2064" s="188"/>
      <c r="D2064" s="203"/>
      <c r="E2064" s="203"/>
      <c r="F2064" s="203"/>
    </row>
    <row r="2065" spans="2:6" ht="15.75">
      <c r="B2065" s="188"/>
      <c r="C2065" s="188"/>
      <c r="D2065" s="203"/>
      <c r="E2065" s="203"/>
      <c r="F2065" s="203"/>
    </row>
    <row r="2066" spans="2:6" ht="15.75">
      <c r="B2066" s="188"/>
      <c r="C2066" s="188"/>
      <c r="D2066" s="203"/>
      <c r="E2066" s="203"/>
      <c r="F2066" s="203"/>
    </row>
    <row r="2067" spans="2:6" ht="15.75">
      <c r="B2067" s="188"/>
      <c r="C2067" s="188"/>
      <c r="D2067" s="203"/>
      <c r="E2067" s="203"/>
      <c r="F2067" s="203"/>
    </row>
    <row r="2068" spans="2:6" ht="15.75">
      <c r="B2068" s="188"/>
      <c r="C2068" s="188"/>
      <c r="D2068" s="203"/>
      <c r="E2068" s="203"/>
      <c r="F2068" s="203"/>
    </row>
    <row r="2069" spans="2:6" ht="15.75">
      <c r="B2069" s="188"/>
      <c r="C2069" s="188"/>
      <c r="D2069" s="203"/>
      <c r="E2069" s="203"/>
      <c r="F2069" s="203"/>
    </row>
    <row r="2070" spans="2:6" ht="15.75">
      <c r="B2070" s="188"/>
      <c r="C2070" s="188"/>
      <c r="D2070" s="203"/>
      <c r="E2070" s="203"/>
      <c r="F2070" s="203"/>
    </row>
    <row r="2071" spans="2:6" ht="15.75">
      <c r="B2071" s="188"/>
      <c r="C2071" s="188"/>
      <c r="D2071" s="203"/>
      <c r="E2071" s="203"/>
      <c r="F2071" s="203"/>
    </row>
    <row r="2072" spans="2:6" ht="15.75">
      <c r="B2072" s="188"/>
      <c r="C2072" s="188"/>
      <c r="D2072" s="203"/>
      <c r="E2072" s="203"/>
      <c r="F2072" s="203"/>
    </row>
    <row r="2073" spans="2:6" ht="15.75">
      <c r="B2073" s="188"/>
      <c r="C2073" s="188"/>
      <c r="D2073" s="203"/>
      <c r="E2073" s="203"/>
      <c r="F2073" s="203"/>
    </row>
    <row r="2074" spans="2:6" ht="15.75">
      <c r="B2074" s="188"/>
      <c r="C2074" s="188"/>
      <c r="D2074" s="203"/>
      <c r="E2074" s="203"/>
      <c r="F2074" s="203"/>
    </row>
    <row r="2075" spans="2:6" ht="15.75">
      <c r="B2075" s="188"/>
      <c r="C2075" s="188"/>
      <c r="D2075" s="203"/>
      <c r="E2075" s="203"/>
      <c r="F2075" s="203"/>
    </row>
    <row r="2076" spans="2:6" ht="15.75">
      <c r="B2076" s="188"/>
      <c r="C2076" s="188"/>
      <c r="D2076" s="203"/>
      <c r="E2076" s="203"/>
      <c r="F2076" s="203"/>
    </row>
    <row r="2077" spans="2:6" ht="15.75">
      <c r="B2077" s="188"/>
      <c r="C2077" s="188"/>
      <c r="D2077" s="203"/>
      <c r="E2077" s="203"/>
      <c r="F2077" s="203"/>
    </row>
    <row r="2078" spans="2:6" ht="15.75">
      <c r="B2078" s="188"/>
      <c r="C2078" s="188"/>
      <c r="D2078" s="203"/>
      <c r="E2078" s="203"/>
      <c r="F2078" s="203"/>
    </row>
    <row r="2079" spans="2:6" ht="15.75">
      <c r="B2079" s="188"/>
      <c r="C2079" s="188"/>
      <c r="D2079" s="203"/>
      <c r="E2079" s="203"/>
      <c r="F2079" s="203"/>
    </row>
    <row r="2080" spans="2:6" ht="15.75">
      <c r="B2080" s="188"/>
      <c r="C2080" s="188"/>
      <c r="D2080" s="203"/>
      <c r="E2080" s="203"/>
      <c r="F2080" s="203"/>
    </row>
    <row r="2081" spans="2:6" ht="15.75">
      <c r="B2081" s="188"/>
      <c r="C2081" s="188"/>
      <c r="D2081" s="203"/>
      <c r="E2081" s="203"/>
      <c r="F2081" s="203"/>
    </row>
    <row r="2082" spans="2:6" ht="15.75">
      <c r="B2082" s="188"/>
      <c r="C2082" s="188"/>
      <c r="D2082" s="203"/>
      <c r="E2082" s="203"/>
      <c r="F2082" s="203"/>
    </row>
    <row r="2083" spans="2:6" ht="15.75">
      <c r="B2083" s="188"/>
      <c r="C2083" s="188"/>
      <c r="D2083" s="203"/>
      <c r="E2083" s="203"/>
      <c r="F2083" s="203"/>
    </row>
    <row r="2084" spans="2:6" ht="15.75">
      <c r="B2084" s="188"/>
      <c r="C2084" s="188"/>
      <c r="D2084" s="203"/>
      <c r="E2084" s="203"/>
      <c r="F2084" s="203"/>
    </row>
    <row r="2085" spans="2:6" ht="15.75">
      <c r="B2085" s="188"/>
      <c r="C2085" s="188"/>
      <c r="D2085" s="203"/>
      <c r="E2085" s="203"/>
      <c r="F2085" s="203"/>
    </row>
    <row r="2086" spans="2:6" ht="15.75">
      <c r="B2086" s="188"/>
      <c r="C2086" s="188"/>
      <c r="D2086" s="203"/>
      <c r="E2086" s="203"/>
      <c r="F2086" s="203"/>
    </row>
    <row r="2087" spans="2:6" ht="15.75">
      <c r="B2087" s="188"/>
      <c r="C2087" s="188"/>
      <c r="D2087" s="203"/>
      <c r="E2087" s="203"/>
      <c r="F2087" s="203"/>
    </row>
    <row r="2088" spans="2:6" ht="15.75">
      <c r="B2088" s="188"/>
      <c r="C2088" s="188"/>
      <c r="D2088" s="203"/>
      <c r="E2088" s="203"/>
      <c r="F2088" s="203"/>
    </row>
    <row r="2089" spans="2:6" ht="15.75">
      <c r="B2089" s="188"/>
      <c r="C2089" s="188"/>
      <c r="D2089" s="203"/>
      <c r="E2089" s="203"/>
      <c r="F2089" s="203"/>
    </row>
    <row r="2090" spans="2:6" ht="15.75">
      <c r="B2090" s="188"/>
      <c r="C2090" s="188"/>
      <c r="D2090" s="203"/>
      <c r="E2090" s="203"/>
      <c r="F2090" s="203"/>
    </row>
    <row r="2091" spans="2:6" ht="15.75">
      <c r="B2091" s="188"/>
      <c r="C2091" s="188"/>
      <c r="D2091" s="203"/>
      <c r="E2091" s="203"/>
      <c r="F2091" s="203"/>
    </row>
    <row r="2092" spans="2:6" ht="15.75">
      <c r="B2092" s="188"/>
      <c r="C2092" s="188"/>
      <c r="D2092" s="203"/>
      <c r="E2092" s="203"/>
      <c r="F2092" s="203"/>
    </row>
    <row r="2093" spans="2:6" ht="15.75">
      <c r="B2093" s="188"/>
      <c r="C2093" s="188"/>
      <c r="D2093" s="203"/>
      <c r="E2093" s="203"/>
      <c r="F2093" s="203"/>
    </row>
    <row r="2094" spans="2:6" ht="15.75">
      <c r="B2094" s="188"/>
      <c r="C2094" s="188"/>
      <c r="D2094" s="203"/>
      <c r="E2094" s="203"/>
      <c r="F2094" s="203"/>
    </row>
    <row r="2095" spans="2:6" ht="15.75">
      <c r="B2095" s="188"/>
      <c r="C2095" s="188"/>
      <c r="D2095" s="203"/>
      <c r="E2095" s="203"/>
      <c r="F2095" s="203"/>
    </row>
    <row r="2096" spans="2:6" ht="15.75">
      <c r="B2096" s="188"/>
      <c r="C2096" s="188"/>
      <c r="D2096" s="203"/>
      <c r="E2096" s="203"/>
      <c r="F2096" s="203"/>
    </row>
    <row r="2097" spans="2:6" ht="15.75">
      <c r="B2097" s="188"/>
      <c r="C2097" s="188"/>
      <c r="D2097" s="203"/>
      <c r="E2097" s="203"/>
      <c r="F2097" s="203"/>
    </row>
    <row r="2098" spans="2:6" ht="15.75">
      <c r="B2098" s="188"/>
      <c r="C2098" s="188"/>
      <c r="D2098" s="203"/>
      <c r="E2098" s="203"/>
      <c r="F2098" s="203"/>
    </row>
    <row r="2099" spans="2:6" ht="15.75">
      <c r="B2099" s="188"/>
      <c r="C2099" s="188"/>
      <c r="D2099" s="203"/>
      <c r="E2099" s="203"/>
      <c r="F2099" s="203"/>
    </row>
    <row r="2100" spans="2:6" ht="15.75">
      <c r="B2100" s="188"/>
      <c r="C2100" s="188"/>
      <c r="D2100" s="203"/>
      <c r="E2100" s="203"/>
      <c r="F2100" s="203"/>
    </row>
    <row r="2101" spans="2:6" ht="15.75">
      <c r="B2101" s="188"/>
      <c r="C2101" s="188"/>
      <c r="D2101" s="203"/>
      <c r="E2101" s="203"/>
      <c r="F2101" s="203"/>
    </row>
    <row r="2102" spans="2:6" ht="15.75">
      <c r="B2102" s="188"/>
      <c r="C2102" s="188"/>
      <c r="D2102" s="203"/>
      <c r="E2102" s="203"/>
      <c r="F2102" s="203"/>
    </row>
    <row r="2103" spans="2:6" ht="15.75">
      <c r="B2103" s="188"/>
      <c r="C2103" s="188"/>
      <c r="D2103" s="203"/>
      <c r="E2103" s="203"/>
      <c r="F2103" s="203"/>
    </row>
    <row r="2104" spans="2:6" ht="15.75">
      <c r="B2104" s="188"/>
      <c r="C2104" s="188"/>
      <c r="D2104" s="203"/>
      <c r="E2104" s="203"/>
      <c r="F2104" s="203"/>
    </row>
    <row r="2105" spans="2:6" ht="15.75">
      <c r="B2105" s="188"/>
      <c r="C2105" s="188"/>
      <c r="D2105" s="203"/>
      <c r="E2105" s="203"/>
      <c r="F2105" s="203"/>
    </row>
    <row r="2106" spans="2:6" ht="15.75">
      <c r="B2106" s="188"/>
      <c r="C2106" s="188"/>
      <c r="D2106" s="203"/>
      <c r="E2106" s="203"/>
      <c r="F2106" s="203"/>
    </row>
    <row r="2107" spans="2:6" ht="15.75">
      <c r="B2107" s="188"/>
      <c r="C2107" s="188"/>
      <c r="D2107" s="203"/>
      <c r="E2107" s="203"/>
      <c r="F2107" s="203"/>
    </row>
    <row r="2108" spans="2:6" ht="15.75">
      <c r="B2108" s="188"/>
      <c r="C2108" s="188"/>
      <c r="D2108" s="203"/>
      <c r="E2108" s="203"/>
      <c r="F2108" s="203"/>
    </row>
    <row r="2109" spans="2:6" ht="15.75">
      <c r="B2109" s="188"/>
      <c r="C2109" s="188"/>
      <c r="D2109" s="203"/>
      <c r="E2109" s="203"/>
      <c r="F2109" s="203"/>
    </row>
    <row r="2110" spans="2:6" ht="15.75">
      <c r="B2110" s="188"/>
      <c r="C2110" s="188"/>
      <c r="D2110" s="203"/>
      <c r="E2110" s="203"/>
      <c r="F2110" s="203"/>
    </row>
    <row r="2111" spans="2:6" ht="15.75">
      <c r="B2111" s="188"/>
      <c r="C2111" s="188"/>
      <c r="D2111" s="203"/>
      <c r="E2111" s="203"/>
      <c r="F2111" s="203"/>
    </row>
    <row r="2112" spans="2:6" ht="15.75">
      <c r="B2112" s="188"/>
      <c r="C2112" s="188"/>
      <c r="D2112" s="203"/>
      <c r="E2112" s="203"/>
      <c r="F2112" s="203"/>
    </row>
    <row r="2113" spans="2:6" ht="15.75">
      <c r="B2113" s="188"/>
      <c r="C2113" s="188"/>
      <c r="D2113" s="203"/>
      <c r="E2113" s="203"/>
      <c r="F2113" s="203"/>
    </row>
    <row r="2114" spans="2:6" ht="15.75">
      <c r="B2114" s="188"/>
      <c r="C2114" s="188"/>
      <c r="D2114" s="203"/>
      <c r="E2114" s="203"/>
      <c r="F2114" s="203"/>
    </row>
    <row r="2115" spans="2:6" ht="15.75">
      <c r="B2115" s="188"/>
      <c r="C2115" s="188"/>
      <c r="D2115" s="203"/>
      <c r="E2115" s="203"/>
      <c r="F2115" s="203"/>
    </row>
    <row r="2116" spans="2:6" ht="15.75">
      <c r="B2116" s="188"/>
      <c r="C2116" s="188"/>
      <c r="D2116" s="203"/>
      <c r="E2116" s="203"/>
      <c r="F2116" s="203"/>
    </row>
    <row r="2117" spans="2:6" ht="15.75">
      <c r="B2117" s="188"/>
      <c r="C2117" s="188"/>
      <c r="D2117" s="203"/>
      <c r="E2117" s="203"/>
      <c r="F2117" s="203"/>
    </row>
    <row r="2118" spans="2:6" ht="15.75">
      <c r="B2118" s="188"/>
      <c r="C2118" s="188"/>
      <c r="D2118" s="203"/>
      <c r="E2118" s="203"/>
      <c r="F2118" s="203"/>
    </row>
    <row r="2119" spans="2:6" ht="15.75">
      <c r="B2119" s="188"/>
      <c r="C2119" s="188"/>
      <c r="D2119" s="203"/>
      <c r="E2119" s="203"/>
      <c r="F2119" s="203"/>
    </row>
    <row r="2120" spans="2:6" ht="15.75">
      <c r="B2120" s="188"/>
      <c r="C2120" s="188"/>
      <c r="D2120" s="203"/>
      <c r="E2120" s="203"/>
      <c r="F2120" s="203"/>
    </row>
    <row r="2121" spans="2:6" ht="15.75">
      <c r="B2121" s="188"/>
      <c r="C2121" s="188"/>
      <c r="D2121" s="203"/>
      <c r="E2121" s="203"/>
      <c r="F2121" s="203"/>
    </row>
    <row r="2122" spans="2:6" ht="15.75">
      <c r="B2122" s="188"/>
      <c r="C2122" s="188"/>
      <c r="D2122" s="203"/>
      <c r="E2122" s="203"/>
      <c r="F2122" s="203"/>
    </row>
    <row r="2123" spans="2:6" ht="15.75">
      <c r="B2123" s="188"/>
      <c r="C2123" s="188"/>
      <c r="D2123" s="203"/>
      <c r="E2123" s="203"/>
      <c r="F2123" s="203"/>
    </row>
    <row r="2124" spans="2:6" ht="15.75">
      <c r="B2124" s="188"/>
      <c r="C2124" s="188"/>
      <c r="D2124" s="203"/>
      <c r="E2124" s="203"/>
      <c r="F2124" s="203"/>
    </row>
    <row r="2125" spans="2:6" ht="15.75">
      <c r="B2125" s="188"/>
      <c r="C2125" s="188"/>
      <c r="D2125" s="203"/>
      <c r="E2125" s="203"/>
      <c r="F2125" s="203"/>
    </row>
    <row r="2126" spans="2:6" ht="15.75">
      <c r="B2126" s="188"/>
      <c r="C2126" s="188"/>
      <c r="D2126" s="203"/>
      <c r="E2126" s="203"/>
      <c r="F2126" s="203"/>
    </row>
    <row r="2127" spans="2:6" ht="15.75">
      <c r="B2127" s="188"/>
      <c r="C2127" s="188"/>
      <c r="D2127" s="203"/>
      <c r="E2127" s="203"/>
      <c r="F2127" s="203"/>
    </row>
    <row r="2128" spans="2:6" ht="15.75">
      <c r="B2128" s="188"/>
      <c r="C2128" s="188"/>
      <c r="D2128" s="203"/>
      <c r="E2128" s="203"/>
      <c r="F2128" s="203"/>
    </row>
    <row r="2129" spans="2:6" ht="15.75">
      <c r="B2129" s="188"/>
      <c r="C2129" s="188"/>
      <c r="D2129" s="203"/>
      <c r="E2129" s="203"/>
      <c r="F2129" s="203"/>
    </row>
    <row r="2130" spans="2:6" ht="15.75">
      <c r="B2130" s="188"/>
      <c r="C2130" s="188"/>
      <c r="D2130" s="203"/>
      <c r="E2130" s="203"/>
      <c r="F2130" s="203"/>
    </row>
    <row r="2131" spans="2:6" ht="15.75">
      <c r="B2131" s="188"/>
      <c r="C2131" s="188"/>
      <c r="D2131" s="203"/>
      <c r="E2131" s="203"/>
      <c r="F2131" s="203"/>
    </row>
    <row r="2132" spans="2:6" ht="15.75">
      <c r="B2132" s="188"/>
      <c r="C2132" s="188"/>
      <c r="D2132" s="203"/>
      <c r="E2132" s="203"/>
      <c r="F2132" s="203"/>
    </row>
    <row r="2133" spans="2:6" ht="15.75">
      <c r="B2133" s="188"/>
      <c r="C2133" s="188"/>
      <c r="D2133" s="203"/>
      <c r="E2133" s="203"/>
      <c r="F2133" s="203"/>
    </row>
    <row r="2134" spans="2:6" ht="15.75">
      <c r="B2134" s="188"/>
      <c r="C2134" s="188"/>
      <c r="D2134" s="203"/>
      <c r="E2134" s="203"/>
      <c r="F2134" s="203"/>
    </row>
    <row r="2135" spans="2:6" ht="15.75">
      <c r="B2135" s="188"/>
      <c r="C2135" s="188"/>
      <c r="D2135" s="203"/>
      <c r="E2135" s="203"/>
      <c r="F2135" s="203"/>
    </row>
    <row r="2136" spans="2:6" ht="15.75">
      <c r="B2136" s="188"/>
      <c r="C2136" s="188"/>
      <c r="D2136" s="203"/>
      <c r="E2136" s="203"/>
      <c r="F2136" s="203"/>
    </row>
    <row r="2137" spans="2:6" ht="15.75">
      <c r="B2137" s="188"/>
      <c r="C2137" s="188"/>
      <c r="D2137" s="203"/>
      <c r="E2137" s="203"/>
      <c r="F2137" s="203"/>
    </row>
    <row r="2138" spans="2:6" ht="15.75">
      <c r="B2138" s="188"/>
      <c r="C2138" s="188"/>
      <c r="D2138" s="203"/>
      <c r="E2138" s="203"/>
      <c r="F2138" s="203"/>
    </row>
    <row r="2139" spans="2:6" ht="15.75">
      <c r="B2139" s="188"/>
      <c r="C2139" s="188"/>
      <c r="D2139" s="203"/>
      <c r="E2139" s="203"/>
      <c r="F2139" s="203"/>
    </row>
    <row r="2140" spans="2:6" ht="15.75">
      <c r="B2140" s="188"/>
      <c r="C2140" s="188"/>
      <c r="D2140" s="203"/>
      <c r="E2140" s="203"/>
      <c r="F2140" s="203"/>
    </row>
    <row r="2141" spans="2:6" ht="15.75">
      <c r="B2141" s="188"/>
      <c r="C2141" s="188"/>
      <c r="D2141" s="203"/>
      <c r="E2141" s="203"/>
      <c r="F2141" s="203"/>
    </row>
    <row r="2142" spans="2:6" ht="15.75">
      <c r="B2142" s="188"/>
      <c r="C2142" s="188"/>
      <c r="D2142" s="203"/>
      <c r="E2142" s="203"/>
      <c r="F2142" s="203"/>
    </row>
    <row r="2143" spans="2:6" ht="15.75">
      <c r="B2143" s="188"/>
      <c r="C2143" s="188"/>
      <c r="D2143" s="203"/>
      <c r="E2143" s="203"/>
      <c r="F2143" s="203"/>
    </row>
    <row r="2144" spans="2:6" ht="15.75">
      <c r="B2144" s="188"/>
      <c r="C2144" s="188"/>
      <c r="D2144" s="203"/>
      <c r="E2144" s="203"/>
      <c r="F2144" s="203"/>
    </row>
    <row r="2145" spans="2:6" ht="15.75">
      <c r="B2145" s="188"/>
      <c r="C2145" s="188"/>
      <c r="D2145" s="203"/>
      <c r="E2145" s="203"/>
      <c r="F2145" s="203"/>
    </row>
    <row r="2146" spans="2:6" ht="15.75">
      <c r="B2146" s="188"/>
      <c r="C2146" s="188"/>
      <c r="D2146" s="203"/>
      <c r="E2146" s="203"/>
      <c r="F2146" s="203"/>
    </row>
    <row r="2147" spans="2:6" ht="15.75">
      <c r="B2147" s="188"/>
      <c r="C2147" s="188"/>
      <c r="D2147" s="203"/>
      <c r="E2147" s="203"/>
      <c r="F2147" s="203"/>
    </row>
    <row r="2148" spans="2:6" ht="15.75">
      <c r="B2148" s="188"/>
      <c r="C2148" s="188"/>
      <c r="D2148" s="203"/>
      <c r="E2148" s="203"/>
      <c r="F2148" s="203"/>
    </row>
    <row r="2149" spans="2:6" ht="15.75">
      <c r="B2149" s="188"/>
      <c r="C2149" s="188"/>
      <c r="D2149" s="203"/>
      <c r="E2149" s="203"/>
      <c r="F2149" s="203"/>
    </row>
    <row r="2150" spans="2:6" ht="15.75">
      <c r="B2150" s="188"/>
      <c r="C2150" s="188"/>
      <c r="D2150" s="203"/>
      <c r="E2150" s="203"/>
      <c r="F2150" s="203"/>
    </row>
    <row r="2151" spans="2:6" ht="15.75">
      <c r="B2151" s="188"/>
      <c r="C2151" s="188"/>
      <c r="D2151" s="203"/>
      <c r="E2151" s="203"/>
      <c r="F2151" s="203"/>
    </row>
    <row r="2152" spans="2:6" ht="15.75">
      <c r="B2152" s="188"/>
      <c r="C2152" s="188"/>
      <c r="D2152" s="203"/>
      <c r="E2152" s="203"/>
      <c r="F2152" s="203"/>
    </row>
    <row r="2153" spans="2:6" ht="15.75">
      <c r="B2153" s="188"/>
      <c r="C2153" s="188"/>
      <c r="D2153" s="203"/>
      <c r="E2153" s="203"/>
      <c r="F2153" s="203"/>
    </row>
    <row r="2154" spans="2:6" ht="15.75">
      <c r="B2154" s="188"/>
      <c r="C2154" s="188"/>
      <c r="D2154" s="203"/>
      <c r="E2154" s="203"/>
      <c r="F2154" s="203"/>
    </row>
    <row r="2155" spans="2:6" ht="15.75">
      <c r="B2155" s="188"/>
      <c r="C2155" s="188"/>
      <c r="D2155" s="203"/>
      <c r="E2155" s="203"/>
      <c r="F2155" s="203"/>
    </row>
    <row r="2156" spans="2:6" ht="15.75">
      <c r="B2156" s="188"/>
      <c r="C2156" s="188"/>
      <c r="D2156" s="203"/>
      <c r="E2156" s="203"/>
      <c r="F2156" s="203"/>
    </row>
    <row r="2157" spans="2:6" ht="15.75">
      <c r="B2157" s="188"/>
      <c r="C2157" s="188"/>
      <c r="D2157" s="203"/>
      <c r="E2157" s="203"/>
      <c r="F2157" s="203"/>
    </row>
    <row r="2158" spans="2:6" ht="15.75">
      <c r="B2158" s="188"/>
      <c r="C2158" s="188"/>
      <c r="D2158" s="203"/>
      <c r="E2158" s="203"/>
      <c r="F2158" s="203"/>
    </row>
    <row r="2159" spans="2:6" ht="15.75">
      <c r="B2159" s="188"/>
      <c r="C2159" s="188"/>
      <c r="D2159" s="203"/>
      <c r="E2159" s="203"/>
      <c r="F2159" s="203"/>
    </row>
    <row r="2160" spans="2:6" ht="15.75">
      <c r="B2160" s="188"/>
      <c r="C2160" s="188"/>
      <c r="D2160" s="203"/>
      <c r="E2160" s="203"/>
      <c r="F2160" s="203"/>
    </row>
    <row r="2161" spans="2:6" ht="15.75">
      <c r="B2161" s="188"/>
      <c r="C2161" s="188"/>
      <c r="D2161" s="203"/>
      <c r="E2161" s="203"/>
      <c r="F2161" s="203"/>
    </row>
    <row r="2162" spans="2:6" ht="15.75">
      <c r="B2162" s="188"/>
      <c r="C2162" s="188"/>
      <c r="D2162" s="203"/>
      <c r="E2162" s="203"/>
      <c r="F2162" s="203"/>
    </row>
    <row r="2163" spans="2:6" ht="15.75">
      <c r="B2163" s="188"/>
      <c r="C2163" s="188"/>
      <c r="D2163" s="203"/>
      <c r="E2163" s="203"/>
      <c r="F2163" s="203"/>
    </row>
    <row r="2164" spans="2:6" ht="15.75">
      <c r="B2164" s="188"/>
      <c r="C2164" s="188"/>
      <c r="D2164" s="203"/>
      <c r="E2164" s="203"/>
      <c r="F2164" s="203"/>
    </row>
    <row r="2165" spans="2:6" ht="15.75">
      <c r="B2165" s="188"/>
      <c r="C2165" s="188"/>
      <c r="D2165" s="203"/>
      <c r="E2165" s="203"/>
      <c r="F2165" s="203"/>
    </row>
    <row r="2166" spans="2:6" ht="15.75">
      <c r="B2166" s="188"/>
      <c r="C2166" s="188"/>
      <c r="D2166" s="203"/>
      <c r="E2166" s="203"/>
      <c r="F2166" s="203"/>
    </row>
    <row r="2167" spans="2:6" ht="15.75">
      <c r="B2167" s="188"/>
      <c r="C2167" s="188"/>
      <c r="D2167" s="203"/>
      <c r="E2167" s="203"/>
      <c r="F2167" s="203"/>
    </row>
    <row r="2168" spans="2:6" ht="15.75">
      <c r="B2168" s="188"/>
      <c r="C2168" s="188"/>
      <c r="D2168" s="203"/>
      <c r="E2168" s="203"/>
      <c r="F2168" s="203"/>
    </row>
    <row r="2169" spans="2:6" ht="15.75">
      <c r="B2169" s="188"/>
      <c r="C2169" s="188"/>
      <c r="D2169" s="203"/>
      <c r="E2169" s="203"/>
      <c r="F2169" s="203"/>
    </row>
    <row r="2170" spans="2:6" ht="15.75">
      <c r="B2170" s="188"/>
      <c r="C2170" s="188"/>
      <c r="D2170" s="203"/>
      <c r="E2170" s="203"/>
      <c r="F2170" s="203"/>
    </row>
    <row r="2171" spans="2:6" ht="15.75">
      <c r="B2171" s="188"/>
      <c r="C2171" s="188"/>
      <c r="D2171" s="203"/>
      <c r="E2171" s="203"/>
      <c r="F2171" s="203"/>
    </row>
    <row r="2172" spans="2:6" ht="15.75">
      <c r="B2172" s="188"/>
      <c r="C2172" s="188"/>
      <c r="D2172" s="203"/>
      <c r="E2172" s="203"/>
      <c r="F2172" s="203"/>
    </row>
    <row r="2173" spans="2:6" ht="15.75">
      <c r="B2173" s="188"/>
      <c r="C2173" s="188"/>
      <c r="D2173" s="203"/>
      <c r="E2173" s="203"/>
      <c r="F2173" s="203"/>
    </row>
    <row r="2174" spans="2:6" ht="15.75">
      <c r="B2174" s="188"/>
      <c r="C2174" s="188"/>
      <c r="D2174" s="203"/>
      <c r="E2174" s="203"/>
      <c r="F2174" s="203"/>
    </row>
    <row r="2175" spans="2:6" ht="15.75">
      <c r="B2175" s="188"/>
      <c r="C2175" s="188"/>
      <c r="D2175" s="203"/>
      <c r="E2175" s="203"/>
      <c r="F2175" s="203"/>
    </row>
    <row r="2176" spans="2:6" ht="15.75">
      <c r="B2176" s="188"/>
      <c r="C2176" s="188"/>
      <c r="D2176" s="203"/>
      <c r="E2176" s="203"/>
      <c r="F2176" s="203"/>
    </row>
    <row r="2177" spans="2:6" ht="15.75">
      <c r="B2177" s="188"/>
      <c r="C2177" s="188"/>
      <c r="D2177" s="203"/>
      <c r="E2177" s="203"/>
      <c r="F2177" s="203"/>
    </row>
    <row r="2178" spans="2:6" ht="15.75">
      <c r="B2178" s="188"/>
      <c r="C2178" s="188"/>
      <c r="D2178" s="203"/>
      <c r="E2178" s="203"/>
      <c r="F2178" s="203"/>
    </row>
    <row r="2179" spans="2:6" ht="15.75">
      <c r="B2179" s="188"/>
      <c r="C2179" s="188"/>
      <c r="D2179" s="203"/>
      <c r="E2179" s="203"/>
      <c r="F2179" s="203"/>
    </row>
    <row r="2180" spans="2:6" ht="15.75">
      <c r="B2180" s="188"/>
      <c r="C2180" s="188"/>
      <c r="D2180" s="203"/>
      <c r="E2180" s="203"/>
      <c r="F2180" s="203"/>
    </row>
    <row r="2181" spans="2:6" ht="15.75">
      <c r="B2181" s="188"/>
      <c r="C2181" s="188"/>
      <c r="D2181" s="203"/>
      <c r="E2181" s="203"/>
      <c r="F2181" s="203"/>
    </row>
    <row r="2182" spans="2:6" ht="15.75">
      <c r="B2182" s="188"/>
      <c r="C2182" s="188"/>
      <c r="D2182" s="203"/>
      <c r="E2182" s="203"/>
      <c r="F2182" s="203"/>
    </row>
    <row r="2183" spans="2:6" ht="15.75">
      <c r="B2183" s="188"/>
      <c r="C2183" s="188"/>
      <c r="D2183" s="203"/>
      <c r="E2183" s="203"/>
      <c r="F2183" s="203"/>
    </row>
    <row r="2184" spans="2:6" ht="15.75">
      <c r="B2184" s="188"/>
      <c r="C2184" s="188"/>
      <c r="D2184" s="203"/>
      <c r="E2184" s="203"/>
      <c r="F2184" s="203"/>
    </row>
    <row r="2185" spans="2:6" ht="15.75">
      <c r="B2185" s="188"/>
      <c r="C2185" s="188"/>
      <c r="D2185" s="203"/>
      <c r="E2185" s="203"/>
      <c r="F2185" s="203"/>
    </row>
    <row r="2186" spans="2:6" ht="15.75">
      <c r="B2186" s="188"/>
      <c r="C2186" s="188"/>
      <c r="D2186" s="203"/>
      <c r="E2186" s="203"/>
      <c r="F2186" s="203"/>
    </row>
    <row r="2187" spans="2:6" ht="15.75">
      <c r="B2187" s="188"/>
      <c r="C2187" s="188"/>
      <c r="D2187" s="203"/>
      <c r="E2187" s="203"/>
      <c r="F2187" s="203"/>
    </row>
    <row r="2188" spans="2:6" ht="15.75">
      <c r="B2188" s="188"/>
      <c r="C2188" s="188"/>
      <c r="D2188" s="203"/>
      <c r="E2188" s="203"/>
      <c r="F2188" s="203"/>
    </row>
    <row r="2189" spans="2:6" ht="15.75">
      <c r="B2189" s="188"/>
      <c r="C2189" s="188"/>
      <c r="D2189" s="203"/>
      <c r="E2189" s="203"/>
      <c r="F2189" s="203"/>
    </row>
    <row r="2190" spans="2:6" ht="15.75">
      <c r="B2190" s="188"/>
      <c r="C2190" s="188"/>
      <c r="D2190" s="203"/>
      <c r="E2190" s="203"/>
      <c r="F2190" s="203"/>
    </row>
    <row r="2191" spans="2:6" ht="15.75">
      <c r="B2191" s="188"/>
      <c r="C2191" s="188"/>
      <c r="D2191" s="203"/>
      <c r="E2191" s="203"/>
      <c r="F2191" s="203"/>
    </row>
    <row r="2192" spans="2:6" ht="15.75">
      <c r="B2192" s="188"/>
      <c r="C2192" s="188"/>
      <c r="D2192" s="203"/>
      <c r="E2192" s="203"/>
      <c r="F2192" s="203"/>
    </row>
    <row r="2193" spans="2:6" ht="15.75">
      <c r="B2193" s="188"/>
      <c r="C2193" s="188"/>
      <c r="D2193" s="203"/>
      <c r="E2193" s="203"/>
      <c r="F2193" s="203"/>
    </row>
    <row r="2194" spans="2:6" ht="15.75">
      <c r="B2194" s="188"/>
      <c r="C2194" s="188"/>
      <c r="D2194" s="203"/>
      <c r="E2194" s="203"/>
      <c r="F2194" s="203"/>
    </row>
    <row r="2195" spans="2:6" ht="15.75">
      <c r="B2195" s="188"/>
      <c r="C2195" s="188"/>
      <c r="D2195" s="203"/>
      <c r="E2195" s="203"/>
      <c r="F2195" s="203"/>
    </row>
    <row r="2196" spans="2:6" ht="15.75">
      <c r="B2196" s="188"/>
      <c r="C2196" s="188"/>
      <c r="D2196" s="203"/>
      <c r="E2196" s="203"/>
      <c r="F2196" s="203"/>
    </row>
    <row r="2197" spans="2:6" ht="15.75">
      <c r="B2197" s="188"/>
      <c r="C2197" s="188"/>
      <c r="D2197" s="203"/>
      <c r="E2197" s="203"/>
      <c r="F2197" s="203"/>
    </row>
    <row r="2198" spans="2:6" ht="15.75">
      <c r="B2198" s="188"/>
      <c r="C2198" s="188"/>
      <c r="D2198" s="203"/>
      <c r="E2198" s="203"/>
      <c r="F2198" s="203"/>
    </row>
    <row r="2199" spans="2:6" ht="15.75">
      <c r="B2199" s="188"/>
      <c r="C2199" s="188"/>
      <c r="D2199" s="203"/>
      <c r="E2199" s="203"/>
      <c r="F2199" s="203"/>
    </row>
    <row r="2200" spans="2:6" ht="15.75">
      <c r="B2200" s="188"/>
      <c r="C2200" s="188"/>
      <c r="D2200" s="203"/>
      <c r="E2200" s="203"/>
      <c r="F2200" s="203"/>
    </row>
    <row r="2201" spans="2:6" ht="15.75">
      <c r="B2201" s="188"/>
      <c r="C2201" s="188"/>
      <c r="D2201" s="203"/>
      <c r="E2201" s="203"/>
      <c r="F2201" s="203"/>
    </row>
    <row r="2202" spans="2:6" ht="15.75">
      <c r="B2202" s="188"/>
      <c r="C2202" s="188"/>
      <c r="D2202" s="203"/>
      <c r="E2202" s="203"/>
      <c r="F2202" s="203"/>
    </row>
    <row r="2203" spans="2:6" ht="15.75">
      <c r="B2203" s="188"/>
      <c r="C2203" s="188"/>
      <c r="D2203" s="203"/>
      <c r="E2203" s="203"/>
      <c r="F2203" s="203"/>
    </row>
    <row r="2204" spans="2:6" ht="15.75">
      <c r="B2204" s="188"/>
      <c r="C2204" s="188"/>
      <c r="D2204" s="203"/>
      <c r="E2204" s="203"/>
      <c r="F2204" s="203"/>
    </row>
    <row r="2205" spans="2:6" ht="15.75">
      <c r="B2205" s="188"/>
      <c r="C2205" s="188"/>
      <c r="D2205" s="203"/>
      <c r="E2205" s="203"/>
      <c r="F2205" s="203"/>
    </row>
    <row r="2206" spans="2:6" ht="15.75">
      <c r="B2206" s="188"/>
      <c r="C2206" s="188"/>
      <c r="D2206" s="203"/>
      <c r="E2206" s="203"/>
      <c r="F2206" s="203"/>
    </row>
    <row r="2207" spans="2:6" ht="15.75">
      <c r="B2207" s="188"/>
      <c r="C2207" s="188"/>
      <c r="D2207" s="203"/>
      <c r="E2207" s="203"/>
      <c r="F2207" s="203"/>
    </row>
    <row r="2208" spans="2:6" ht="15.75">
      <c r="B2208" s="188"/>
      <c r="C2208" s="188"/>
      <c r="D2208" s="203"/>
      <c r="E2208" s="203"/>
      <c r="F2208" s="203"/>
    </row>
    <row r="2209" spans="2:6" ht="15.75">
      <c r="B2209" s="188"/>
      <c r="C2209" s="188"/>
      <c r="D2209" s="203"/>
      <c r="E2209" s="203"/>
      <c r="F2209" s="203"/>
    </row>
    <row r="2210" spans="2:6" ht="15.75">
      <c r="B2210" s="188"/>
      <c r="C2210" s="188"/>
      <c r="D2210" s="203"/>
      <c r="E2210" s="203"/>
      <c r="F2210" s="203"/>
    </row>
    <row r="2211" spans="2:6" ht="15.75">
      <c r="B2211" s="188"/>
      <c r="C2211" s="188"/>
      <c r="D2211" s="203"/>
      <c r="E2211" s="203"/>
      <c r="F2211" s="203"/>
    </row>
    <row r="2212" spans="2:6" ht="15.75">
      <c r="B2212" s="188"/>
      <c r="C2212" s="188"/>
      <c r="D2212" s="203"/>
      <c r="E2212" s="203"/>
      <c r="F2212" s="203"/>
    </row>
    <row r="2213" spans="2:6" ht="15.75">
      <c r="B2213" s="188"/>
      <c r="C2213" s="188"/>
      <c r="D2213" s="203"/>
      <c r="E2213" s="203"/>
      <c r="F2213" s="203"/>
    </row>
    <row r="2214" spans="2:6" ht="15.75">
      <c r="B2214" s="188"/>
      <c r="C2214" s="188"/>
      <c r="D2214" s="203"/>
      <c r="E2214" s="203"/>
      <c r="F2214" s="203"/>
    </row>
    <row r="2215" spans="2:6" ht="15.75">
      <c r="B2215" s="188"/>
      <c r="C2215" s="188"/>
      <c r="D2215" s="203"/>
      <c r="E2215" s="203"/>
      <c r="F2215" s="203"/>
    </row>
    <row r="2216" spans="2:6" ht="15.75">
      <c r="B2216" s="188"/>
      <c r="C2216" s="188"/>
      <c r="D2216" s="203"/>
      <c r="E2216" s="203"/>
      <c r="F2216" s="203"/>
    </row>
    <row r="2217" spans="2:6" ht="15.75">
      <c r="B2217" s="188"/>
      <c r="C2217" s="188"/>
      <c r="D2217" s="203"/>
      <c r="E2217" s="203"/>
      <c r="F2217" s="203"/>
    </row>
    <row r="2218" spans="2:6" ht="15.75">
      <c r="B2218" s="188"/>
      <c r="C2218" s="188"/>
      <c r="D2218" s="203"/>
      <c r="E2218" s="203"/>
      <c r="F2218" s="203"/>
    </row>
    <row r="2219" spans="2:6" ht="15.75">
      <c r="B2219" s="188"/>
      <c r="C2219" s="188"/>
      <c r="D2219" s="203"/>
      <c r="E2219" s="203"/>
      <c r="F2219" s="203"/>
    </row>
    <row r="2220" spans="2:6" ht="15.75">
      <c r="B2220" s="188"/>
      <c r="C2220" s="188"/>
      <c r="D2220" s="203"/>
      <c r="E2220" s="203"/>
      <c r="F2220" s="203"/>
    </row>
    <row r="2221" spans="2:6" ht="15.75">
      <c r="B2221" s="188"/>
      <c r="C2221" s="188"/>
      <c r="D2221" s="203"/>
      <c r="E2221" s="203"/>
      <c r="F2221" s="203"/>
    </row>
    <row r="2222" spans="2:6" ht="15.75">
      <c r="B2222" s="188"/>
      <c r="C2222" s="188"/>
      <c r="D2222" s="203"/>
      <c r="E2222" s="203"/>
      <c r="F2222" s="203"/>
    </row>
    <row r="2223" spans="2:6" ht="15.75">
      <c r="B2223" s="188"/>
      <c r="C2223" s="188"/>
      <c r="D2223" s="203"/>
      <c r="E2223" s="203"/>
      <c r="F2223" s="203"/>
    </row>
    <row r="2224" spans="2:6" ht="15.75">
      <c r="B2224" s="188"/>
      <c r="C2224" s="188"/>
      <c r="D2224" s="203"/>
      <c r="E2224" s="203"/>
      <c r="F2224" s="203"/>
    </row>
    <row r="2225" spans="2:6" ht="15.75">
      <c r="B2225" s="188"/>
      <c r="C2225" s="188"/>
      <c r="D2225" s="203"/>
      <c r="E2225" s="203"/>
      <c r="F2225" s="203"/>
    </row>
    <row r="2226" spans="2:6" ht="15.75">
      <c r="B2226" s="188"/>
      <c r="C2226" s="188"/>
      <c r="D2226" s="203"/>
      <c r="E2226" s="203"/>
      <c r="F2226" s="203"/>
    </row>
    <row r="2227" spans="2:6" ht="15.75">
      <c r="B2227" s="188"/>
      <c r="C2227" s="188"/>
      <c r="D2227" s="203"/>
      <c r="E2227" s="203"/>
      <c r="F2227" s="203"/>
    </row>
    <row r="2228" spans="2:6" ht="15.75">
      <c r="B2228" s="188"/>
      <c r="C2228" s="188"/>
      <c r="D2228" s="203"/>
      <c r="E2228" s="203"/>
      <c r="F2228" s="203"/>
    </row>
    <row r="2229" spans="2:6" ht="15.75">
      <c r="B2229" s="188"/>
      <c r="C2229" s="188"/>
      <c r="D2229" s="203"/>
      <c r="E2229" s="203"/>
      <c r="F2229" s="203"/>
    </row>
    <row r="2230" spans="2:6" ht="15.75">
      <c r="B2230" s="188"/>
      <c r="C2230" s="188"/>
      <c r="D2230" s="203"/>
      <c r="E2230" s="203"/>
      <c r="F2230" s="203"/>
    </row>
    <row r="2231" spans="2:6" ht="15.75">
      <c r="B2231" s="188"/>
      <c r="C2231" s="188"/>
      <c r="D2231" s="203"/>
      <c r="E2231" s="203"/>
      <c r="F2231" s="203"/>
    </row>
    <row r="2232" spans="2:6" ht="15.75">
      <c r="B2232" s="188"/>
      <c r="C2232" s="188"/>
      <c r="D2232" s="203"/>
      <c r="E2232" s="203"/>
      <c r="F2232" s="203"/>
    </row>
    <row r="2233" spans="2:6" ht="15.75">
      <c r="B2233" s="188"/>
      <c r="C2233" s="188"/>
      <c r="D2233" s="203"/>
      <c r="E2233" s="203"/>
      <c r="F2233" s="203"/>
    </row>
    <row r="2234" spans="2:6" ht="15.75">
      <c r="B2234" s="188"/>
      <c r="C2234" s="188"/>
      <c r="D2234" s="203"/>
      <c r="E2234" s="203"/>
      <c r="F2234" s="203"/>
    </row>
    <row r="2235" spans="2:6" ht="15.75">
      <c r="B2235" s="188"/>
      <c r="C2235" s="188"/>
      <c r="D2235" s="203"/>
      <c r="E2235" s="203"/>
      <c r="F2235" s="203"/>
    </row>
    <row r="2236" spans="2:6" ht="15.75">
      <c r="B2236" s="188"/>
      <c r="C2236" s="188"/>
      <c r="D2236" s="203"/>
      <c r="E2236" s="203"/>
      <c r="F2236" s="203"/>
    </row>
    <row r="2237" spans="2:6" ht="15.75">
      <c r="B2237" s="188"/>
      <c r="C2237" s="188"/>
      <c r="D2237" s="203"/>
      <c r="E2237" s="203"/>
      <c r="F2237" s="203"/>
    </row>
    <row r="2238" spans="2:6" ht="15.75">
      <c r="B2238" s="188"/>
      <c r="C2238" s="188"/>
      <c r="D2238" s="203"/>
      <c r="E2238" s="203"/>
      <c r="F2238" s="203"/>
    </row>
    <row r="2239" spans="2:6" ht="15.75">
      <c r="B2239" s="188"/>
      <c r="C2239" s="188"/>
      <c r="D2239" s="203"/>
      <c r="E2239" s="203"/>
      <c r="F2239" s="203"/>
    </row>
    <row r="2240" spans="2:6" ht="15.75">
      <c r="B2240" s="188"/>
      <c r="C2240" s="188"/>
      <c r="D2240" s="203"/>
      <c r="E2240" s="203"/>
      <c r="F2240" s="203"/>
    </row>
    <row r="2241" spans="2:6" ht="15.75">
      <c r="B2241" s="188"/>
      <c r="C2241" s="188"/>
      <c r="D2241" s="203"/>
      <c r="E2241" s="203"/>
      <c r="F2241" s="203"/>
    </row>
    <row r="2242" spans="2:6" ht="15.75">
      <c r="B2242" s="188"/>
      <c r="C2242" s="188"/>
      <c r="D2242" s="203"/>
      <c r="E2242" s="203"/>
      <c r="F2242" s="203"/>
    </row>
    <row r="2243" spans="2:6" ht="15.75">
      <c r="B2243" s="188"/>
      <c r="C2243" s="188"/>
      <c r="D2243" s="203"/>
      <c r="E2243" s="203"/>
      <c r="F2243" s="203"/>
    </row>
    <row r="2244" spans="2:6" ht="15.75">
      <c r="B2244" s="188"/>
      <c r="C2244" s="188"/>
      <c r="D2244" s="203"/>
      <c r="E2244" s="203"/>
      <c r="F2244" s="203"/>
    </row>
    <row r="2245" spans="2:6" ht="15.75">
      <c r="B2245" s="188"/>
      <c r="C2245" s="188"/>
      <c r="D2245" s="203"/>
      <c r="E2245" s="203"/>
      <c r="F2245" s="203"/>
    </row>
    <row r="2246" spans="2:6" ht="15.75">
      <c r="B2246" s="188"/>
      <c r="C2246" s="188"/>
      <c r="D2246" s="203"/>
      <c r="E2246" s="203"/>
      <c r="F2246" s="203"/>
    </row>
    <row r="2247" spans="2:6" ht="15.75">
      <c r="B2247" s="188"/>
      <c r="C2247" s="188"/>
      <c r="D2247" s="203"/>
      <c r="E2247" s="203"/>
      <c r="F2247" s="203"/>
    </row>
    <row r="2248" spans="2:6" ht="15.75">
      <c r="B2248" s="188"/>
      <c r="C2248" s="188"/>
      <c r="D2248" s="203"/>
      <c r="E2248" s="203"/>
      <c r="F2248" s="203"/>
    </row>
    <row r="2249" spans="2:6" ht="15.75">
      <c r="B2249" s="188"/>
      <c r="C2249" s="188"/>
      <c r="D2249" s="203"/>
      <c r="E2249" s="203"/>
      <c r="F2249" s="203"/>
    </row>
    <row r="2250" spans="2:6" ht="15.75">
      <c r="B2250" s="188"/>
      <c r="C2250" s="188"/>
      <c r="D2250" s="203"/>
      <c r="E2250" s="203"/>
      <c r="F2250" s="203"/>
    </row>
    <row r="2251" spans="2:6" ht="15.75">
      <c r="B2251" s="188"/>
      <c r="C2251" s="188"/>
      <c r="D2251" s="203"/>
      <c r="E2251" s="203"/>
      <c r="F2251" s="203"/>
    </row>
    <row r="2252" spans="2:6" ht="15.75">
      <c r="B2252" s="188"/>
      <c r="C2252" s="188"/>
      <c r="D2252" s="203"/>
      <c r="E2252" s="203"/>
      <c r="F2252" s="203"/>
    </row>
    <row r="2253" spans="2:6" ht="15.75">
      <c r="B2253" s="188"/>
      <c r="C2253" s="188"/>
      <c r="D2253" s="203"/>
      <c r="E2253" s="203"/>
      <c r="F2253" s="203"/>
    </row>
    <row r="2254" spans="2:6" ht="15.75">
      <c r="B2254" s="188"/>
      <c r="C2254" s="188"/>
      <c r="D2254" s="203"/>
      <c r="E2254" s="203"/>
      <c r="F2254" s="203"/>
    </row>
    <row r="2255" spans="2:6" ht="15.75">
      <c r="B2255" s="188"/>
      <c r="C2255" s="188"/>
      <c r="D2255" s="203"/>
      <c r="E2255" s="203"/>
      <c r="F2255" s="203"/>
    </row>
    <row r="2256" spans="2:6" ht="15.75">
      <c r="B2256" s="188"/>
      <c r="C2256" s="188"/>
      <c r="D2256" s="203"/>
      <c r="E2256" s="203"/>
      <c r="F2256" s="203"/>
    </row>
    <row r="2257" spans="2:6" ht="15.75">
      <c r="B2257" s="188"/>
      <c r="C2257" s="188"/>
      <c r="D2257" s="203"/>
      <c r="E2257" s="203"/>
      <c r="F2257" s="203"/>
    </row>
    <row r="2258" spans="2:6" ht="15.75">
      <c r="B2258" s="188"/>
      <c r="C2258" s="188"/>
      <c r="D2258" s="203"/>
      <c r="E2258" s="203"/>
      <c r="F2258" s="203"/>
    </row>
    <row r="2259" spans="2:6" ht="15.75">
      <c r="B2259" s="188"/>
      <c r="C2259" s="188"/>
      <c r="D2259" s="203"/>
      <c r="E2259" s="203"/>
      <c r="F2259" s="203"/>
    </row>
    <row r="2260" spans="2:6" ht="15.75">
      <c r="B2260" s="188"/>
      <c r="C2260" s="188"/>
      <c r="D2260" s="203"/>
      <c r="E2260" s="203"/>
      <c r="F2260" s="203"/>
    </row>
    <row r="2261" spans="2:6" ht="15.75">
      <c r="B2261" s="188"/>
      <c r="C2261" s="188"/>
      <c r="D2261" s="203"/>
      <c r="E2261" s="203"/>
      <c r="F2261" s="203"/>
    </row>
    <row r="2262" spans="2:6" ht="15.75">
      <c r="B2262" s="188"/>
      <c r="C2262" s="188"/>
      <c r="D2262" s="203"/>
      <c r="E2262" s="203"/>
      <c r="F2262" s="203"/>
    </row>
    <row r="2263" spans="2:6" ht="15.75">
      <c r="B2263" s="188"/>
      <c r="C2263" s="188"/>
      <c r="D2263" s="203"/>
      <c r="E2263" s="203"/>
      <c r="F2263" s="203"/>
    </row>
    <row r="2264" spans="2:6" ht="15.75">
      <c r="B2264" s="188"/>
      <c r="C2264" s="188"/>
      <c r="D2264" s="203"/>
      <c r="E2264" s="203"/>
      <c r="F2264" s="203"/>
    </row>
    <row r="2265" spans="2:6" ht="15.75">
      <c r="B2265" s="188"/>
      <c r="C2265" s="188"/>
      <c r="D2265" s="203"/>
      <c r="E2265" s="203"/>
      <c r="F2265" s="203"/>
    </row>
    <row r="2266" spans="2:6" ht="15.75">
      <c r="B2266" s="188"/>
      <c r="C2266" s="188"/>
      <c r="D2266" s="203"/>
      <c r="E2266" s="203"/>
      <c r="F2266" s="203"/>
    </row>
    <row r="2267" spans="2:6" ht="15.75">
      <c r="B2267" s="188"/>
      <c r="C2267" s="188"/>
      <c r="D2267" s="203"/>
      <c r="E2267" s="203"/>
      <c r="F2267" s="203"/>
    </row>
    <row r="2268" spans="2:6" ht="15.75">
      <c r="B2268" s="188"/>
      <c r="C2268" s="188"/>
      <c r="D2268" s="203"/>
      <c r="E2268" s="203"/>
      <c r="F2268" s="203"/>
    </row>
    <row r="2269" spans="2:6" ht="15.75">
      <c r="B2269" s="188"/>
      <c r="C2269" s="188"/>
      <c r="D2269" s="203"/>
      <c r="E2269" s="203"/>
      <c r="F2269" s="203"/>
    </row>
    <row r="2270" spans="2:6" ht="15.75">
      <c r="B2270" s="188"/>
      <c r="C2270" s="188"/>
      <c r="D2270" s="203"/>
      <c r="E2270" s="203"/>
      <c r="F2270" s="203"/>
    </row>
    <row r="2271" spans="2:6" ht="15.75">
      <c r="B2271" s="188"/>
      <c r="C2271" s="188"/>
      <c r="D2271" s="203"/>
      <c r="E2271" s="203"/>
      <c r="F2271" s="203"/>
    </row>
    <row r="2272" spans="2:6" ht="15.75">
      <c r="B2272" s="188"/>
      <c r="C2272" s="188"/>
      <c r="D2272" s="203"/>
      <c r="E2272" s="203"/>
      <c r="F2272" s="203"/>
    </row>
    <row r="2273" spans="2:6" ht="15.75">
      <c r="B2273" s="188"/>
      <c r="C2273" s="188"/>
      <c r="D2273" s="203"/>
      <c r="E2273" s="203"/>
      <c r="F2273" s="203"/>
    </row>
    <row r="2274" spans="2:6" ht="15.75">
      <c r="B2274" s="188"/>
      <c r="C2274" s="188"/>
      <c r="D2274" s="203"/>
      <c r="E2274" s="203"/>
      <c r="F2274" s="203"/>
    </row>
    <row r="2275" spans="2:6" ht="15.75">
      <c r="B2275" s="188"/>
      <c r="C2275" s="188"/>
      <c r="D2275" s="203"/>
      <c r="E2275" s="203"/>
      <c r="F2275" s="203"/>
    </row>
    <row r="2276" spans="2:6" ht="15.75">
      <c r="B2276" s="188"/>
      <c r="C2276" s="188"/>
      <c r="D2276" s="203"/>
      <c r="E2276" s="203"/>
      <c r="F2276" s="203"/>
    </row>
    <row r="2277" spans="2:6" ht="15.75">
      <c r="B2277" s="188"/>
      <c r="C2277" s="188"/>
      <c r="D2277" s="203"/>
      <c r="E2277" s="203"/>
      <c r="F2277" s="203"/>
    </row>
    <row r="2278" spans="2:6" ht="15.75">
      <c r="B2278" s="188"/>
      <c r="C2278" s="188"/>
      <c r="D2278" s="203"/>
      <c r="E2278" s="203"/>
      <c r="F2278" s="203"/>
    </row>
    <row r="2279" spans="2:6" ht="15.75">
      <c r="B2279" s="188"/>
      <c r="C2279" s="188"/>
      <c r="D2279" s="203"/>
      <c r="E2279" s="203"/>
      <c r="F2279" s="203"/>
    </row>
    <row r="2280" spans="2:6" ht="15.75">
      <c r="B2280" s="188"/>
      <c r="C2280" s="188"/>
      <c r="D2280" s="203"/>
      <c r="E2280" s="203"/>
      <c r="F2280" s="203"/>
    </row>
    <row r="2281" spans="2:6" ht="15.75">
      <c r="B2281" s="188"/>
      <c r="C2281" s="188"/>
      <c r="D2281" s="203"/>
      <c r="E2281" s="203"/>
      <c r="F2281" s="203"/>
    </row>
    <row r="2282" spans="2:6" ht="15.75">
      <c r="B2282" s="188"/>
      <c r="C2282" s="188"/>
      <c r="D2282" s="203"/>
      <c r="E2282" s="203"/>
      <c r="F2282" s="203"/>
    </row>
    <row r="2283" spans="2:6" ht="15.75">
      <c r="B2283" s="188"/>
      <c r="C2283" s="188"/>
      <c r="D2283" s="203"/>
      <c r="E2283" s="203"/>
      <c r="F2283" s="203"/>
    </row>
    <row r="2284" spans="2:6" ht="15.75">
      <c r="B2284" s="188"/>
      <c r="C2284" s="188"/>
      <c r="D2284" s="203"/>
      <c r="E2284" s="203"/>
      <c r="F2284" s="203"/>
    </row>
    <row r="2285" spans="2:6" ht="15.75">
      <c r="B2285" s="188"/>
      <c r="C2285" s="188"/>
      <c r="D2285" s="203"/>
      <c r="E2285" s="203"/>
      <c r="F2285" s="203"/>
    </row>
    <row r="2286" spans="2:6" ht="15.75">
      <c r="B2286" s="188"/>
      <c r="C2286" s="188"/>
      <c r="D2286" s="203"/>
      <c r="E2286" s="203"/>
      <c r="F2286" s="203"/>
    </row>
    <row r="2287" spans="2:6" ht="15.75">
      <c r="B2287" s="188"/>
      <c r="C2287" s="188"/>
      <c r="D2287" s="203"/>
      <c r="E2287" s="203"/>
      <c r="F2287" s="203"/>
    </row>
    <row r="2288" spans="2:6" ht="15.75">
      <c r="B2288" s="188"/>
      <c r="C2288" s="188"/>
      <c r="D2288" s="203"/>
      <c r="E2288" s="203"/>
      <c r="F2288" s="203"/>
    </row>
    <row r="2289" spans="2:6" ht="15.75">
      <c r="B2289" s="188"/>
      <c r="C2289" s="188"/>
      <c r="D2289" s="203"/>
      <c r="E2289" s="203"/>
      <c r="F2289" s="203"/>
    </row>
    <row r="2290" spans="2:6" ht="15.75">
      <c r="B2290" s="188"/>
      <c r="C2290" s="188"/>
      <c r="D2290" s="203"/>
      <c r="E2290" s="203"/>
      <c r="F2290" s="203"/>
    </row>
    <row r="2291" spans="2:6" ht="15.75">
      <c r="B2291" s="188"/>
      <c r="C2291" s="188"/>
      <c r="D2291" s="203"/>
      <c r="E2291" s="203"/>
      <c r="F2291" s="203"/>
    </row>
    <row r="2292" spans="2:6" ht="15.75">
      <c r="B2292" s="188"/>
      <c r="C2292" s="188"/>
      <c r="D2292" s="203"/>
      <c r="E2292" s="203"/>
      <c r="F2292" s="203"/>
    </row>
    <row r="2293" spans="2:6" ht="15.75">
      <c r="B2293" s="188"/>
      <c r="C2293" s="188"/>
      <c r="D2293" s="203"/>
      <c r="E2293" s="203"/>
      <c r="F2293" s="203"/>
    </row>
    <row r="2294" spans="2:6" ht="15.75">
      <c r="B2294" s="188"/>
      <c r="C2294" s="188"/>
      <c r="D2294" s="203"/>
      <c r="E2294" s="203"/>
      <c r="F2294" s="203"/>
    </row>
    <row r="2295" spans="2:6" ht="15.75">
      <c r="B2295" s="188"/>
      <c r="C2295" s="188"/>
      <c r="D2295" s="203"/>
      <c r="E2295" s="203"/>
      <c r="F2295" s="203"/>
    </row>
    <row r="2296" spans="2:6" ht="15.75">
      <c r="B2296" s="188"/>
      <c r="C2296" s="188"/>
      <c r="D2296" s="203"/>
      <c r="E2296" s="203"/>
      <c r="F2296" s="203"/>
    </row>
    <row r="2297" spans="2:6" ht="15.75">
      <c r="B2297" s="188"/>
      <c r="C2297" s="188"/>
      <c r="D2297" s="203"/>
      <c r="E2297" s="203"/>
      <c r="F2297" s="203"/>
    </row>
    <row r="2298" spans="2:6" ht="15.75">
      <c r="B2298" s="188"/>
      <c r="C2298" s="188"/>
      <c r="D2298" s="203"/>
      <c r="E2298" s="203"/>
      <c r="F2298" s="203"/>
    </row>
    <row r="2299" spans="2:6" ht="15.75">
      <c r="B2299" s="188"/>
      <c r="C2299" s="188"/>
      <c r="D2299" s="203"/>
      <c r="E2299" s="203"/>
      <c r="F2299" s="203"/>
    </row>
    <row r="2300" spans="2:6" ht="15.75">
      <c r="B2300" s="188"/>
      <c r="C2300" s="188"/>
      <c r="D2300" s="203"/>
      <c r="E2300" s="203"/>
      <c r="F2300" s="203"/>
    </row>
    <row r="2301" spans="2:6" ht="15.75">
      <c r="B2301" s="188"/>
      <c r="C2301" s="188"/>
      <c r="D2301" s="203"/>
      <c r="E2301" s="203"/>
      <c r="F2301" s="203"/>
    </row>
    <row r="2302" spans="2:6" ht="15.75">
      <c r="B2302" s="188"/>
      <c r="C2302" s="188"/>
      <c r="D2302" s="203"/>
      <c r="E2302" s="203"/>
      <c r="F2302" s="203"/>
    </row>
    <row r="2303" spans="2:6" ht="15.75">
      <c r="B2303" s="188"/>
      <c r="C2303" s="188"/>
      <c r="D2303" s="203"/>
      <c r="E2303" s="203"/>
      <c r="F2303" s="203"/>
    </row>
    <row r="2304" spans="2:6" ht="15.75">
      <c r="B2304" s="188"/>
      <c r="C2304" s="188"/>
      <c r="D2304" s="203"/>
      <c r="E2304" s="203"/>
      <c r="F2304" s="203"/>
    </row>
    <row r="2305" spans="2:6" ht="15.75">
      <c r="B2305" s="188"/>
      <c r="C2305" s="188"/>
      <c r="D2305" s="203"/>
      <c r="E2305" s="203"/>
      <c r="F2305" s="203"/>
    </row>
    <row r="2306" spans="2:6" ht="15.75">
      <c r="B2306" s="188"/>
      <c r="C2306" s="188"/>
      <c r="D2306" s="203"/>
      <c r="E2306" s="203"/>
      <c r="F2306" s="203"/>
    </row>
    <row r="2307" spans="2:6" ht="15.75">
      <c r="B2307" s="188"/>
      <c r="C2307" s="188"/>
      <c r="D2307" s="203"/>
      <c r="E2307" s="203"/>
      <c r="F2307" s="203"/>
    </row>
    <row r="2308" spans="2:6" ht="15.75">
      <c r="B2308" s="188"/>
      <c r="C2308" s="188"/>
      <c r="D2308" s="203"/>
      <c r="E2308" s="203"/>
      <c r="F2308" s="203"/>
    </row>
    <row r="2309" spans="2:6" ht="15.75">
      <c r="B2309" s="188"/>
      <c r="C2309" s="188"/>
      <c r="D2309" s="203"/>
      <c r="E2309" s="203"/>
      <c r="F2309" s="203"/>
    </row>
    <row r="2310" spans="2:6" ht="15.75">
      <c r="B2310" s="188"/>
      <c r="C2310" s="188"/>
      <c r="D2310" s="203"/>
      <c r="E2310" s="203"/>
      <c r="F2310" s="203"/>
    </row>
    <row r="2311" spans="2:6" ht="15.75">
      <c r="B2311" s="188"/>
      <c r="C2311" s="188"/>
      <c r="D2311" s="203"/>
      <c r="E2311" s="203"/>
      <c r="F2311" s="203"/>
    </row>
    <row r="2312" spans="2:6" ht="15.75">
      <c r="B2312" s="188"/>
      <c r="C2312" s="188"/>
      <c r="D2312" s="203"/>
      <c r="E2312" s="203"/>
      <c r="F2312" s="203"/>
    </row>
    <row r="2313" spans="2:6" ht="15.75">
      <c r="B2313" s="188"/>
      <c r="C2313" s="188"/>
      <c r="D2313" s="203"/>
      <c r="E2313" s="203"/>
      <c r="F2313" s="203"/>
    </row>
    <row r="2314" spans="2:6" ht="15.75">
      <c r="B2314" s="188"/>
      <c r="C2314" s="188"/>
      <c r="D2314" s="203"/>
      <c r="E2314" s="203"/>
      <c r="F2314" s="203"/>
    </row>
    <row r="2315" spans="2:6" ht="15.75">
      <c r="B2315" s="188"/>
      <c r="C2315" s="188"/>
      <c r="D2315" s="203"/>
      <c r="E2315" s="203"/>
      <c r="F2315" s="203"/>
    </row>
    <row r="2316" spans="2:6" ht="15.75">
      <c r="B2316" s="188"/>
      <c r="C2316" s="188"/>
      <c r="D2316" s="203"/>
      <c r="E2316" s="203"/>
      <c r="F2316" s="203"/>
    </row>
    <row r="2317" spans="2:6" ht="15.75">
      <c r="B2317" s="188"/>
      <c r="C2317" s="188"/>
      <c r="D2317" s="203"/>
      <c r="E2317" s="203"/>
      <c r="F2317" s="203"/>
    </row>
    <row r="2318" spans="2:6" ht="15.75">
      <c r="B2318" s="188"/>
      <c r="C2318" s="188"/>
      <c r="D2318" s="203"/>
      <c r="E2318" s="203"/>
      <c r="F2318" s="203"/>
    </row>
    <row r="2319" spans="2:6" ht="15.75">
      <c r="B2319" s="188"/>
      <c r="C2319" s="188"/>
      <c r="D2319" s="203"/>
      <c r="E2319" s="203"/>
      <c r="F2319" s="203"/>
    </row>
    <row r="2320" spans="2:6" ht="15.75">
      <c r="B2320" s="188"/>
      <c r="C2320" s="188"/>
      <c r="D2320" s="203"/>
      <c r="E2320" s="203"/>
      <c r="F2320" s="203"/>
    </row>
    <row r="2321" spans="2:6" ht="15.75">
      <c r="B2321" s="188"/>
      <c r="C2321" s="188"/>
      <c r="D2321" s="203"/>
      <c r="E2321" s="203"/>
      <c r="F2321" s="203"/>
    </row>
    <row r="2322" spans="2:6" ht="15.75">
      <c r="B2322" s="188"/>
      <c r="C2322" s="188"/>
      <c r="D2322" s="203"/>
      <c r="E2322" s="203"/>
      <c r="F2322" s="203"/>
    </row>
    <row r="2323" spans="2:6" ht="15.75">
      <c r="B2323" s="188"/>
      <c r="C2323" s="188"/>
      <c r="D2323" s="203"/>
      <c r="E2323" s="203"/>
      <c r="F2323" s="203"/>
    </row>
    <row r="2324" spans="2:6" ht="15.75">
      <c r="B2324" s="188"/>
      <c r="C2324" s="188"/>
      <c r="D2324" s="203"/>
      <c r="E2324" s="203"/>
      <c r="F2324" s="203"/>
    </row>
    <row r="2325" spans="2:6" ht="15.75">
      <c r="B2325" s="188"/>
      <c r="C2325" s="188"/>
      <c r="D2325" s="203"/>
      <c r="E2325" s="203"/>
      <c r="F2325" s="203"/>
    </row>
    <row r="2326" spans="2:6" ht="15.75">
      <c r="B2326" s="188"/>
      <c r="C2326" s="188"/>
      <c r="D2326" s="203"/>
      <c r="E2326" s="203"/>
      <c r="F2326" s="203"/>
    </row>
    <row r="2327" spans="2:6" ht="15.75">
      <c r="B2327" s="188"/>
      <c r="C2327" s="188"/>
      <c r="D2327" s="203"/>
      <c r="E2327" s="203"/>
      <c r="F2327" s="203"/>
    </row>
    <row r="2328" spans="2:6" ht="15.75">
      <c r="B2328" s="188"/>
      <c r="C2328" s="188"/>
      <c r="D2328" s="203"/>
      <c r="E2328" s="203"/>
      <c r="F2328" s="203"/>
    </row>
    <row r="2329" spans="2:6" ht="15.75">
      <c r="B2329" s="188"/>
      <c r="C2329" s="188"/>
      <c r="D2329" s="203"/>
      <c r="E2329" s="203"/>
      <c r="F2329" s="203"/>
    </row>
    <row r="2330" spans="2:6" ht="15.75">
      <c r="B2330" s="188"/>
      <c r="C2330" s="188"/>
      <c r="D2330" s="203"/>
      <c r="E2330" s="203"/>
      <c r="F2330" s="203"/>
    </row>
    <row r="2331" spans="2:6" ht="15.75">
      <c r="B2331" s="188"/>
      <c r="C2331" s="188"/>
      <c r="D2331" s="203"/>
      <c r="E2331" s="203"/>
      <c r="F2331" s="203"/>
    </row>
    <row r="2332" spans="2:6" ht="15.75">
      <c r="B2332" s="188"/>
      <c r="C2332" s="188"/>
      <c r="D2332" s="203"/>
      <c r="E2332" s="203"/>
      <c r="F2332" s="203"/>
    </row>
    <row r="2333" spans="2:6" ht="15.75">
      <c r="B2333" s="188"/>
      <c r="C2333" s="188"/>
      <c r="D2333" s="203"/>
      <c r="E2333" s="203"/>
      <c r="F2333" s="203"/>
    </row>
    <row r="2334" spans="2:6" ht="15.75">
      <c r="B2334" s="188"/>
      <c r="C2334" s="188"/>
      <c r="D2334" s="203"/>
      <c r="E2334" s="203"/>
      <c r="F2334" s="203"/>
    </row>
    <row r="2335" spans="2:6" ht="15.75">
      <c r="B2335" s="188"/>
      <c r="C2335" s="188"/>
      <c r="D2335" s="203"/>
      <c r="E2335" s="203"/>
      <c r="F2335" s="203"/>
    </row>
    <row r="2336" spans="2:6" ht="15.75">
      <c r="B2336" s="188"/>
      <c r="C2336" s="188"/>
      <c r="D2336" s="203"/>
      <c r="E2336" s="203"/>
      <c r="F2336" s="203"/>
    </row>
    <row r="2337" spans="2:6" ht="15.75">
      <c r="B2337" s="188"/>
      <c r="C2337" s="188"/>
      <c r="D2337" s="203"/>
      <c r="E2337" s="203"/>
      <c r="F2337" s="203"/>
    </row>
    <row r="2338" spans="2:6" ht="15.75">
      <c r="B2338" s="188"/>
      <c r="C2338" s="188"/>
      <c r="D2338" s="203"/>
      <c r="E2338" s="203"/>
      <c r="F2338" s="203"/>
    </row>
    <row r="2339" spans="2:6" ht="15.75">
      <c r="B2339" s="188"/>
      <c r="C2339" s="188"/>
      <c r="D2339" s="203"/>
      <c r="E2339" s="203"/>
      <c r="F2339" s="203"/>
    </row>
    <row r="2340" spans="2:6" ht="15.75">
      <c r="B2340" s="188"/>
      <c r="C2340" s="188"/>
      <c r="D2340" s="203"/>
      <c r="E2340" s="203"/>
      <c r="F2340" s="203"/>
    </row>
    <row r="2341" spans="2:6" ht="15.75">
      <c r="B2341" s="188"/>
      <c r="C2341" s="188"/>
      <c r="D2341" s="203"/>
      <c r="E2341" s="203"/>
      <c r="F2341" s="203"/>
    </row>
    <row r="2342" spans="2:6" ht="15.75">
      <c r="B2342" s="188"/>
      <c r="C2342" s="188"/>
      <c r="D2342" s="203"/>
      <c r="E2342" s="203"/>
      <c r="F2342" s="203"/>
    </row>
    <row r="2343" spans="2:6" ht="15.75">
      <c r="B2343" s="188"/>
      <c r="C2343" s="188"/>
      <c r="D2343" s="203"/>
      <c r="E2343" s="203"/>
      <c r="F2343" s="203"/>
    </row>
    <row r="2344" spans="2:6" ht="15.75">
      <c r="B2344" s="188"/>
      <c r="C2344" s="188"/>
      <c r="D2344" s="203"/>
      <c r="E2344" s="203"/>
      <c r="F2344" s="203"/>
    </row>
    <row r="2345" spans="2:6" ht="15.75">
      <c r="B2345" s="188"/>
      <c r="C2345" s="188"/>
      <c r="D2345" s="203"/>
      <c r="E2345" s="203"/>
      <c r="F2345" s="203"/>
    </row>
    <row r="2346" spans="2:6" ht="15.75">
      <c r="B2346" s="188"/>
      <c r="C2346" s="188"/>
      <c r="D2346" s="203"/>
      <c r="E2346" s="203"/>
      <c r="F2346" s="203"/>
    </row>
    <row r="2347" spans="2:6" ht="15.75">
      <c r="B2347" s="188"/>
      <c r="C2347" s="188"/>
      <c r="D2347" s="203"/>
      <c r="E2347" s="203"/>
      <c r="F2347" s="203"/>
    </row>
    <row r="2348" spans="2:6" ht="15.75">
      <c r="B2348" s="188"/>
      <c r="C2348" s="188"/>
      <c r="D2348" s="203"/>
      <c r="E2348" s="203"/>
      <c r="F2348" s="203"/>
    </row>
    <row r="2349" spans="2:6" ht="15.75">
      <c r="B2349" s="188"/>
      <c r="C2349" s="188"/>
      <c r="D2349" s="203"/>
      <c r="E2349" s="203"/>
      <c r="F2349" s="203"/>
    </row>
    <row r="2350" spans="2:6" ht="15.75">
      <c r="B2350" s="188"/>
      <c r="C2350" s="188"/>
      <c r="D2350" s="203"/>
      <c r="E2350" s="203"/>
      <c r="F2350" s="203"/>
    </row>
    <row r="2351" spans="2:6" ht="15.75">
      <c r="B2351" s="188"/>
      <c r="C2351" s="188"/>
      <c r="D2351" s="203"/>
      <c r="E2351" s="203"/>
      <c r="F2351" s="203"/>
    </row>
    <row r="2352" spans="2:6" ht="15.75">
      <c r="B2352" s="188"/>
      <c r="C2352" s="188"/>
      <c r="D2352" s="203"/>
      <c r="E2352" s="203"/>
      <c r="F2352" s="203"/>
    </row>
    <row r="2353" spans="2:6" ht="15.75">
      <c r="B2353" s="188"/>
      <c r="C2353" s="188"/>
      <c r="D2353" s="203"/>
      <c r="E2353" s="203"/>
      <c r="F2353" s="203"/>
    </row>
    <row r="2354" spans="2:6" ht="15.75">
      <c r="B2354" s="188"/>
      <c r="C2354" s="188"/>
      <c r="D2354" s="203"/>
      <c r="E2354" s="203"/>
      <c r="F2354" s="203"/>
    </row>
    <row r="2355" spans="2:6" ht="15.75">
      <c r="B2355" s="188"/>
      <c r="C2355" s="188"/>
      <c r="D2355" s="203"/>
      <c r="E2355" s="203"/>
      <c r="F2355" s="203"/>
    </row>
    <row r="2356" spans="2:6" ht="15.75">
      <c r="B2356" s="188"/>
      <c r="C2356" s="188"/>
      <c r="D2356" s="203"/>
      <c r="E2356" s="203"/>
      <c r="F2356" s="203"/>
    </row>
    <row r="2357" spans="2:6" ht="15.75">
      <c r="B2357" s="188"/>
      <c r="C2357" s="188"/>
      <c r="D2357" s="203"/>
      <c r="E2357" s="203"/>
      <c r="F2357" s="203"/>
    </row>
    <row r="2358" spans="2:6" ht="15.75">
      <c r="B2358" s="188"/>
      <c r="C2358" s="188"/>
      <c r="D2358" s="203"/>
      <c r="E2358" s="203"/>
      <c r="F2358" s="203"/>
    </row>
    <row r="2359" spans="2:6" ht="15.75">
      <c r="B2359" s="188"/>
      <c r="C2359" s="188"/>
      <c r="D2359" s="203"/>
      <c r="E2359" s="203"/>
      <c r="F2359" s="203"/>
    </row>
    <row r="2360" spans="2:6" ht="15.75">
      <c r="B2360" s="188"/>
      <c r="C2360" s="188"/>
      <c r="D2360" s="203"/>
      <c r="E2360" s="203"/>
      <c r="F2360" s="203"/>
    </row>
    <row r="2361" spans="2:6" ht="15.75">
      <c r="B2361" s="188"/>
      <c r="C2361" s="188"/>
      <c r="D2361" s="203"/>
      <c r="E2361" s="203"/>
      <c r="F2361" s="203"/>
    </row>
    <row r="2362" spans="2:6" ht="15.75">
      <c r="B2362" s="188"/>
      <c r="C2362" s="188"/>
      <c r="D2362" s="203"/>
      <c r="E2362" s="203"/>
      <c r="F2362" s="203"/>
    </row>
    <row r="2363" spans="2:6" ht="15.75">
      <c r="B2363" s="188"/>
      <c r="C2363" s="188"/>
      <c r="D2363" s="203"/>
      <c r="E2363" s="203"/>
      <c r="F2363" s="203"/>
    </row>
    <row r="2364" spans="2:6" ht="15.75">
      <c r="B2364" s="188"/>
      <c r="C2364" s="188"/>
      <c r="D2364" s="203"/>
      <c r="E2364" s="203"/>
      <c r="F2364" s="203"/>
    </row>
    <row r="2365" spans="2:6" ht="15.75">
      <c r="B2365" s="188"/>
      <c r="C2365" s="188"/>
      <c r="D2365" s="203"/>
      <c r="E2365" s="203"/>
      <c r="F2365" s="203"/>
    </row>
    <row r="2366" spans="2:6" ht="15.75">
      <c r="B2366" s="188"/>
      <c r="C2366" s="188"/>
      <c r="D2366" s="203"/>
      <c r="E2366" s="203"/>
      <c r="F2366" s="203"/>
    </row>
    <row r="2367" spans="2:6" ht="15.75">
      <c r="B2367" s="188"/>
      <c r="C2367" s="188"/>
      <c r="D2367" s="203"/>
      <c r="E2367" s="203"/>
      <c r="F2367" s="203"/>
    </row>
    <row r="2368" spans="2:6" ht="15.75">
      <c r="B2368" s="188"/>
      <c r="C2368" s="188"/>
      <c r="D2368" s="203"/>
      <c r="E2368" s="203"/>
      <c r="F2368" s="203"/>
    </row>
    <row r="2369" spans="2:6" ht="15.75">
      <c r="B2369" s="188"/>
      <c r="C2369" s="188"/>
      <c r="D2369" s="203"/>
      <c r="E2369" s="203"/>
      <c r="F2369" s="203"/>
    </row>
    <row r="2370" spans="2:6" ht="15.75">
      <c r="B2370" s="188"/>
      <c r="C2370" s="188"/>
      <c r="D2370" s="203"/>
      <c r="E2370" s="203"/>
      <c r="F2370" s="203"/>
    </row>
    <row r="2371" spans="2:6" ht="15.75">
      <c r="B2371" s="188"/>
      <c r="C2371" s="188"/>
      <c r="D2371" s="203"/>
      <c r="E2371" s="203"/>
      <c r="F2371" s="203"/>
    </row>
    <row r="2372" spans="2:6" ht="15.75">
      <c r="B2372" s="188"/>
      <c r="C2372" s="188"/>
      <c r="D2372" s="203"/>
      <c r="E2372" s="203"/>
      <c r="F2372" s="203"/>
    </row>
    <row r="2373" spans="2:6" ht="15.75">
      <c r="B2373" s="188"/>
      <c r="C2373" s="188"/>
      <c r="D2373" s="203"/>
      <c r="E2373" s="203"/>
      <c r="F2373" s="203"/>
    </row>
    <row r="2374" spans="2:6" ht="15.75">
      <c r="B2374" s="188"/>
      <c r="C2374" s="188"/>
      <c r="D2374" s="203"/>
      <c r="E2374" s="203"/>
      <c r="F2374" s="203"/>
    </row>
    <row r="2375" spans="2:6" ht="15.75">
      <c r="B2375" s="188"/>
      <c r="C2375" s="188"/>
      <c r="D2375" s="203"/>
      <c r="E2375" s="203"/>
      <c r="F2375" s="203"/>
    </row>
    <row r="2376" spans="2:6" ht="15.75">
      <c r="B2376" s="188"/>
      <c r="C2376" s="188"/>
      <c r="D2376" s="203"/>
      <c r="E2376" s="203"/>
      <c r="F2376" s="203"/>
    </row>
    <row r="2377" spans="2:6" ht="15.75">
      <c r="B2377" s="188"/>
      <c r="C2377" s="188"/>
      <c r="D2377" s="203"/>
      <c r="E2377" s="203"/>
      <c r="F2377" s="203"/>
    </row>
    <row r="2378" spans="2:6" ht="15.75">
      <c r="B2378" s="188"/>
      <c r="C2378" s="188"/>
      <c r="D2378" s="203"/>
      <c r="E2378" s="203"/>
      <c r="F2378" s="203"/>
    </row>
    <row r="2379" spans="2:6" ht="15.75">
      <c r="B2379" s="188"/>
      <c r="C2379" s="188"/>
      <c r="D2379" s="203"/>
      <c r="E2379" s="203"/>
      <c r="F2379" s="203"/>
    </row>
    <row r="2380" spans="2:6" ht="15.75">
      <c r="B2380" s="188"/>
      <c r="C2380" s="188"/>
      <c r="D2380" s="203"/>
      <c r="E2380" s="203"/>
      <c r="F2380" s="203"/>
    </row>
    <row r="2381" spans="2:6" ht="15.75">
      <c r="B2381" s="188"/>
      <c r="C2381" s="188"/>
      <c r="D2381" s="203"/>
      <c r="E2381" s="203"/>
      <c r="F2381" s="203"/>
    </row>
    <row r="2382" spans="2:6" ht="15.75">
      <c r="B2382" s="188"/>
      <c r="C2382" s="188"/>
      <c r="D2382" s="203"/>
      <c r="E2382" s="203"/>
      <c r="F2382" s="203"/>
    </row>
    <row r="2383" spans="2:6" ht="15.75">
      <c r="B2383" s="188"/>
      <c r="C2383" s="188"/>
      <c r="D2383" s="203"/>
      <c r="E2383" s="203"/>
      <c r="F2383" s="203"/>
    </row>
    <row r="2384" spans="2:6" ht="15.75">
      <c r="B2384" s="188"/>
      <c r="C2384" s="188"/>
      <c r="D2384" s="203"/>
      <c r="E2384" s="203"/>
      <c r="F2384" s="203"/>
    </row>
    <row r="2385" spans="2:6" ht="15.75">
      <c r="B2385" s="188"/>
      <c r="C2385" s="188"/>
      <c r="D2385" s="203"/>
      <c r="E2385" s="203"/>
      <c r="F2385" s="203"/>
    </row>
    <row r="2386" spans="2:6" ht="15.75">
      <c r="B2386" s="188"/>
      <c r="C2386" s="188"/>
      <c r="D2386" s="203"/>
      <c r="E2386" s="203"/>
      <c r="F2386" s="203"/>
    </row>
    <row r="2387" spans="2:6" ht="15.75">
      <c r="B2387" s="188"/>
      <c r="C2387" s="188"/>
      <c r="D2387" s="203"/>
      <c r="E2387" s="203"/>
      <c r="F2387" s="203"/>
    </row>
    <row r="2388" spans="2:6" ht="15.75">
      <c r="B2388" s="188"/>
      <c r="C2388" s="188"/>
      <c r="D2388" s="203"/>
      <c r="E2388" s="203"/>
      <c r="F2388" s="203"/>
    </row>
    <row r="2389" spans="2:6" ht="15.75">
      <c r="B2389" s="188"/>
      <c r="C2389" s="188"/>
      <c r="D2389" s="203"/>
      <c r="E2389" s="203"/>
      <c r="F2389" s="203"/>
    </row>
    <row r="2390" spans="2:6" ht="15.75">
      <c r="B2390" s="188"/>
      <c r="C2390" s="188"/>
      <c r="D2390" s="203"/>
      <c r="E2390" s="203"/>
      <c r="F2390" s="203"/>
    </row>
    <row r="2391" spans="2:6" ht="15.75">
      <c r="B2391" s="188"/>
      <c r="C2391" s="188"/>
      <c r="D2391" s="203"/>
      <c r="E2391" s="203"/>
      <c r="F2391" s="203"/>
    </row>
    <row r="2392" spans="2:6" ht="15.75">
      <c r="B2392" s="188"/>
      <c r="C2392" s="188"/>
      <c r="D2392" s="203"/>
      <c r="E2392" s="203"/>
      <c r="F2392" s="203"/>
    </row>
    <row r="2393" spans="2:6" ht="15.75">
      <c r="B2393" s="188"/>
      <c r="C2393" s="188"/>
      <c r="D2393" s="203"/>
      <c r="E2393" s="203"/>
      <c r="F2393" s="203"/>
    </row>
    <row r="2394" spans="2:6" ht="15.75">
      <c r="B2394" s="188"/>
      <c r="C2394" s="188"/>
      <c r="D2394" s="203"/>
      <c r="E2394" s="203"/>
      <c r="F2394" s="203"/>
    </row>
    <row r="2395" spans="2:6" ht="15.75">
      <c r="B2395" s="188"/>
      <c r="C2395" s="188"/>
      <c r="D2395" s="203"/>
      <c r="E2395" s="203"/>
      <c r="F2395" s="203"/>
    </row>
    <row r="2396" spans="2:6" ht="15.75">
      <c r="B2396" s="188"/>
      <c r="C2396" s="188"/>
      <c r="D2396" s="203"/>
      <c r="E2396" s="203"/>
      <c r="F2396" s="203"/>
    </row>
    <row r="2397" spans="2:6" ht="15.75">
      <c r="B2397" s="188"/>
      <c r="C2397" s="188"/>
      <c r="D2397" s="203"/>
      <c r="E2397" s="203"/>
      <c r="F2397" s="203"/>
    </row>
    <row r="2398" spans="2:6" ht="15.75">
      <c r="B2398" s="188"/>
      <c r="C2398" s="188"/>
      <c r="D2398" s="203"/>
      <c r="E2398" s="203"/>
      <c r="F2398" s="203"/>
    </row>
    <row r="2399" spans="2:6" ht="15.75">
      <c r="B2399" s="188"/>
      <c r="C2399" s="188"/>
      <c r="D2399" s="203"/>
      <c r="E2399" s="203"/>
      <c r="F2399" s="203"/>
    </row>
    <row r="2400" spans="2:6" ht="15.75">
      <c r="B2400" s="188"/>
      <c r="C2400" s="188"/>
      <c r="D2400" s="203"/>
      <c r="E2400" s="203"/>
      <c r="F2400" s="203"/>
    </row>
    <row r="2401" spans="2:6" ht="15.75">
      <c r="B2401" s="188"/>
      <c r="C2401" s="188"/>
      <c r="D2401" s="203"/>
      <c r="E2401" s="203"/>
      <c r="F2401" s="203"/>
    </row>
    <row r="2402" spans="2:6" ht="15.75">
      <c r="B2402" s="188"/>
      <c r="C2402" s="188"/>
      <c r="D2402" s="203"/>
      <c r="E2402" s="203"/>
      <c r="F2402" s="203"/>
    </row>
    <row r="2403" spans="2:6" ht="15.75">
      <c r="B2403" s="188"/>
      <c r="C2403" s="188"/>
      <c r="D2403" s="203"/>
      <c r="E2403" s="203"/>
      <c r="F2403" s="203"/>
    </row>
    <row r="2404" spans="2:6" ht="15.75">
      <c r="B2404" s="188"/>
      <c r="C2404" s="188"/>
      <c r="D2404" s="203"/>
      <c r="E2404" s="203"/>
      <c r="F2404" s="203"/>
    </row>
    <row r="2405" spans="2:6" ht="15.75">
      <c r="B2405" s="188"/>
      <c r="C2405" s="188"/>
      <c r="D2405" s="203"/>
      <c r="E2405" s="203"/>
      <c r="F2405" s="203"/>
    </row>
    <row r="2406" spans="2:6" ht="15.75">
      <c r="B2406" s="188"/>
      <c r="C2406" s="188"/>
      <c r="D2406" s="203"/>
      <c r="E2406" s="203"/>
      <c r="F2406" s="203"/>
    </row>
    <row r="2407" spans="2:6" ht="15.75">
      <c r="B2407" s="188"/>
      <c r="C2407" s="188"/>
      <c r="D2407" s="203"/>
      <c r="E2407" s="203"/>
      <c r="F2407" s="203"/>
    </row>
    <row r="2408" spans="2:6" ht="15.75">
      <c r="B2408" s="188"/>
      <c r="C2408" s="188"/>
      <c r="D2408" s="203"/>
      <c r="E2408" s="203"/>
      <c r="F2408" s="203"/>
    </row>
    <row r="2409" spans="2:6" ht="15.75">
      <c r="B2409" s="188"/>
      <c r="C2409" s="188"/>
      <c r="D2409" s="203"/>
      <c r="E2409" s="203"/>
      <c r="F2409" s="203"/>
    </row>
    <row r="2410" spans="2:6" ht="15.75">
      <c r="B2410" s="188"/>
      <c r="C2410" s="188"/>
      <c r="D2410" s="203"/>
      <c r="E2410" s="203"/>
      <c r="F2410" s="203"/>
    </row>
    <row r="2411" spans="2:6" ht="15.75">
      <c r="B2411" s="188"/>
      <c r="C2411" s="188"/>
      <c r="D2411" s="203"/>
      <c r="E2411" s="203"/>
      <c r="F2411" s="203"/>
    </row>
    <row r="2412" spans="2:6" ht="15.75">
      <c r="B2412" s="188"/>
      <c r="C2412" s="188"/>
      <c r="D2412" s="203"/>
      <c r="E2412" s="203"/>
      <c r="F2412" s="203"/>
    </row>
    <row r="2413" spans="2:6" ht="15.75">
      <c r="B2413" s="188"/>
      <c r="C2413" s="188"/>
      <c r="D2413" s="203"/>
      <c r="E2413" s="203"/>
      <c r="F2413" s="203"/>
    </row>
    <row r="2414" spans="2:6" ht="15.75">
      <c r="B2414" s="188"/>
      <c r="C2414" s="188"/>
      <c r="D2414" s="203"/>
      <c r="E2414" s="203"/>
      <c r="F2414" s="203"/>
    </row>
    <row r="2415" spans="2:6" ht="15.75">
      <c r="B2415" s="188"/>
      <c r="C2415" s="188"/>
      <c r="D2415" s="203"/>
      <c r="E2415" s="203"/>
      <c r="F2415" s="203"/>
    </row>
    <row r="2416" spans="2:6" ht="15.75">
      <c r="B2416" s="188"/>
      <c r="C2416" s="188"/>
      <c r="D2416" s="203"/>
      <c r="E2416" s="203"/>
      <c r="F2416" s="203"/>
    </row>
    <row r="2417" spans="2:6" ht="15.75">
      <c r="B2417" s="188"/>
      <c r="C2417" s="188"/>
      <c r="D2417" s="203"/>
      <c r="E2417" s="203"/>
      <c r="F2417" s="203"/>
    </row>
    <row r="2418" spans="2:6" ht="15.75">
      <c r="B2418" s="188"/>
      <c r="C2418" s="188"/>
      <c r="D2418" s="203"/>
      <c r="E2418" s="203"/>
      <c r="F2418" s="203"/>
    </row>
    <row r="2419" spans="2:6" ht="15.75">
      <c r="B2419" s="188"/>
      <c r="C2419" s="188"/>
      <c r="D2419" s="203"/>
      <c r="E2419" s="203"/>
      <c r="F2419" s="203"/>
    </row>
    <row r="2420" spans="2:6" ht="15.75">
      <c r="B2420" s="188"/>
      <c r="C2420" s="188"/>
      <c r="D2420" s="203"/>
      <c r="E2420" s="203"/>
      <c r="F2420" s="203"/>
    </row>
    <row r="2421" spans="2:6" ht="15.75">
      <c r="B2421" s="188"/>
      <c r="C2421" s="188"/>
      <c r="D2421" s="203"/>
      <c r="E2421" s="203"/>
      <c r="F2421" s="203"/>
    </row>
    <row r="2422" spans="2:6" ht="15.75">
      <c r="B2422" s="188"/>
      <c r="C2422" s="188"/>
      <c r="D2422" s="203"/>
      <c r="E2422" s="203"/>
      <c r="F2422" s="203"/>
    </row>
    <row r="2423" spans="2:6" ht="15.75">
      <c r="B2423" s="188"/>
      <c r="C2423" s="188"/>
      <c r="D2423" s="203"/>
      <c r="E2423" s="203"/>
      <c r="F2423" s="203"/>
    </row>
    <row r="2424" spans="2:6" ht="15.75">
      <c r="B2424" s="188"/>
      <c r="C2424" s="188"/>
      <c r="D2424" s="203"/>
      <c r="E2424" s="203"/>
      <c r="F2424" s="203"/>
    </row>
    <row r="2425" spans="2:6" ht="15.75">
      <c r="B2425" s="188"/>
      <c r="C2425" s="188"/>
      <c r="D2425" s="203"/>
      <c r="E2425" s="203"/>
      <c r="F2425" s="203"/>
    </row>
    <row r="2426" spans="2:6" ht="15.75">
      <c r="B2426" s="188"/>
      <c r="C2426" s="188"/>
      <c r="D2426" s="203"/>
      <c r="E2426" s="203"/>
      <c r="F2426" s="203"/>
    </row>
    <row r="2427" spans="2:6" ht="15.75">
      <c r="B2427" s="188"/>
      <c r="C2427" s="188"/>
      <c r="D2427" s="203"/>
      <c r="E2427" s="203"/>
      <c r="F2427" s="203"/>
    </row>
    <row r="2428" spans="2:6" ht="15.75">
      <c r="B2428" s="188"/>
      <c r="C2428" s="188"/>
      <c r="D2428" s="203"/>
      <c r="E2428" s="203"/>
      <c r="F2428" s="203"/>
    </row>
    <row r="2429" spans="2:6" ht="15.75">
      <c r="B2429" s="188"/>
      <c r="C2429" s="188"/>
      <c r="D2429" s="203"/>
      <c r="E2429" s="203"/>
      <c r="F2429" s="203"/>
    </row>
    <row r="2430" spans="2:6" ht="15.75">
      <c r="B2430" s="188"/>
      <c r="C2430" s="188"/>
      <c r="D2430" s="203"/>
      <c r="E2430" s="203"/>
      <c r="F2430" s="203"/>
    </row>
    <row r="2431" spans="2:6" ht="15.75">
      <c r="B2431" s="188"/>
      <c r="C2431" s="188"/>
      <c r="D2431" s="203"/>
      <c r="E2431" s="203"/>
      <c r="F2431" s="203"/>
    </row>
    <row r="2432" spans="2:6" ht="15.75">
      <c r="B2432" s="188"/>
      <c r="C2432" s="188"/>
      <c r="D2432" s="203"/>
      <c r="E2432" s="203"/>
      <c r="F2432" s="203"/>
    </row>
    <row r="2433" spans="2:6" ht="15.75">
      <c r="B2433" s="188"/>
      <c r="C2433" s="188"/>
      <c r="D2433" s="203"/>
      <c r="E2433" s="203"/>
      <c r="F2433" s="203"/>
    </row>
    <row r="2434" spans="2:6" ht="15.75">
      <c r="B2434" s="188"/>
      <c r="C2434" s="188"/>
      <c r="D2434" s="203"/>
      <c r="E2434" s="203"/>
      <c r="F2434" s="203"/>
    </row>
    <row r="2435" spans="2:6" ht="15.75">
      <c r="B2435" s="188"/>
      <c r="C2435" s="188"/>
      <c r="D2435" s="203"/>
      <c r="E2435" s="203"/>
      <c r="F2435" s="203"/>
    </row>
    <row r="2436" spans="2:6" ht="15.75">
      <c r="B2436" s="188"/>
      <c r="C2436" s="188"/>
      <c r="D2436" s="203"/>
      <c r="E2436" s="203"/>
      <c r="F2436" s="203"/>
    </row>
    <row r="2437" spans="2:6" ht="15.75">
      <c r="B2437" s="188"/>
      <c r="C2437" s="188"/>
      <c r="D2437" s="203"/>
      <c r="E2437" s="203"/>
      <c r="F2437" s="203"/>
    </row>
    <row r="2438" spans="2:6" ht="15.75">
      <c r="B2438" s="188"/>
      <c r="C2438" s="188"/>
      <c r="D2438" s="203"/>
      <c r="E2438" s="203"/>
      <c r="F2438" s="203"/>
    </row>
    <row r="2439" spans="2:6" ht="15.75">
      <c r="B2439" s="188"/>
      <c r="C2439" s="188"/>
      <c r="D2439" s="203"/>
      <c r="E2439" s="203"/>
      <c r="F2439" s="203"/>
    </row>
    <row r="2440" spans="2:6" ht="15.75">
      <c r="B2440" s="188"/>
      <c r="C2440" s="188"/>
      <c r="D2440" s="203"/>
      <c r="E2440" s="203"/>
      <c r="F2440" s="203"/>
    </row>
    <row r="2441" spans="2:6" ht="15.75">
      <c r="B2441" s="188"/>
      <c r="C2441" s="188"/>
      <c r="D2441" s="203"/>
      <c r="E2441" s="203"/>
      <c r="F2441" s="203"/>
    </row>
    <row r="2442" spans="2:6" ht="15.75">
      <c r="B2442" s="188"/>
      <c r="C2442" s="188"/>
      <c r="D2442" s="203"/>
      <c r="E2442" s="203"/>
      <c r="F2442" s="203"/>
    </row>
    <row r="2443" spans="2:6" ht="15.75">
      <c r="B2443" s="188"/>
      <c r="C2443" s="188"/>
      <c r="D2443" s="203"/>
      <c r="E2443" s="203"/>
      <c r="F2443" s="203"/>
    </row>
    <row r="2444" spans="2:6" ht="15.75">
      <c r="B2444" s="188"/>
      <c r="C2444" s="188"/>
      <c r="D2444" s="203"/>
      <c r="E2444" s="203"/>
      <c r="F2444" s="203"/>
    </row>
    <row r="2445" spans="2:6" ht="15.75">
      <c r="B2445" s="188"/>
      <c r="C2445" s="188"/>
      <c r="D2445" s="203"/>
      <c r="E2445" s="203"/>
      <c r="F2445" s="203"/>
    </row>
    <row r="2446" spans="2:6" ht="15.75">
      <c r="B2446" s="188"/>
      <c r="C2446" s="188"/>
      <c r="D2446" s="203"/>
      <c r="E2446" s="203"/>
      <c r="F2446" s="203"/>
    </row>
    <row r="2447" spans="2:6" ht="15.75">
      <c r="B2447" s="188"/>
      <c r="C2447" s="188"/>
      <c r="D2447" s="203"/>
      <c r="E2447" s="203"/>
      <c r="F2447" s="203"/>
    </row>
    <row r="2448" spans="2:6" ht="15.75">
      <c r="B2448" s="188"/>
      <c r="C2448" s="188"/>
      <c r="D2448" s="203"/>
      <c r="E2448" s="203"/>
      <c r="F2448" s="203"/>
    </row>
    <row r="2449" spans="2:6" ht="15.75">
      <c r="B2449" s="188"/>
      <c r="C2449" s="188"/>
      <c r="D2449" s="203"/>
      <c r="E2449" s="203"/>
      <c r="F2449" s="203"/>
    </row>
    <row r="2450" spans="2:6" ht="15.75">
      <c r="B2450" s="188"/>
      <c r="C2450" s="188"/>
      <c r="D2450" s="203"/>
      <c r="E2450" s="203"/>
      <c r="F2450" s="203"/>
    </row>
    <row r="2451" spans="2:6" ht="15.75">
      <c r="B2451" s="188"/>
      <c r="C2451" s="188"/>
      <c r="D2451" s="203"/>
      <c r="E2451" s="203"/>
      <c r="F2451" s="203"/>
    </row>
    <row r="2452" spans="2:6" ht="15.75">
      <c r="B2452" s="188"/>
      <c r="C2452" s="188"/>
      <c r="D2452" s="203"/>
      <c r="E2452" s="203"/>
      <c r="F2452" s="203"/>
    </row>
    <row r="2453" spans="2:6" ht="15.75">
      <c r="B2453" s="188"/>
      <c r="C2453" s="188"/>
      <c r="D2453" s="203"/>
      <c r="E2453" s="203"/>
      <c r="F2453" s="203"/>
    </row>
    <row r="2454" spans="2:6" ht="15.75">
      <c r="B2454" s="188"/>
      <c r="C2454" s="188"/>
      <c r="D2454" s="203"/>
      <c r="E2454" s="203"/>
      <c r="F2454" s="203"/>
    </row>
    <row r="2455" spans="2:6" ht="15.75">
      <c r="B2455" s="188"/>
      <c r="C2455" s="188"/>
      <c r="D2455" s="203"/>
      <c r="E2455" s="203"/>
      <c r="F2455" s="203"/>
    </row>
    <row r="2456" spans="2:6" ht="15.75">
      <c r="B2456" s="188"/>
      <c r="C2456" s="188"/>
      <c r="D2456" s="203"/>
      <c r="E2456" s="203"/>
      <c r="F2456" s="203"/>
    </row>
    <row r="2457" spans="2:6" ht="15.75">
      <c r="B2457" s="188"/>
      <c r="C2457" s="188"/>
      <c r="D2457" s="203"/>
      <c r="E2457" s="203"/>
      <c r="F2457" s="203"/>
    </row>
    <row r="2458" spans="2:6" ht="15.75">
      <c r="B2458" s="188"/>
      <c r="C2458" s="188"/>
      <c r="D2458" s="203"/>
      <c r="E2458" s="203"/>
      <c r="F2458" s="203"/>
    </row>
    <row r="2459" spans="2:6" ht="15.75">
      <c r="B2459" s="188"/>
      <c r="C2459" s="188"/>
      <c r="D2459" s="203"/>
      <c r="E2459" s="203"/>
      <c r="F2459" s="203"/>
    </row>
    <row r="2460" spans="2:6" ht="15.75">
      <c r="B2460" s="188"/>
      <c r="C2460" s="188"/>
      <c r="D2460" s="203"/>
      <c r="E2460" s="203"/>
      <c r="F2460" s="203"/>
    </row>
    <row r="2461" spans="2:6" ht="15.75">
      <c r="B2461" s="188"/>
      <c r="C2461" s="188"/>
      <c r="D2461" s="203"/>
      <c r="E2461" s="203"/>
      <c r="F2461" s="203"/>
    </row>
    <row r="2462" spans="2:6" ht="15.75">
      <c r="B2462" s="188"/>
      <c r="C2462" s="188"/>
      <c r="D2462" s="203"/>
      <c r="E2462" s="203"/>
      <c r="F2462" s="203"/>
    </row>
    <row r="2463" spans="2:6" ht="15.75">
      <c r="B2463" s="188"/>
      <c r="C2463" s="188"/>
      <c r="D2463" s="203"/>
      <c r="E2463" s="203"/>
      <c r="F2463" s="203"/>
    </row>
    <row r="2464" spans="2:6" ht="15.75">
      <c r="B2464" s="188"/>
      <c r="C2464" s="188"/>
      <c r="D2464" s="203"/>
      <c r="E2464" s="203"/>
      <c r="F2464" s="203"/>
    </row>
    <row r="2465" spans="2:6" ht="15.75">
      <c r="B2465" s="188"/>
      <c r="C2465" s="188"/>
      <c r="D2465" s="203"/>
      <c r="E2465" s="203"/>
      <c r="F2465" s="203"/>
    </row>
    <row r="2466" spans="2:6" ht="15.75">
      <c r="B2466" s="188"/>
      <c r="C2466" s="188"/>
      <c r="D2466" s="203"/>
      <c r="E2466" s="203"/>
      <c r="F2466" s="203"/>
    </row>
    <row r="2467" spans="2:6" ht="15.75">
      <c r="B2467" s="188"/>
      <c r="C2467" s="188"/>
      <c r="D2467" s="203"/>
      <c r="E2467" s="203"/>
      <c r="F2467" s="203"/>
    </row>
    <row r="2468" spans="2:6" ht="15.75">
      <c r="B2468" s="188"/>
      <c r="C2468" s="188"/>
      <c r="D2468" s="203"/>
      <c r="E2468" s="203"/>
      <c r="F2468" s="203"/>
    </row>
    <row r="2469" spans="2:6" ht="15.75">
      <c r="B2469" s="188"/>
      <c r="C2469" s="188"/>
      <c r="D2469" s="203"/>
      <c r="E2469" s="203"/>
      <c r="F2469" s="203"/>
    </row>
    <row r="2470" spans="2:6" ht="15.75">
      <c r="B2470" s="188"/>
      <c r="C2470" s="188"/>
      <c r="D2470" s="203"/>
      <c r="E2470" s="203"/>
      <c r="F2470" s="203"/>
    </row>
    <row r="2471" spans="2:6" ht="15.75">
      <c r="B2471" s="188"/>
      <c r="C2471" s="188"/>
      <c r="D2471" s="203"/>
      <c r="E2471" s="203"/>
      <c r="F2471" s="203"/>
    </row>
    <row r="2472" spans="2:6" ht="15.75">
      <c r="B2472" s="188"/>
      <c r="C2472" s="188"/>
      <c r="D2472" s="203"/>
      <c r="E2472" s="203"/>
      <c r="F2472" s="203"/>
    </row>
    <row r="2473" spans="2:6" ht="15.75">
      <c r="B2473" s="188"/>
      <c r="C2473" s="188"/>
      <c r="D2473" s="203"/>
      <c r="E2473" s="203"/>
      <c r="F2473" s="203"/>
    </row>
    <row r="2474" spans="2:6" ht="15.75">
      <c r="B2474" s="188"/>
      <c r="C2474" s="188"/>
      <c r="D2474" s="203"/>
      <c r="E2474" s="203"/>
      <c r="F2474" s="203"/>
    </row>
    <row r="2475" spans="2:6" ht="15.75">
      <c r="B2475" s="188"/>
      <c r="C2475" s="188"/>
      <c r="D2475" s="203"/>
      <c r="E2475" s="203"/>
      <c r="F2475" s="203"/>
    </row>
    <row r="2476" spans="2:6" ht="15.75">
      <c r="B2476" s="188"/>
      <c r="C2476" s="188"/>
      <c r="D2476" s="203"/>
      <c r="E2476" s="203"/>
      <c r="F2476" s="203"/>
    </row>
    <row r="2477" spans="2:6" ht="15.75">
      <c r="B2477" s="188"/>
      <c r="C2477" s="188"/>
      <c r="D2477" s="203"/>
      <c r="E2477" s="203"/>
      <c r="F2477" s="203"/>
    </row>
    <row r="2478" spans="2:6" ht="15.75">
      <c r="B2478" s="188"/>
      <c r="C2478" s="188"/>
      <c r="D2478" s="203"/>
      <c r="E2478" s="203"/>
      <c r="F2478" s="203"/>
    </row>
    <row r="2479" spans="2:6" ht="15.75">
      <c r="B2479" s="188"/>
      <c r="C2479" s="188"/>
      <c r="D2479" s="203"/>
      <c r="E2479" s="203"/>
      <c r="F2479" s="203"/>
    </row>
    <row r="2480" spans="2:6" ht="15.75">
      <c r="B2480" s="188"/>
      <c r="C2480" s="188"/>
      <c r="D2480" s="203"/>
      <c r="E2480" s="203"/>
      <c r="F2480" s="203"/>
    </row>
    <row r="2481" spans="2:6" ht="15.75">
      <c r="B2481" s="188"/>
      <c r="C2481" s="188"/>
      <c r="D2481" s="203"/>
      <c r="E2481" s="203"/>
      <c r="F2481" s="203"/>
    </row>
    <row r="2482" spans="2:6" ht="15.75">
      <c r="B2482" s="188"/>
      <c r="C2482" s="188"/>
      <c r="D2482" s="203"/>
      <c r="E2482" s="203"/>
      <c r="F2482" s="203"/>
    </row>
    <row r="2483" spans="2:6" ht="15.75">
      <c r="B2483" s="188"/>
      <c r="C2483" s="188"/>
      <c r="D2483" s="203"/>
      <c r="E2483" s="203"/>
      <c r="F2483" s="203"/>
    </row>
    <row r="2484" spans="2:6" ht="15.75">
      <c r="B2484" s="188"/>
      <c r="C2484" s="188"/>
      <c r="D2484" s="203"/>
      <c r="E2484" s="203"/>
      <c r="F2484" s="203"/>
    </row>
    <row r="2485" spans="2:6" ht="15.75">
      <c r="B2485" s="188"/>
      <c r="C2485" s="188"/>
      <c r="D2485" s="203"/>
      <c r="E2485" s="203"/>
      <c r="F2485" s="203"/>
    </row>
    <row r="2486" spans="2:6" ht="15.75">
      <c r="B2486" s="188"/>
      <c r="C2486" s="188"/>
      <c r="D2486" s="203"/>
      <c r="E2486" s="203"/>
      <c r="F2486" s="203"/>
    </row>
    <row r="2487" spans="2:6" ht="15.75">
      <c r="B2487" s="188"/>
      <c r="C2487" s="188"/>
      <c r="D2487" s="203"/>
      <c r="E2487" s="203"/>
      <c r="F2487" s="203"/>
    </row>
    <row r="2488" spans="2:6" ht="15.75">
      <c r="B2488" s="188"/>
      <c r="C2488" s="188"/>
      <c r="D2488" s="203"/>
      <c r="E2488" s="203"/>
      <c r="F2488" s="203"/>
    </row>
    <row r="2489" spans="2:6" ht="15.75">
      <c r="B2489" s="188"/>
      <c r="C2489" s="188"/>
      <c r="D2489" s="203"/>
      <c r="E2489" s="203"/>
      <c r="F2489" s="203"/>
    </row>
    <row r="2490" spans="2:6" ht="15.75">
      <c r="B2490" s="188"/>
      <c r="C2490" s="188"/>
      <c r="D2490" s="203"/>
      <c r="E2490" s="203"/>
      <c r="F2490" s="203"/>
    </row>
    <row r="2491" spans="2:6" ht="15.75">
      <c r="B2491" s="188"/>
      <c r="C2491" s="188"/>
      <c r="D2491" s="203"/>
      <c r="E2491" s="203"/>
      <c r="F2491" s="203"/>
    </row>
    <row r="2492" spans="2:6" ht="15.75">
      <c r="B2492" s="188"/>
      <c r="C2492" s="188"/>
      <c r="D2492" s="203"/>
      <c r="E2492" s="203"/>
      <c r="F2492" s="203"/>
    </row>
    <row r="2493" spans="2:6" ht="15.75">
      <c r="B2493" s="188"/>
      <c r="C2493" s="188"/>
      <c r="D2493" s="203"/>
      <c r="E2493" s="203"/>
      <c r="F2493" s="203"/>
    </row>
    <row r="2494" spans="2:6" ht="15.75">
      <c r="B2494" s="188"/>
      <c r="C2494" s="188"/>
      <c r="D2494" s="203"/>
      <c r="E2494" s="203"/>
      <c r="F2494" s="203"/>
    </row>
    <row r="2495" spans="2:6" ht="15.75">
      <c r="B2495" s="188"/>
      <c r="C2495" s="188"/>
      <c r="D2495" s="203"/>
      <c r="E2495" s="203"/>
      <c r="F2495" s="203"/>
    </row>
    <row r="2496" spans="2:6" ht="15.75">
      <c r="B2496" s="188"/>
      <c r="C2496" s="188"/>
      <c r="D2496" s="203"/>
      <c r="E2496" s="203"/>
      <c r="F2496" s="203"/>
    </row>
    <row r="2497" spans="2:6" ht="15.75">
      <c r="B2497" s="188"/>
      <c r="C2497" s="188"/>
      <c r="D2497" s="203"/>
      <c r="E2497" s="203"/>
      <c r="F2497" s="203"/>
    </row>
    <row r="2498" spans="2:6" ht="15.75">
      <c r="B2498" s="188"/>
      <c r="C2498" s="188"/>
      <c r="D2498" s="203"/>
      <c r="E2498" s="203"/>
      <c r="F2498" s="203"/>
    </row>
    <row r="2499" spans="2:6" ht="15.75">
      <c r="B2499" s="188"/>
      <c r="C2499" s="188"/>
      <c r="D2499" s="203"/>
      <c r="E2499" s="203"/>
      <c r="F2499" s="203"/>
    </row>
    <row r="2500" spans="2:6" ht="15.75">
      <c r="B2500" s="188"/>
      <c r="C2500" s="188"/>
      <c r="D2500" s="203"/>
      <c r="E2500" s="203"/>
      <c r="F2500" s="203"/>
    </row>
    <row r="2501" spans="2:6" ht="15.75">
      <c r="B2501" s="188"/>
      <c r="C2501" s="188"/>
      <c r="D2501" s="203"/>
      <c r="E2501" s="203"/>
      <c r="F2501" s="203"/>
    </row>
    <row r="2502" spans="2:6" ht="15.75">
      <c r="B2502" s="188"/>
      <c r="C2502" s="188"/>
      <c r="D2502" s="203"/>
      <c r="E2502" s="203"/>
      <c r="F2502" s="203"/>
    </row>
    <row r="2503" spans="2:6" ht="15.75">
      <c r="B2503" s="188"/>
      <c r="C2503" s="188"/>
      <c r="D2503" s="203"/>
      <c r="E2503" s="203"/>
      <c r="F2503" s="203"/>
    </row>
    <row r="2504" spans="2:6" ht="15.75">
      <c r="B2504" s="188"/>
      <c r="C2504" s="188"/>
      <c r="D2504" s="203"/>
      <c r="E2504" s="203"/>
      <c r="F2504" s="203"/>
    </row>
    <row r="2505" spans="2:6" ht="15.75">
      <c r="B2505" s="188"/>
      <c r="C2505" s="188"/>
      <c r="D2505" s="203"/>
      <c r="E2505" s="203"/>
      <c r="F2505" s="203"/>
    </row>
    <row r="2506" spans="2:6" ht="15.75">
      <c r="B2506" s="188"/>
      <c r="C2506" s="188"/>
      <c r="D2506" s="203"/>
      <c r="E2506" s="203"/>
      <c r="F2506" s="203"/>
    </row>
    <row r="2507" spans="2:6" ht="15.75">
      <c r="B2507" s="188"/>
      <c r="C2507" s="188"/>
      <c r="D2507" s="203"/>
      <c r="E2507" s="203"/>
      <c r="F2507" s="203"/>
    </row>
    <row r="2508" spans="2:6" ht="15.75">
      <c r="B2508" s="188"/>
      <c r="C2508" s="188"/>
      <c r="D2508" s="203"/>
      <c r="E2508" s="203"/>
      <c r="F2508" s="203"/>
    </row>
    <row r="2509" spans="2:6" ht="15.75">
      <c r="B2509" s="188"/>
      <c r="C2509" s="188"/>
      <c r="D2509" s="203"/>
      <c r="E2509" s="203"/>
      <c r="F2509" s="203"/>
    </row>
    <row r="2510" spans="2:6" ht="15.75">
      <c r="B2510" s="188"/>
      <c r="C2510" s="188"/>
      <c r="D2510" s="203"/>
      <c r="E2510" s="203"/>
      <c r="F2510" s="203"/>
    </row>
    <row r="2511" spans="2:6" ht="15.75">
      <c r="B2511" s="188"/>
      <c r="C2511" s="188"/>
      <c r="D2511" s="203"/>
      <c r="E2511" s="203"/>
      <c r="F2511" s="203"/>
    </row>
    <row r="2512" spans="2:6" ht="15.75">
      <c r="B2512" s="188"/>
      <c r="C2512" s="188"/>
      <c r="D2512" s="203"/>
      <c r="E2512" s="203"/>
      <c r="F2512" s="203"/>
    </row>
    <row r="2513" spans="2:6" ht="15.75">
      <c r="B2513" s="188"/>
      <c r="C2513" s="188"/>
      <c r="D2513" s="203"/>
      <c r="E2513" s="203"/>
      <c r="F2513" s="203"/>
    </row>
    <row r="2514" spans="2:6" ht="15.75">
      <c r="B2514" s="188"/>
      <c r="C2514" s="188"/>
      <c r="D2514" s="203"/>
      <c r="E2514" s="203"/>
      <c r="F2514" s="203"/>
    </row>
    <row r="2515" spans="2:6" ht="15.75">
      <c r="B2515" s="188"/>
      <c r="C2515" s="188"/>
      <c r="D2515" s="203"/>
      <c r="E2515" s="203"/>
      <c r="F2515" s="203"/>
    </row>
    <row r="2516" spans="2:6" ht="15.75">
      <c r="B2516" s="188"/>
      <c r="C2516" s="188"/>
      <c r="D2516" s="203"/>
      <c r="E2516" s="203"/>
      <c r="F2516" s="203"/>
    </row>
    <row r="2517" spans="2:6" ht="15.75">
      <c r="B2517" s="188"/>
      <c r="C2517" s="188"/>
      <c r="D2517" s="203"/>
      <c r="E2517" s="203"/>
      <c r="F2517" s="203"/>
    </row>
    <row r="2518" spans="2:6" ht="15.75">
      <c r="B2518" s="188"/>
      <c r="C2518" s="188"/>
      <c r="D2518" s="203"/>
      <c r="E2518" s="203"/>
      <c r="F2518" s="203"/>
    </row>
    <row r="2519" spans="2:6" ht="15.75">
      <c r="B2519" s="188"/>
      <c r="C2519" s="188"/>
      <c r="D2519" s="203"/>
      <c r="E2519" s="203"/>
      <c r="F2519" s="203"/>
    </row>
    <row r="2520" spans="2:6" ht="15.75">
      <c r="B2520" s="188"/>
      <c r="C2520" s="188"/>
      <c r="D2520" s="203"/>
      <c r="E2520" s="203"/>
      <c r="F2520" s="203"/>
    </row>
    <row r="2521" spans="2:6" ht="15.75">
      <c r="B2521" s="188"/>
      <c r="C2521" s="188"/>
      <c r="D2521" s="203"/>
      <c r="E2521" s="203"/>
      <c r="F2521" s="203"/>
    </row>
    <row r="2522" spans="2:6" ht="15.75">
      <c r="B2522" s="188"/>
      <c r="C2522" s="188"/>
      <c r="D2522" s="203"/>
      <c r="E2522" s="203"/>
      <c r="F2522" s="203"/>
    </row>
    <row r="2523" spans="2:6" ht="15.75">
      <c r="B2523" s="188"/>
      <c r="C2523" s="188"/>
      <c r="D2523" s="203"/>
      <c r="E2523" s="203"/>
      <c r="F2523" s="203"/>
    </row>
    <row r="2524" spans="2:6" ht="15.75">
      <c r="B2524" s="188"/>
      <c r="C2524" s="188"/>
      <c r="D2524" s="203"/>
      <c r="E2524" s="203"/>
      <c r="F2524" s="203"/>
    </row>
    <row r="2525" spans="2:6" ht="15.75">
      <c r="B2525" s="188"/>
      <c r="C2525" s="188"/>
      <c r="D2525" s="203"/>
      <c r="E2525" s="203"/>
      <c r="F2525" s="203"/>
    </row>
    <row r="2526" spans="2:6" ht="15.75">
      <c r="B2526" s="188"/>
      <c r="C2526" s="188"/>
      <c r="D2526" s="203"/>
      <c r="E2526" s="203"/>
      <c r="F2526" s="203"/>
    </row>
    <row r="2527" spans="2:6" ht="15.75">
      <c r="B2527" s="188"/>
      <c r="C2527" s="188"/>
      <c r="D2527" s="203"/>
      <c r="E2527" s="203"/>
      <c r="F2527" s="203"/>
    </row>
    <row r="2528" spans="2:6" ht="15.75">
      <c r="B2528" s="188"/>
      <c r="C2528" s="188"/>
      <c r="D2528" s="203"/>
      <c r="E2528" s="203"/>
      <c r="F2528" s="203"/>
    </row>
    <row r="2529" spans="2:6" ht="15.75">
      <c r="B2529" s="188"/>
      <c r="C2529" s="188"/>
      <c r="D2529" s="203"/>
      <c r="E2529" s="203"/>
      <c r="F2529" s="203"/>
    </row>
    <row r="2530" spans="2:6" ht="15.75">
      <c r="B2530" s="188"/>
      <c r="C2530" s="188"/>
      <c r="D2530" s="203"/>
      <c r="E2530" s="203"/>
      <c r="F2530" s="203"/>
    </row>
    <row r="2531" spans="2:6" ht="15.75">
      <c r="B2531" s="188"/>
      <c r="C2531" s="188"/>
      <c r="D2531" s="203"/>
      <c r="E2531" s="203"/>
      <c r="F2531" s="203"/>
    </row>
    <row r="2532" spans="2:6" ht="15.75">
      <c r="B2532" s="188"/>
      <c r="C2532" s="188"/>
      <c r="D2532" s="203"/>
      <c r="E2532" s="203"/>
      <c r="F2532" s="203"/>
    </row>
    <row r="2533" spans="2:6" ht="15.75">
      <c r="B2533" s="188"/>
      <c r="C2533" s="188"/>
      <c r="D2533" s="203"/>
      <c r="E2533" s="203"/>
      <c r="F2533" s="203"/>
    </row>
    <row r="2534" spans="2:6" ht="15.75">
      <c r="B2534" s="188"/>
      <c r="C2534" s="188"/>
      <c r="D2534" s="203"/>
      <c r="E2534" s="203"/>
      <c r="F2534" s="203"/>
    </row>
    <row r="2535" spans="2:6" ht="15.75">
      <c r="B2535" s="188"/>
      <c r="C2535" s="188"/>
      <c r="D2535" s="203"/>
      <c r="E2535" s="203"/>
      <c r="F2535" s="203"/>
    </row>
    <row r="2536" spans="2:6" ht="15.75">
      <c r="B2536" s="188"/>
      <c r="C2536" s="188"/>
      <c r="D2536" s="203"/>
      <c r="E2536" s="203"/>
      <c r="F2536" s="203"/>
    </row>
    <row r="2537" spans="2:6" ht="15.75">
      <c r="B2537" s="188"/>
      <c r="C2537" s="188"/>
      <c r="D2537" s="203"/>
      <c r="E2537" s="203"/>
      <c r="F2537" s="203"/>
    </row>
    <row r="2538" spans="2:6" ht="15.75">
      <c r="B2538" s="188"/>
      <c r="C2538" s="188"/>
      <c r="D2538" s="203"/>
      <c r="E2538" s="203"/>
      <c r="F2538" s="203"/>
    </row>
    <row r="2539" spans="2:6" ht="15.75">
      <c r="B2539" s="188"/>
      <c r="C2539" s="188"/>
      <c r="D2539" s="203"/>
      <c r="E2539" s="203"/>
      <c r="F2539" s="203"/>
    </row>
    <row r="2540" spans="2:6" ht="15.75">
      <c r="B2540" s="188"/>
      <c r="C2540" s="188"/>
      <c r="D2540" s="203"/>
      <c r="E2540" s="203"/>
      <c r="F2540" s="203"/>
    </row>
    <row r="2541" spans="2:6" ht="15.75">
      <c r="B2541" s="188"/>
      <c r="C2541" s="188"/>
      <c r="D2541" s="203"/>
      <c r="E2541" s="203"/>
      <c r="F2541" s="203"/>
    </row>
    <row r="2542" spans="2:6" ht="15.75">
      <c r="B2542" s="188"/>
      <c r="C2542" s="188"/>
      <c r="D2542" s="203"/>
      <c r="E2542" s="203"/>
      <c r="F2542" s="203"/>
    </row>
    <row r="2543" spans="2:6" ht="15.75">
      <c r="B2543" s="188"/>
      <c r="C2543" s="188"/>
      <c r="D2543" s="203"/>
      <c r="E2543" s="203"/>
      <c r="F2543" s="203"/>
    </row>
    <row r="2544" spans="2:6" ht="15.75">
      <c r="B2544" s="188"/>
      <c r="C2544" s="188"/>
      <c r="D2544" s="203"/>
      <c r="E2544" s="203"/>
      <c r="F2544" s="203"/>
    </row>
    <row r="2545" spans="2:6" ht="15.75">
      <c r="B2545" s="188"/>
      <c r="C2545" s="188"/>
      <c r="D2545" s="203"/>
      <c r="E2545" s="203"/>
      <c r="F2545" s="203"/>
    </row>
    <row r="2546" spans="2:6" ht="15.75">
      <c r="B2546" s="188"/>
      <c r="C2546" s="188"/>
      <c r="D2546" s="203"/>
      <c r="E2546" s="203"/>
      <c r="F2546" s="203"/>
    </row>
    <row r="2547" spans="2:6" ht="15.75">
      <c r="B2547" s="188"/>
      <c r="C2547" s="188"/>
      <c r="D2547" s="203"/>
      <c r="E2547" s="203"/>
      <c r="F2547" s="203"/>
    </row>
    <row r="2548" spans="2:6" ht="15.75">
      <c r="B2548" s="188"/>
      <c r="C2548" s="188"/>
      <c r="D2548" s="203"/>
      <c r="E2548" s="203"/>
      <c r="F2548" s="203"/>
    </row>
    <row r="2549" spans="2:6" ht="15.75">
      <c r="B2549" s="188"/>
      <c r="C2549" s="188"/>
      <c r="D2549" s="203"/>
      <c r="E2549" s="203"/>
      <c r="F2549" s="203"/>
    </row>
    <row r="2550" spans="2:6" ht="15.75">
      <c r="B2550" s="188"/>
      <c r="C2550" s="188"/>
      <c r="D2550" s="203"/>
      <c r="E2550" s="203"/>
      <c r="F2550" s="203"/>
    </row>
    <row r="2551" spans="2:6" ht="15.75">
      <c r="B2551" s="188"/>
      <c r="C2551" s="188"/>
      <c r="D2551" s="203"/>
      <c r="E2551" s="203"/>
      <c r="F2551" s="203"/>
    </row>
    <row r="2552" spans="2:6" ht="15.75">
      <c r="B2552" s="188"/>
      <c r="C2552" s="188"/>
      <c r="D2552" s="203"/>
      <c r="E2552" s="203"/>
      <c r="F2552" s="203"/>
    </row>
    <row r="2553" spans="2:6" ht="15.75">
      <c r="B2553" s="188"/>
      <c r="C2553" s="188"/>
      <c r="D2553" s="203"/>
      <c r="E2553" s="203"/>
      <c r="F2553" s="203"/>
    </row>
    <row r="2554" spans="2:6" ht="15.75">
      <c r="B2554" s="188"/>
      <c r="C2554" s="188"/>
      <c r="D2554" s="203"/>
      <c r="E2554" s="203"/>
      <c r="F2554" s="203"/>
    </row>
    <row r="2555" spans="2:6" ht="15.75">
      <c r="B2555" s="188"/>
      <c r="C2555" s="188"/>
      <c r="D2555" s="203"/>
      <c r="E2555" s="203"/>
      <c r="F2555" s="203"/>
    </row>
    <row r="2556" spans="2:6" ht="15.75">
      <c r="B2556" s="188"/>
      <c r="C2556" s="188"/>
      <c r="D2556" s="203"/>
      <c r="E2556" s="203"/>
      <c r="F2556" s="203"/>
    </row>
    <row r="2557" spans="2:6" ht="15.75">
      <c r="B2557" s="188"/>
      <c r="C2557" s="188"/>
      <c r="D2557" s="203"/>
      <c r="E2557" s="203"/>
      <c r="F2557" s="203"/>
    </row>
    <row r="2558" spans="2:6" ht="15.75">
      <c r="B2558" s="188"/>
      <c r="C2558" s="188"/>
      <c r="D2558" s="203"/>
      <c r="E2558" s="203"/>
      <c r="F2558" s="203"/>
    </row>
    <row r="2559" spans="2:6" ht="15.75">
      <c r="B2559" s="188"/>
      <c r="C2559" s="188"/>
      <c r="D2559" s="203"/>
      <c r="E2559" s="203"/>
      <c r="F2559" s="203"/>
    </row>
    <row r="2560" spans="2:6" ht="15.75">
      <c r="B2560" s="188"/>
      <c r="C2560" s="188"/>
      <c r="D2560" s="203"/>
      <c r="E2560" s="203"/>
      <c r="F2560" s="203"/>
    </row>
    <row r="2561" spans="2:6" ht="15.75">
      <c r="B2561" s="188"/>
      <c r="C2561" s="188"/>
      <c r="D2561" s="203"/>
      <c r="E2561" s="203"/>
      <c r="F2561" s="203"/>
    </row>
    <row r="2562" spans="2:6" ht="15.75">
      <c r="B2562" s="188"/>
      <c r="C2562" s="188"/>
      <c r="D2562" s="203"/>
      <c r="E2562" s="203"/>
      <c r="F2562" s="203"/>
    </row>
    <row r="2563" spans="2:6" ht="15.75">
      <c r="B2563" s="188"/>
      <c r="C2563" s="188"/>
      <c r="D2563" s="203"/>
      <c r="E2563" s="203"/>
      <c r="F2563" s="203"/>
    </row>
    <row r="2564" spans="2:6" ht="15.75">
      <c r="B2564" s="188"/>
      <c r="C2564" s="188"/>
      <c r="D2564" s="203"/>
      <c r="E2564" s="203"/>
      <c r="F2564" s="203"/>
    </row>
    <row r="2565" spans="2:6" ht="15.75">
      <c r="B2565" s="188"/>
      <c r="C2565" s="188"/>
      <c r="D2565" s="203"/>
      <c r="E2565" s="203"/>
      <c r="F2565" s="203"/>
    </row>
    <row r="2566" spans="2:6" ht="15.75">
      <c r="B2566" s="188"/>
      <c r="C2566" s="188"/>
      <c r="D2566" s="203"/>
      <c r="E2566" s="203"/>
      <c r="F2566" s="203"/>
    </row>
    <row r="2567" spans="2:6" ht="15.75">
      <c r="B2567" s="188"/>
      <c r="C2567" s="188"/>
      <c r="D2567" s="203"/>
      <c r="E2567" s="203"/>
      <c r="F2567" s="203"/>
    </row>
    <row r="2568" spans="2:6" ht="15.75">
      <c r="B2568" s="188"/>
      <c r="C2568" s="188"/>
      <c r="D2568" s="203"/>
      <c r="E2568" s="203"/>
      <c r="F2568" s="203"/>
    </row>
    <row r="2569" spans="2:6" ht="15.75">
      <c r="B2569" s="188"/>
      <c r="C2569" s="188"/>
      <c r="D2569" s="203"/>
      <c r="E2569" s="203"/>
      <c r="F2569" s="203"/>
    </row>
    <row r="2570" spans="2:6" ht="15.75">
      <c r="B2570" s="188"/>
      <c r="C2570" s="188"/>
      <c r="D2570" s="203"/>
      <c r="E2570" s="203"/>
      <c r="F2570" s="203"/>
    </row>
    <row r="2571" spans="2:6" ht="15.75">
      <c r="B2571" s="188"/>
      <c r="C2571" s="188"/>
      <c r="D2571" s="203"/>
      <c r="E2571" s="203"/>
      <c r="F2571" s="203"/>
    </row>
    <row r="2572" spans="2:6" ht="15.75">
      <c r="B2572" s="188"/>
      <c r="C2572" s="188"/>
      <c r="D2572" s="203"/>
      <c r="E2572" s="203"/>
      <c r="F2572" s="203"/>
    </row>
    <row r="2573" spans="2:6" ht="15.75">
      <c r="B2573" s="188"/>
      <c r="C2573" s="188"/>
      <c r="D2573" s="203"/>
      <c r="E2573" s="203"/>
      <c r="F2573" s="203"/>
    </row>
    <row r="2574" spans="2:6" ht="15.75">
      <c r="B2574" s="188"/>
      <c r="C2574" s="188"/>
      <c r="D2574" s="203"/>
      <c r="E2574" s="203"/>
      <c r="F2574" s="203"/>
    </row>
    <row r="2575" spans="2:6" ht="15.75">
      <c r="B2575" s="188"/>
      <c r="C2575" s="188"/>
      <c r="D2575" s="203"/>
      <c r="E2575" s="203"/>
      <c r="F2575" s="203"/>
    </row>
    <row r="2576" spans="2:6" ht="15.75">
      <c r="B2576" s="188"/>
      <c r="C2576" s="188"/>
      <c r="D2576" s="203"/>
      <c r="E2576" s="203"/>
      <c r="F2576" s="203"/>
    </row>
    <row r="2577" spans="2:6" ht="15.75">
      <c r="B2577" s="188"/>
      <c r="C2577" s="188"/>
      <c r="D2577" s="203"/>
      <c r="E2577" s="203"/>
      <c r="F2577" s="203"/>
    </row>
    <row r="2578" spans="2:6" ht="15.75">
      <c r="B2578" s="188"/>
      <c r="C2578" s="188"/>
      <c r="D2578" s="203"/>
      <c r="E2578" s="203"/>
      <c r="F2578" s="203"/>
    </row>
    <row r="2579" spans="2:6" ht="15.75">
      <c r="B2579" s="188"/>
      <c r="C2579" s="188"/>
      <c r="D2579" s="203"/>
      <c r="E2579" s="203"/>
      <c r="F2579" s="203"/>
    </row>
    <row r="2580" spans="2:6" ht="15.75">
      <c r="B2580" s="188"/>
      <c r="C2580" s="188"/>
      <c r="D2580" s="203"/>
      <c r="E2580" s="203"/>
      <c r="F2580" s="203"/>
    </row>
    <row r="2581" spans="2:6" ht="15.75">
      <c r="B2581" s="188"/>
      <c r="C2581" s="188"/>
      <c r="D2581" s="203"/>
      <c r="E2581" s="203"/>
      <c r="F2581" s="203"/>
    </row>
    <row r="2582" spans="2:6" ht="15.75">
      <c r="B2582" s="188"/>
      <c r="C2582" s="188"/>
      <c r="D2582" s="203"/>
      <c r="E2582" s="203"/>
      <c r="F2582" s="203"/>
    </row>
    <row r="2583" spans="2:6" ht="15.75">
      <c r="B2583" s="188"/>
      <c r="C2583" s="188"/>
      <c r="D2583" s="203"/>
      <c r="E2583" s="203"/>
      <c r="F2583" s="203"/>
    </row>
    <row r="2584" spans="2:6" ht="15.75">
      <c r="B2584" s="188"/>
      <c r="C2584" s="188"/>
      <c r="D2584" s="203"/>
      <c r="E2584" s="203"/>
      <c r="F2584" s="203"/>
    </row>
    <row r="2585" spans="2:6" ht="15.75">
      <c r="B2585" s="188"/>
      <c r="C2585" s="188"/>
      <c r="D2585" s="203"/>
      <c r="E2585" s="203"/>
      <c r="F2585" s="203"/>
    </row>
    <row r="2586" spans="2:6" ht="15.75">
      <c r="B2586" s="188"/>
      <c r="C2586" s="188"/>
      <c r="D2586" s="203"/>
      <c r="E2586" s="203"/>
      <c r="F2586" s="203"/>
    </row>
    <row r="2587" spans="2:6" ht="15.75">
      <c r="B2587" s="188"/>
      <c r="C2587" s="188"/>
      <c r="D2587" s="203"/>
      <c r="E2587" s="203"/>
      <c r="F2587" s="203"/>
    </row>
    <row r="2588" spans="2:6" ht="15.75">
      <c r="B2588" s="188"/>
      <c r="C2588" s="188"/>
      <c r="D2588" s="203"/>
      <c r="E2588" s="203"/>
      <c r="F2588" s="203"/>
    </row>
    <row r="2589" spans="2:6" ht="15.75">
      <c r="B2589" s="188"/>
      <c r="C2589" s="188"/>
      <c r="D2589" s="203"/>
      <c r="E2589" s="203"/>
      <c r="F2589" s="203"/>
    </row>
    <row r="2590" spans="2:6" ht="15.75">
      <c r="B2590" s="188"/>
      <c r="C2590" s="188"/>
      <c r="D2590" s="203"/>
      <c r="E2590" s="203"/>
      <c r="F2590" s="203"/>
    </row>
    <row r="2591" spans="2:6" ht="15.75">
      <c r="B2591" s="188"/>
      <c r="C2591" s="188"/>
      <c r="D2591" s="203"/>
      <c r="E2591" s="203"/>
      <c r="F2591" s="203"/>
    </row>
    <row r="2592" spans="2:6" ht="15.75">
      <c r="B2592" s="188"/>
      <c r="C2592" s="188"/>
      <c r="D2592" s="203"/>
      <c r="E2592" s="203"/>
      <c r="F2592" s="203"/>
    </row>
    <row r="2593" spans="2:6" ht="15.75">
      <c r="B2593" s="188"/>
      <c r="C2593" s="188"/>
      <c r="D2593" s="203"/>
      <c r="E2593" s="203"/>
      <c r="F2593" s="203"/>
    </row>
    <row r="2594" spans="2:6" ht="15.75">
      <c r="B2594" s="188"/>
      <c r="C2594" s="188"/>
      <c r="D2594" s="203"/>
      <c r="E2594" s="203"/>
      <c r="F2594" s="203"/>
    </row>
    <row r="2595" spans="2:6" ht="15.75">
      <c r="B2595" s="188"/>
      <c r="C2595" s="188"/>
      <c r="D2595" s="203"/>
      <c r="E2595" s="203"/>
      <c r="F2595" s="203"/>
    </row>
    <row r="2596" spans="2:6" ht="15.75">
      <c r="B2596" s="188"/>
      <c r="C2596" s="188"/>
      <c r="D2596" s="203"/>
      <c r="E2596" s="203"/>
      <c r="F2596" s="203"/>
    </row>
    <row r="2597" spans="2:6" ht="15.75">
      <c r="B2597" s="188"/>
      <c r="C2597" s="188"/>
      <c r="D2597" s="203"/>
      <c r="E2597" s="203"/>
      <c r="F2597" s="203"/>
    </row>
    <row r="2598" spans="2:6" ht="15.75">
      <c r="B2598" s="188"/>
      <c r="C2598" s="188"/>
      <c r="D2598" s="203"/>
      <c r="E2598" s="203"/>
      <c r="F2598" s="203"/>
    </row>
    <row r="2599" spans="2:6" ht="15.75">
      <c r="B2599" s="188"/>
      <c r="C2599" s="188"/>
      <c r="D2599" s="203"/>
      <c r="E2599" s="203"/>
      <c r="F2599" s="203"/>
    </row>
    <row r="2600" spans="2:6" ht="15.75">
      <c r="B2600" s="188"/>
      <c r="C2600" s="188"/>
      <c r="D2600" s="203"/>
      <c r="E2600" s="203"/>
      <c r="F2600" s="203"/>
    </row>
    <row r="2601" spans="2:6" ht="15.75">
      <c r="B2601" s="188"/>
      <c r="C2601" s="188"/>
      <c r="D2601" s="203"/>
      <c r="E2601" s="203"/>
      <c r="F2601" s="203"/>
    </row>
    <row r="2602" spans="2:6" ht="15.75">
      <c r="B2602" s="188"/>
      <c r="C2602" s="188"/>
      <c r="D2602" s="203"/>
      <c r="E2602" s="203"/>
      <c r="F2602" s="203"/>
    </row>
    <row r="2603" spans="2:6" ht="15.75">
      <c r="B2603" s="188"/>
      <c r="C2603" s="188"/>
      <c r="D2603" s="203"/>
      <c r="E2603" s="203"/>
      <c r="F2603" s="203"/>
    </row>
    <row r="2604" spans="2:6" ht="15.75">
      <c r="B2604" s="188"/>
      <c r="C2604" s="188"/>
      <c r="D2604" s="203"/>
      <c r="E2604" s="203"/>
      <c r="F2604" s="203"/>
    </row>
    <row r="2605" spans="2:6" ht="15.75">
      <c r="B2605" s="188"/>
      <c r="C2605" s="188"/>
      <c r="D2605" s="203"/>
      <c r="E2605" s="203"/>
      <c r="F2605" s="203"/>
    </row>
    <row r="2606" spans="2:6" ht="15.75">
      <c r="B2606" s="188"/>
      <c r="C2606" s="188"/>
      <c r="D2606" s="203"/>
      <c r="E2606" s="203"/>
      <c r="F2606" s="203"/>
    </row>
    <row r="2607" spans="2:6" ht="15.75">
      <c r="B2607" s="188"/>
      <c r="C2607" s="188"/>
      <c r="D2607" s="203"/>
      <c r="E2607" s="203"/>
      <c r="F2607" s="203"/>
    </row>
    <row r="2608" spans="2:6" ht="15.75">
      <c r="B2608" s="188"/>
      <c r="C2608" s="188"/>
      <c r="D2608" s="203"/>
      <c r="E2608" s="203"/>
      <c r="F2608" s="203"/>
    </row>
    <row r="2609" spans="2:6" ht="15.75">
      <c r="B2609" s="188"/>
      <c r="C2609" s="188"/>
      <c r="D2609" s="203"/>
      <c r="E2609" s="203"/>
      <c r="F2609" s="203"/>
    </row>
    <row r="2610" spans="2:6" ht="15.75">
      <c r="B2610" s="188"/>
      <c r="C2610" s="188"/>
      <c r="D2610" s="203"/>
      <c r="E2610" s="203"/>
      <c r="F2610" s="203"/>
    </row>
    <row r="2611" spans="2:6" ht="15.75">
      <c r="B2611" s="188"/>
      <c r="C2611" s="188"/>
      <c r="D2611" s="203"/>
      <c r="E2611" s="203"/>
      <c r="F2611" s="203"/>
    </row>
    <row r="2612" spans="2:6" ht="15.75">
      <c r="B2612" s="188"/>
      <c r="C2612" s="188"/>
      <c r="D2612" s="203"/>
      <c r="E2612" s="203"/>
      <c r="F2612" s="203"/>
    </row>
    <row r="2613" spans="2:6" ht="15.75">
      <c r="B2613" s="188"/>
      <c r="C2613" s="188"/>
      <c r="D2613" s="203"/>
      <c r="E2613" s="203"/>
      <c r="F2613" s="203"/>
    </row>
    <row r="2614" spans="2:6" ht="15.75">
      <c r="B2614" s="188"/>
      <c r="C2614" s="188"/>
      <c r="D2614" s="203"/>
      <c r="E2614" s="203"/>
      <c r="F2614" s="203"/>
    </row>
    <row r="2615" spans="2:6" ht="15.75">
      <c r="B2615" s="188"/>
      <c r="C2615" s="188"/>
      <c r="D2615" s="203"/>
      <c r="E2615" s="203"/>
      <c r="F2615" s="203"/>
    </row>
    <row r="2616" spans="2:6" ht="15.75">
      <c r="B2616" s="188"/>
      <c r="C2616" s="188"/>
      <c r="D2616" s="203"/>
      <c r="E2616" s="203"/>
      <c r="F2616" s="203"/>
    </row>
    <row r="2617" spans="2:6" ht="15.75">
      <c r="B2617" s="188"/>
      <c r="C2617" s="188"/>
      <c r="D2617" s="203"/>
      <c r="E2617" s="203"/>
      <c r="F2617" s="203"/>
    </row>
    <row r="2618" spans="2:6" ht="15.75">
      <c r="B2618" s="188"/>
      <c r="C2618" s="188"/>
      <c r="D2618" s="203"/>
      <c r="E2618" s="203"/>
      <c r="F2618" s="203"/>
    </row>
    <row r="2619" spans="2:6" ht="15.75">
      <c r="B2619" s="188"/>
      <c r="C2619" s="188"/>
      <c r="D2619" s="203"/>
      <c r="E2619" s="203"/>
      <c r="F2619" s="203"/>
    </row>
    <row r="2620" spans="2:6" ht="15.75">
      <c r="B2620" s="188"/>
      <c r="C2620" s="188"/>
      <c r="D2620" s="203"/>
      <c r="E2620" s="203"/>
      <c r="F2620" s="203"/>
    </row>
    <row r="2621" spans="2:6" ht="15.75">
      <c r="B2621" s="188"/>
      <c r="C2621" s="188"/>
      <c r="D2621" s="203"/>
      <c r="E2621" s="203"/>
      <c r="F2621" s="203"/>
    </row>
    <row r="2622" spans="2:6" ht="15.75">
      <c r="B2622" s="188"/>
      <c r="C2622" s="188"/>
      <c r="D2622" s="203"/>
      <c r="E2622" s="203"/>
      <c r="F2622" s="203"/>
    </row>
    <row r="2623" spans="2:6" ht="15.75">
      <c r="B2623" s="188"/>
      <c r="C2623" s="188"/>
      <c r="D2623" s="203"/>
      <c r="E2623" s="203"/>
      <c r="F2623" s="203"/>
    </row>
    <row r="2624" spans="2:6" ht="15.75">
      <c r="B2624" s="188"/>
      <c r="C2624" s="188"/>
      <c r="D2624" s="203"/>
      <c r="E2624" s="203"/>
      <c r="F2624" s="203"/>
    </row>
    <row r="2625" spans="2:6" ht="15.75">
      <c r="B2625" s="188"/>
      <c r="C2625" s="188"/>
      <c r="D2625" s="203"/>
      <c r="E2625" s="203"/>
      <c r="F2625" s="203"/>
    </row>
    <row r="2626" spans="2:6" ht="15.75">
      <c r="B2626" s="188"/>
      <c r="C2626" s="188"/>
      <c r="D2626" s="203"/>
      <c r="E2626" s="203"/>
      <c r="F2626" s="203"/>
    </row>
    <row r="2627" spans="2:6" ht="15.75">
      <c r="B2627" s="188"/>
      <c r="C2627" s="188"/>
      <c r="D2627" s="203"/>
      <c r="E2627" s="203"/>
      <c r="F2627" s="203"/>
    </row>
    <row r="2628" spans="2:6" ht="15.75">
      <c r="B2628" s="188"/>
      <c r="C2628" s="188"/>
      <c r="D2628" s="203"/>
      <c r="E2628" s="203"/>
      <c r="F2628" s="203"/>
    </row>
    <row r="2629" spans="2:6" ht="15.75">
      <c r="B2629" s="188"/>
      <c r="C2629" s="188"/>
      <c r="D2629" s="203"/>
      <c r="E2629" s="203"/>
      <c r="F2629" s="203"/>
    </row>
    <row r="2630" spans="2:6" ht="15.75">
      <c r="B2630" s="188"/>
      <c r="C2630" s="188"/>
      <c r="D2630" s="203"/>
      <c r="E2630" s="203"/>
      <c r="F2630" s="203"/>
    </row>
    <row r="2631" spans="2:6" ht="15.75">
      <c r="B2631" s="188"/>
      <c r="C2631" s="188"/>
      <c r="D2631" s="203"/>
      <c r="E2631" s="203"/>
      <c r="F2631" s="203"/>
    </row>
    <row r="2632" spans="2:6" ht="15.75">
      <c r="B2632" s="188"/>
      <c r="C2632" s="188"/>
      <c r="D2632" s="203"/>
      <c r="E2632" s="203"/>
      <c r="F2632" s="203"/>
    </row>
    <row r="2633" spans="2:6" ht="15.75">
      <c r="B2633" s="188"/>
      <c r="C2633" s="188"/>
      <c r="D2633" s="203"/>
      <c r="E2633" s="203"/>
      <c r="F2633" s="203"/>
    </row>
    <row r="2634" spans="2:6" ht="15.75">
      <c r="B2634" s="188"/>
      <c r="C2634" s="188"/>
      <c r="D2634" s="203"/>
      <c r="E2634" s="203"/>
      <c r="F2634" s="203"/>
    </row>
    <row r="2635" spans="2:6" ht="15.75">
      <c r="B2635" s="188"/>
      <c r="C2635" s="188"/>
      <c r="D2635" s="203"/>
      <c r="E2635" s="203"/>
      <c r="F2635" s="203"/>
    </row>
    <row r="2636" spans="2:6" ht="15.75">
      <c r="B2636" s="188"/>
      <c r="C2636" s="188"/>
      <c r="D2636" s="203"/>
      <c r="E2636" s="203"/>
      <c r="F2636" s="203"/>
    </row>
    <row r="2637" spans="2:6" ht="15.75">
      <c r="B2637" s="188"/>
      <c r="C2637" s="188"/>
      <c r="D2637" s="203"/>
      <c r="E2637" s="203"/>
      <c r="F2637" s="203"/>
    </row>
    <row r="2638" spans="2:6" ht="15.75">
      <c r="B2638" s="188"/>
      <c r="C2638" s="188"/>
      <c r="D2638" s="203"/>
      <c r="E2638" s="203"/>
      <c r="F2638" s="203"/>
    </row>
    <row r="2639" spans="2:6" ht="15.75">
      <c r="B2639" s="188"/>
      <c r="C2639" s="188"/>
      <c r="D2639" s="203"/>
      <c r="E2639" s="203"/>
      <c r="F2639" s="203"/>
    </row>
    <row r="2640" spans="2:6" ht="15.75">
      <c r="B2640" s="188"/>
      <c r="C2640" s="188"/>
      <c r="D2640" s="203"/>
      <c r="E2640" s="203"/>
      <c r="F2640" s="203"/>
    </row>
    <row r="2641" spans="2:6" ht="15.75">
      <c r="B2641" s="188"/>
      <c r="C2641" s="188"/>
      <c r="D2641" s="203"/>
      <c r="E2641" s="203"/>
      <c r="F2641" s="203"/>
    </row>
    <row r="2642" spans="2:6" ht="15.75">
      <c r="B2642" s="188"/>
      <c r="C2642" s="188"/>
      <c r="D2642" s="203"/>
      <c r="E2642" s="203"/>
      <c r="F2642" s="203"/>
    </row>
    <row r="2643" spans="2:6" ht="15.75">
      <c r="B2643" s="188"/>
      <c r="C2643" s="188"/>
      <c r="D2643" s="203"/>
      <c r="E2643" s="203"/>
      <c r="F2643" s="203"/>
    </row>
    <row r="2644" spans="2:6" ht="15.75">
      <c r="B2644" s="188"/>
      <c r="C2644" s="188"/>
      <c r="D2644" s="203"/>
      <c r="E2644" s="203"/>
      <c r="F2644" s="203"/>
    </row>
    <row r="2645" spans="2:6" ht="15.75">
      <c r="B2645" s="188"/>
      <c r="C2645" s="188"/>
      <c r="D2645" s="203"/>
      <c r="E2645" s="203"/>
      <c r="F2645" s="203"/>
    </row>
    <row r="2646" spans="2:6" ht="15.75">
      <c r="B2646" s="188"/>
      <c r="C2646" s="188"/>
      <c r="D2646" s="203"/>
      <c r="E2646" s="203"/>
      <c r="F2646" s="203"/>
    </row>
    <row r="2647" spans="2:6" ht="15.75">
      <c r="B2647" s="188"/>
      <c r="C2647" s="188"/>
      <c r="D2647" s="203"/>
      <c r="E2647" s="203"/>
      <c r="F2647" s="203"/>
    </row>
    <row r="2648" spans="2:6" ht="15.75">
      <c r="B2648" s="188"/>
      <c r="C2648" s="188"/>
      <c r="D2648" s="203"/>
      <c r="E2648" s="203"/>
      <c r="F2648" s="203"/>
    </row>
    <row r="2649" spans="2:6" ht="15.75">
      <c r="B2649" s="188"/>
      <c r="C2649" s="188"/>
      <c r="D2649" s="203"/>
      <c r="E2649" s="203"/>
      <c r="F2649" s="203"/>
    </row>
    <row r="2650" spans="2:6" ht="15.75">
      <c r="B2650" s="188"/>
      <c r="C2650" s="188"/>
      <c r="D2650" s="203"/>
      <c r="E2650" s="203"/>
      <c r="F2650" s="203"/>
    </row>
    <row r="2651" spans="2:6" ht="15.75">
      <c r="B2651" s="188"/>
      <c r="C2651" s="188"/>
      <c r="D2651" s="203"/>
      <c r="E2651" s="203"/>
      <c r="F2651" s="203"/>
    </row>
    <row r="2652" spans="2:6" ht="15.75">
      <c r="B2652" s="188"/>
      <c r="C2652" s="188"/>
      <c r="D2652" s="203"/>
      <c r="E2652" s="203"/>
      <c r="F2652" s="203"/>
    </row>
    <row r="2653" spans="2:6" ht="15.75">
      <c r="B2653" s="188"/>
      <c r="C2653" s="188"/>
      <c r="D2653" s="203"/>
      <c r="E2653" s="203"/>
      <c r="F2653" s="203"/>
    </row>
    <row r="2654" spans="2:6" ht="15.75">
      <c r="B2654" s="188"/>
      <c r="C2654" s="188"/>
      <c r="D2654" s="203"/>
      <c r="E2654" s="203"/>
      <c r="F2654" s="203"/>
    </row>
    <row r="2655" spans="2:6" ht="15.75">
      <c r="B2655" s="188"/>
      <c r="C2655" s="188"/>
      <c r="D2655" s="203"/>
      <c r="E2655" s="203"/>
      <c r="F2655" s="203"/>
    </row>
    <row r="2656" spans="2:6" ht="15.75">
      <c r="B2656" s="188"/>
      <c r="C2656" s="188"/>
      <c r="D2656" s="203"/>
      <c r="E2656" s="203"/>
      <c r="F2656" s="203"/>
    </row>
    <row r="2657" spans="2:6" ht="15.75">
      <c r="B2657" s="188"/>
      <c r="C2657" s="188"/>
      <c r="D2657" s="203"/>
      <c r="E2657" s="203"/>
      <c r="F2657" s="203"/>
    </row>
    <row r="2658" spans="2:6" ht="15.75">
      <c r="B2658" s="188"/>
      <c r="C2658" s="188"/>
      <c r="D2658" s="203"/>
      <c r="E2658" s="203"/>
      <c r="F2658" s="203"/>
    </row>
    <row r="2659" spans="2:6" ht="15.75">
      <c r="B2659" s="188"/>
      <c r="C2659" s="188"/>
      <c r="D2659" s="203"/>
      <c r="E2659" s="203"/>
      <c r="F2659" s="203"/>
    </row>
    <row r="2660" spans="2:6" ht="15.75">
      <c r="B2660" s="188"/>
      <c r="C2660" s="188"/>
      <c r="D2660" s="203"/>
      <c r="E2660" s="203"/>
      <c r="F2660" s="203"/>
    </row>
    <row r="2661" spans="2:6" ht="15.75">
      <c r="B2661" s="188"/>
      <c r="C2661" s="188"/>
      <c r="D2661" s="203"/>
      <c r="E2661" s="203"/>
      <c r="F2661" s="203"/>
    </row>
    <row r="2662" spans="2:6" ht="15.75">
      <c r="B2662" s="188"/>
      <c r="C2662" s="188"/>
      <c r="D2662" s="203"/>
      <c r="E2662" s="203"/>
      <c r="F2662" s="203"/>
    </row>
    <row r="2663" spans="2:6" ht="15.75">
      <c r="B2663" s="188"/>
      <c r="C2663" s="188"/>
      <c r="D2663" s="203"/>
      <c r="E2663" s="203"/>
      <c r="F2663" s="203"/>
    </row>
    <row r="2664" spans="2:6" ht="15.75">
      <c r="B2664" s="188"/>
      <c r="C2664" s="188"/>
      <c r="D2664" s="203"/>
      <c r="E2664" s="203"/>
      <c r="F2664" s="203"/>
    </row>
    <row r="2665" spans="2:6" ht="15.75">
      <c r="B2665" s="188"/>
      <c r="C2665" s="188"/>
      <c r="D2665" s="203"/>
      <c r="E2665" s="203"/>
      <c r="F2665" s="203"/>
    </row>
    <row r="2666" spans="2:6" ht="15.75">
      <c r="B2666" s="188"/>
      <c r="C2666" s="188"/>
      <c r="D2666" s="203"/>
      <c r="E2666" s="203"/>
      <c r="F2666" s="203"/>
    </row>
    <row r="2667" spans="2:6" ht="15.75">
      <c r="B2667" s="188"/>
      <c r="C2667" s="188"/>
      <c r="D2667" s="203"/>
      <c r="E2667" s="203"/>
      <c r="F2667" s="203"/>
    </row>
    <row r="2668" spans="2:6" ht="15.75">
      <c r="B2668" s="188"/>
      <c r="C2668" s="188"/>
      <c r="D2668" s="203"/>
      <c r="E2668" s="203"/>
      <c r="F2668" s="203"/>
    </row>
    <row r="2669" spans="2:6" ht="15.75">
      <c r="B2669" s="188"/>
      <c r="C2669" s="188"/>
      <c r="D2669" s="203"/>
      <c r="E2669" s="203"/>
      <c r="F2669" s="203"/>
    </row>
    <row r="2670" spans="2:6" ht="15.75">
      <c r="B2670" s="188"/>
      <c r="C2670" s="188"/>
      <c r="D2670" s="203"/>
      <c r="E2670" s="203"/>
      <c r="F2670" s="203"/>
    </row>
    <row r="2671" spans="2:6" ht="15.75">
      <c r="B2671" s="188"/>
      <c r="C2671" s="188"/>
      <c r="D2671" s="203"/>
      <c r="E2671" s="203"/>
      <c r="F2671" s="203"/>
    </row>
    <row r="2672" spans="2:6" ht="15.75">
      <c r="B2672" s="188"/>
      <c r="C2672" s="188"/>
      <c r="D2672" s="203"/>
      <c r="E2672" s="203"/>
      <c r="F2672" s="203"/>
    </row>
    <row r="2673" spans="2:6" ht="15.75">
      <c r="B2673" s="188"/>
      <c r="C2673" s="188"/>
      <c r="D2673" s="203"/>
      <c r="E2673" s="203"/>
      <c r="F2673" s="203"/>
    </row>
    <row r="2674" spans="2:6" ht="15.75">
      <c r="B2674" s="188"/>
      <c r="C2674" s="188"/>
      <c r="D2674" s="203"/>
      <c r="E2674" s="203"/>
      <c r="F2674" s="203"/>
    </row>
    <row r="2675" spans="2:6" ht="15.75">
      <c r="B2675" s="188"/>
      <c r="C2675" s="188"/>
      <c r="D2675" s="203"/>
      <c r="E2675" s="203"/>
      <c r="F2675" s="203"/>
    </row>
    <row r="2676" spans="2:6" ht="15.75">
      <c r="B2676" s="188"/>
      <c r="C2676" s="188"/>
      <c r="D2676" s="203"/>
      <c r="E2676" s="203"/>
      <c r="F2676" s="203"/>
    </row>
    <row r="2677" spans="2:6" ht="15.75">
      <c r="B2677" s="188"/>
      <c r="C2677" s="188"/>
      <c r="D2677" s="203"/>
      <c r="E2677" s="203"/>
      <c r="F2677" s="203"/>
    </row>
    <row r="2678" spans="2:6" ht="15.75">
      <c r="B2678" s="188"/>
      <c r="C2678" s="188"/>
      <c r="D2678" s="203"/>
      <c r="E2678" s="203"/>
      <c r="F2678" s="203"/>
    </row>
    <row r="2679" spans="2:6" ht="15.75">
      <c r="B2679" s="188"/>
      <c r="C2679" s="188"/>
      <c r="D2679" s="203"/>
      <c r="E2679" s="203"/>
      <c r="F2679" s="203"/>
    </row>
    <row r="2680" spans="2:6" ht="15.75">
      <c r="B2680" s="188"/>
      <c r="C2680" s="188"/>
      <c r="D2680" s="203"/>
      <c r="E2680" s="203"/>
      <c r="F2680" s="203"/>
    </row>
    <row r="2681" spans="2:6" ht="15.75">
      <c r="B2681" s="188"/>
      <c r="C2681" s="188"/>
      <c r="D2681" s="203"/>
      <c r="E2681" s="203"/>
      <c r="F2681" s="203"/>
    </row>
    <row r="2682" spans="2:6" ht="15.75">
      <c r="B2682" s="188"/>
      <c r="C2682" s="188"/>
      <c r="D2682" s="203"/>
      <c r="E2682" s="203"/>
      <c r="F2682" s="203"/>
    </row>
    <row r="2683" spans="2:6" ht="15.75">
      <c r="B2683" s="188"/>
      <c r="C2683" s="188"/>
      <c r="D2683" s="203"/>
      <c r="E2683" s="203"/>
      <c r="F2683" s="203"/>
    </row>
    <row r="2684" spans="2:6" ht="15.75">
      <c r="B2684" s="188"/>
      <c r="C2684" s="188"/>
      <c r="D2684" s="203"/>
      <c r="E2684" s="203"/>
      <c r="F2684" s="203"/>
    </row>
    <row r="2685" spans="2:6" ht="15.75">
      <c r="B2685" s="188"/>
      <c r="C2685" s="188"/>
      <c r="D2685" s="203"/>
      <c r="E2685" s="203"/>
      <c r="F2685" s="203"/>
    </row>
    <row r="2686" spans="2:6" ht="15.75">
      <c r="B2686" s="188"/>
      <c r="C2686" s="188"/>
      <c r="D2686" s="203"/>
      <c r="E2686" s="203"/>
      <c r="F2686" s="203"/>
    </row>
    <row r="2687" spans="2:6" ht="15.75">
      <c r="B2687" s="188"/>
      <c r="C2687" s="188"/>
      <c r="D2687" s="203"/>
      <c r="E2687" s="203"/>
      <c r="F2687" s="203"/>
    </row>
    <row r="2688" spans="2:6" ht="15.75">
      <c r="B2688" s="188"/>
      <c r="C2688" s="188"/>
      <c r="D2688" s="203"/>
      <c r="E2688" s="203"/>
      <c r="F2688" s="203"/>
    </row>
    <row r="2689" spans="2:6" ht="15.75">
      <c r="B2689" s="188"/>
      <c r="C2689" s="188"/>
      <c r="D2689" s="203"/>
      <c r="E2689" s="203"/>
      <c r="F2689" s="203"/>
    </row>
    <row r="2690" spans="2:6" ht="15.75">
      <c r="B2690" s="188"/>
      <c r="C2690" s="188"/>
      <c r="D2690" s="203"/>
      <c r="E2690" s="203"/>
      <c r="F2690" s="203"/>
    </row>
    <row r="2691" spans="2:6" ht="15.75">
      <c r="B2691" s="188"/>
      <c r="C2691" s="188"/>
      <c r="D2691" s="203"/>
      <c r="E2691" s="203"/>
      <c r="F2691" s="203"/>
    </row>
    <row r="2692" spans="2:6" ht="15.75">
      <c r="B2692" s="188"/>
      <c r="C2692" s="188"/>
      <c r="D2692" s="203"/>
      <c r="E2692" s="203"/>
      <c r="F2692" s="203"/>
    </row>
    <row r="2693" spans="2:6" ht="15.75">
      <c r="B2693" s="188"/>
      <c r="C2693" s="188"/>
      <c r="D2693" s="203"/>
      <c r="E2693" s="203"/>
      <c r="F2693" s="203"/>
    </row>
    <row r="2694" spans="2:6" ht="15.75">
      <c r="B2694" s="188"/>
      <c r="C2694" s="188"/>
      <c r="D2694" s="203"/>
      <c r="E2694" s="203"/>
      <c r="F2694" s="203"/>
    </row>
    <row r="2695" spans="2:6" ht="15.75">
      <c r="B2695" s="188"/>
      <c r="C2695" s="188"/>
      <c r="D2695" s="203"/>
      <c r="E2695" s="203"/>
      <c r="F2695" s="203"/>
    </row>
    <row r="2696" spans="2:6" ht="15.75">
      <c r="B2696" s="188"/>
      <c r="C2696" s="188"/>
      <c r="D2696" s="203"/>
      <c r="E2696" s="203"/>
      <c r="F2696" s="203"/>
    </row>
    <row r="2697" spans="2:6" ht="15.75">
      <c r="B2697" s="188"/>
      <c r="C2697" s="188"/>
      <c r="D2697" s="203"/>
      <c r="E2697" s="203"/>
      <c r="F2697" s="203"/>
    </row>
    <row r="2698" spans="2:6" ht="15.75">
      <c r="B2698" s="188"/>
      <c r="C2698" s="188"/>
      <c r="D2698" s="203"/>
      <c r="E2698" s="203"/>
      <c r="F2698" s="203"/>
    </row>
    <row r="2699" spans="2:6" ht="15.75">
      <c r="B2699" s="188"/>
      <c r="C2699" s="188"/>
      <c r="D2699" s="203"/>
      <c r="E2699" s="203"/>
      <c r="F2699" s="203"/>
    </row>
    <row r="2700" spans="2:6" ht="15.75">
      <c r="B2700" s="188"/>
      <c r="C2700" s="188"/>
      <c r="D2700" s="203"/>
      <c r="E2700" s="203"/>
      <c r="F2700" s="203"/>
    </row>
    <row r="2701" spans="2:6" ht="15.75">
      <c r="B2701" s="188"/>
      <c r="C2701" s="188"/>
      <c r="D2701" s="203"/>
      <c r="E2701" s="203"/>
      <c r="F2701" s="203"/>
    </row>
    <row r="2702" spans="2:6" ht="15.75">
      <c r="B2702" s="188"/>
      <c r="C2702" s="188"/>
      <c r="D2702" s="203"/>
      <c r="E2702" s="203"/>
      <c r="F2702" s="203"/>
    </row>
    <row r="2703" spans="2:6" ht="15.75">
      <c r="B2703" s="188"/>
      <c r="C2703" s="188"/>
      <c r="D2703" s="203"/>
      <c r="E2703" s="203"/>
      <c r="F2703" s="203"/>
    </row>
    <row r="2704" spans="2:6" ht="15.75">
      <c r="B2704" s="188"/>
      <c r="C2704" s="188"/>
      <c r="D2704" s="203"/>
      <c r="E2704" s="203"/>
      <c r="F2704" s="203"/>
    </row>
    <row r="2705" spans="2:6" ht="15.75">
      <c r="B2705" s="188"/>
      <c r="C2705" s="188"/>
      <c r="D2705" s="203"/>
      <c r="E2705" s="203"/>
      <c r="F2705" s="203"/>
    </row>
    <row r="2706" spans="2:6" ht="15.75">
      <c r="B2706" s="188"/>
      <c r="C2706" s="188"/>
      <c r="D2706" s="203"/>
      <c r="E2706" s="203"/>
      <c r="F2706" s="203"/>
    </row>
    <row r="2707" spans="2:6" ht="15.75">
      <c r="B2707" s="188"/>
      <c r="C2707" s="188"/>
      <c r="D2707" s="203"/>
      <c r="E2707" s="203"/>
      <c r="F2707" s="203"/>
    </row>
    <row r="2708" spans="2:6" ht="15.75">
      <c r="B2708" s="188"/>
      <c r="C2708" s="188"/>
      <c r="D2708" s="203"/>
      <c r="E2708" s="203"/>
      <c r="F2708" s="203"/>
    </row>
    <row r="2709" spans="2:6" ht="15.75">
      <c r="B2709" s="188"/>
      <c r="C2709" s="188"/>
      <c r="D2709" s="203"/>
      <c r="E2709" s="203"/>
      <c r="F2709" s="203"/>
    </row>
    <row r="2710" spans="2:6" ht="15.75">
      <c r="B2710" s="188"/>
      <c r="C2710" s="188"/>
      <c r="D2710" s="203"/>
      <c r="E2710" s="203"/>
      <c r="F2710" s="203"/>
    </row>
    <row r="2711" spans="2:6" ht="15.75">
      <c r="B2711" s="188"/>
      <c r="C2711" s="188"/>
      <c r="D2711" s="203"/>
      <c r="E2711" s="203"/>
      <c r="F2711" s="203"/>
    </row>
    <row r="2712" spans="2:6" ht="15.75">
      <c r="B2712" s="188"/>
      <c r="C2712" s="188"/>
      <c r="D2712" s="203"/>
      <c r="E2712" s="203"/>
      <c r="F2712" s="203"/>
    </row>
    <row r="2713" spans="2:6" ht="15.75">
      <c r="B2713" s="188"/>
      <c r="C2713" s="188"/>
      <c r="D2713" s="203"/>
      <c r="E2713" s="203"/>
      <c r="F2713" s="203"/>
    </row>
    <row r="2714" spans="2:6" ht="15.75">
      <c r="B2714" s="188"/>
      <c r="C2714" s="188"/>
      <c r="D2714" s="203"/>
      <c r="E2714" s="203"/>
      <c r="F2714" s="203"/>
    </row>
    <row r="2715" spans="2:6" ht="15.75">
      <c r="B2715" s="188"/>
      <c r="C2715" s="188"/>
      <c r="D2715" s="203"/>
      <c r="E2715" s="203"/>
      <c r="F2715" s="203"/>
    </row>
    <row r="2716" spans="2:6" ht="15.75">
      <c r="B2716" s="188"/>
      <c r="C2716" s="188"/>
      <c r="D2716" s="203"/>
      <c r="E2716" s="203"/>
      <c r="F2716" s="203"/>
    </row>
    <row r="2717" spans="2:6" ht="15.75">
      <c r="B2717" s="188"/>
      <c r="C2717" s="188"/>
      <c r="D2717" s="203"/>
      <c r="E2717" s="203"/>
      <c r="F2717" s="203"/>
    </row>
    <row r="2718" spans="2:6" ht="15.75">
      <c r="B2718" s="188"/>
      <c r="C2718" s="188"/>
      <c r="D2718" s="203"/>
      <c r="E2718" s="203"/>
      <c r="F2718" s="203"/>
    </row>
    <row r="2719" spans="2:6" ht="15.75">
      <c r="B2719" s="188"/>
      <c r="C2719" s="188"/>
      <c r="D2719" s="203"/>
      <c r="E2719" s="203"/>
      <c r="F2719" s="203"/>
    </row>
    <row r="2720" spans="2:6" ht="15.75">
      <c r="B2720" s="188"/>
      <c r="C2720" s="188"/>
      <c r="D2720" s="203"/>
      <c r="E2720" s="203"/>
      <c r="F2720" s="203"/>
    </row>
    <row r="2721" spans="2:6" ht="15.75">
      <c r="B2721" s="188"/>
      <c r="C2721" s="188"/>
      <c r="D2721" s="203"/>
      <c r="E2721" s="203"/>
      <c r="F2721" s="203"/>
    </row>
    <row r="2722" spans="2:6" ht="15.75">
      <c r="B2722" s="188"/>
      <c r="C2722" s="188"/>
      <c r="D2722" s="203"/>
      <c r="E2722" s="203"/>
      <c r="F2722" s="203"/>
    </row>
    <row r="2723" spans="2:6" ht="15.75">
      <c r="B2723" s="188"/>
      <c r="C2723" s="188"/>
      <c r="D2723" s="203"/>
      <c r="E2723" s="203"/>
      <c r="F2723" s="203"/>
    </row>
    <row r="2724" spans="2:6" ht="15.75">
      <c r="B2724" s="188"/>
      <c r="C2724" s="188"/>
      <c r="D2724" s="203"/>
      <c r="E2724" s="203"/>
      <c r="F2724" s="203"/>
    </row>
    <row r="2725" spans="2:6" ht="15.75">
      <c r="B2725" s="188"/>
      <c r="C2725" s="188"/>
      <c r="D2725" s="203"/>
      <c r="E2725" s="203"/>
      <c r="F2725" s="203"/>
    </row>
    <row r="2726" spans="2:6" ht="15.75">
      <c r="B2726" s="188"/>
      <c r="C2726" s="188"/>
      <c r="D2726" s="203"/>
      <c r="E2726" s="203"/>
      <c r="F2726" s="203"/>
    </row>
    <row r="2727" spans="2:6" ht="15.75">
      <c r="B2727" s="188"/>
      <c r="C2727" s="188"/>
      <c r="D2727" s="203"/>
      <c r="E2727" s="203"/>
      <c r="F2727" s="203"/>
    </row>
    <row r="2728" spans="2:6" ht="15.75">
      <c r="B2728" s="188"/>
      <c r="C2728" s="188"/>
      <c r="D2728" s="203"/>
      <c r="E2728" s="203"/>
      <c r="F2728" s="203"/>
    </row>
    <row r="2729" spans="2:6" ht="15.75">
      <c r="B2729" s="188"/>
      <c r="C2729" s="188"/>
      <c r="D2729" s="203"/>
      <c r="E2729" s="203"/>
      <c r="F2729" s="203"/>
    </row>
    <row r="2730" spans="2:6" ht="15.75">
      <c r="B2730" s="188"/>
      <c r="C2730" s="188"/>
      <c r="D2730" s="203"/>
      <c r="E2730" s="203"/>
      <c r="F2730" s="203"/>
    </row>
    <row r="2731" spans="2:6" ht="15.75">
      <c r="B2731" s="188"/>
      <c r="C2731" s="188"/>
      <c r="D2731" s="203"/>
      <c r="E2731" s="203"/>
      <c r="F2731" s="203"/>
    </row>
    <row r="2732" spans="2:6" ht="15.75">
      <c r="B2732" s="188"/>
      <c r="C2732" s="188"/>
      <c r="D2732" s="203"/>
      <c r="E2732" s="203"/>
      <c r="F2732" s="203"/>
    </row>
    <row r="2733" spans="2:6" ht="15.75">
      <c r="B2733" s="188"/>
      <c r="C2733" s="188"/>
      <c r="D2733" s="203"/>
      <c r="E2733" s="203"/>
      <c r="F2733" s="203"/>
    </row>
    <row r="2734" spans="2:6" ht="15.75">
      <c r="B2734" s="188"/>
      <c r="C2734" s="188"/>
      <c r="D2734" s="203"/>
      <c r="E2734" s="203"/>
      <c r="F2734" s="203"/>
    </row>
    <row r="2735" spans="2:6" ht="15.75">
      <c r="B2735" s="188"/>
      <c r="C2735" s="188"/>
      <c r="D2735" s="203"/>
      <c r="E2735" s="203"/>
      <c r="F2735" s="203"/>
    </row>
    <row r="2736" spans="2:6" ht="15.75">
      <c r="B2736" s="188"/>
      <c r="C2736" s="188"/>
      <c r="D2736" s="203"/>
      <c r="E2736" s="203"/>
      <c r="F2736" s="203"/>
    </row>
    <row r="2737" spans="2:6" ht="15.75">
      <c r="B2737" s="188"/>
      <c r="C2737" s="188"/>
      <c r="D2737" s="203"/>
      <c r="E2737" s="203"/>
      <c r="F2737" s="203"/>
    </row>
    <row r="2738" spans="2:6" ht="15.75">
      <c r="B2738" s="188"/>
      <c r="C2738" s="188"/>
      <c r="D2738" s="203"/>
      <c r="E2738" s="203"/>
      <c r="F2738" s="203"/>
    </row>
    <row r="2739" spans="2:6" ht="15.75">
      <c r="B2739" s="188"/>
      <c r="C2739" s="188"/>
      <c r="D2739" s="203"/>
      <c r="E2739" s="203"/>
      <c r="F2739" s="203"/>
    </row>
    <row r="2740" spans="2:6" ht="15.75">
      <c r="B2740" s="188"/>
      <c r="C2740" s="188"/>
      <c r="D2740" s="203"/>
      <c r="E2740" s="203"/>
      <c r="F2740" s="203"/>
    </row>
    <row r="2741" spans="2:6" ht="15.75">
      <c r="B2741" s="188"/>
      <c r="C2741" s="188"/>
      <c r="D2741" s="203"/>
      <c r="E2741" s="203"/>
      <c r="F2741" s="203"/>
    </row>
    <row r="2742" spans="2:6" ht="15.75">
      <c r="B2742" s="188"/>
      <c r="C2742" s="188"/>
      <c r="D2742" s="203"/>
      <c r="E2742" s="203"/>
      <c r="F2742" s="203"/>
    </row>
    <row r="2743" spans="2:6" ht="15.75">
      <c r="B2743" s="188"/>
      <c r="C2743" s="188"/>
      <c r="D2743" s="203"/>
      <c r="E2743" s="203"/>
      <c r="F2743" s="203"/>
    </row>
    <row r="2744" spans="2:6" ht="15.75">
      <c r="B2744" s="188"/>
      <c r="C2744" s="188"/>
      <c r="D2744" s="203"/>
      <c r="E2744" s="203"/>
      <c r="F2744" s="203"/>
    </row>
    <row r="2745" spans="2:6" ht="15.75">
      <c r="B2745" s="188"/>
      <c r="C2745" s="188"/>
      <c r="D2745" s="203"/>
      <c r="E2745" s="203"/>
      <c r="F2745" s="203"/>
    </row>
    <row r="2746" spans="2:6" ht="15.75">
      <c r="B2746" s="188"/>
      <c r="C2746" s="188"/>
      <c r="D2746" s="203"/>
      <c r="E2746" s="203"/>
      <c r="F2746" s="203"/>
    </row>
    <row r="2747" spans="2:6" ht="15.75">
      <c r="B2747" s="188"/>
      <c r="C2747" s="188"/>
      <c r="D2747" s="203"/>
      <c r="E2747" s="203"/>
      <c r="F2747" s="203"/>
    </row>
    <row r="2748" spans="2:6" ht="15.75">
      <c r="B2748" s="188"/>
      <c r="C2748" s="188"/>
      <c r="D2748" s="203"/>
      <c r="E2748" s="203"/>
      <c r="F2748" s="203"/>
    </row>
    <row r="2749" spans="2:6" ht="15.75">
      <c r="B2749" s="188"/>
      <c r="C2749" s="188"/>
      <c r="D2749" s="203"/>
      <c r="E2749" s="203"/>
      <c r="F2749" s="203"/>
    </row>
    <row r="2750" spans="2:6" ht="15.75">
      <c r="B2750" s="188"/>
      <c r="C2750" s="188"/>
      <c r="D2750" s="203"/>
      <c r="E2750" s="203"/>
      <c r="F2750" s="203"/>
    </row>
    <row r="2751" spans="2:6" ht="15.75">
      <c r="B2751" s="188"/>
      <c r="C2751" s="188"/>
      <c r="D2751" s="203"/>
      <c r="E2751" s="203"/>
      <c r="F2751" s="203"/>
    </row>
    <row r="2752" spans="2:6" ht="15.75">
      <c r="B2752" s="188"/>
      <c r="C2752" s="188"/>
      <c r="D2752" s="203"/>
      <c r="E2752" s="203"/>
      <c r="F2752" s="203"/>
    </row>
    <row r="2753" spans="2:6" ht="15.75">
      <c r="B2753" s="188"/>
      <c r="C2753" s="188"/>
      <c r="D2753" s="203"/>
      <c r="E2753" s="203"/>
      <c r="F2753" s="203"/>
    </row>
    <row r="2754" spans="2:6" ht="15.75">
      <c r="B2754" s="188"/>
      <c r="C2754" s="188"/>
      <c r="D2754" s="203"/>
      <c r="E2754" s="203"/>
      <c r="F2754" s="203"/>
    </row>
    <row r="2755" spans="2:6" ht="15.75">
      <c r="B2755" s="188"/>
      <c r="C2755" s="188"/>
      <c r="D2755" s="203"/>
      <c r="E2755" s="203"/>
      <c r="F2755" s="203"/>
    </row>
    <row r="2756" spans="2:6" ht="15.75">
      <c r="B2756" s="188"/>
      <c r="C2756" s="188"/>
      <c r="D2756" s="203"/>
      <c r="E2756" s="203"/>
      <c r="F2756" s="203"/>
    </row>
    <row r="2757" spans="2:6" ht="15.75">
      <c r="B2757" s="188"/>
      <c r="C2757" s="188"/>
      <c r="D2757" s="203"/>
      <c r="E2757" s="203"/>
      <c r="F2757" s="203"/>
    </row>
    <row r="2758" spans="2:6" ht="15.75">
      <c r="B2758" s="188"/>
      <c r="C2758" s="188"/>
      <c r="D2758" s="203"/>
      <c r="E2758" s="203"/>
      <c r="F2758" s="203"/>
    </row>
    <row r="2759" spans="2:6" ht="15.75">
      <c r="B2759" s="188"/>
      <c r="C2759" s="188"/>
      <c r="D2759" s="203"/>
      <c r="E2759" s="203"/>
      <c r="F2759" s="203"/>
    </row>
    <row r="2760" spans="2:6" ht="15.75">
      <c r="B2760" s="188"/>
      <c r="C2760" s="188"/>
      <c r="D2760" s="203"/>
      <c r="E2760" s="203"/>
      <c r="F2760" s="203"/>
    </row>
    <row r="2761" spans="2:6" ht="15.75">
      <c r="B2761" s="188"/>
      <c r="C2761" s="188"/>
      <c r="D2761" s="203"/>
      <c r="E2761" s="203"/>
      <c r="F2761" s="203"/>
    </row>
    <row r="2762" spans="2:6" ht="15.75">
      <c r="B2762" s="188"/>
      <c r="C2762" s="188"/>
      <c r="D2762" s="203"/>
      <c r="E2762" s="203"/>
      <c r="F2762" s="203"/>
    </row>
    <row r="2763" spans="2:6" ht="15.75">
      <c r="B2763" s="188"/>
      <c r="C2763" s="188"/>
      <c r="D2763" s="203"/>
      <c r="E2763" s="203"/>
      <c r="F2763" s="203"/>
    </row>
    <row r="2764" spans="2:6" ht="15.75">
      <c r="B2764" s="188"/>
      <c r="C2764" s="188"/>
      <c r="D2764" s="203"/>
      <c r="E2764" s="203"/>
      <c r="F2764" s="203"/>
    </row>
    <row r="2765" spans="2:6" ht="15.75">
      <c r="B2765" s="188"/>
      <c r="C2765" s="188"/>
      <c r="D2765" s="203"/>
      <c r="E2765" s="203"/>
      <c r="F2765" s="203"/>
    </row>
    <row r="2766" spans="2:6" ht="15.75">
      <c r="B2766" s="188"/>
      <c r="C2766" s="188"/>
      <c r="D2766" s="203"/>
      <c r="E2766" s="203"/>
      <c r="F2766" s="203"/>
    </row>
    <row r="2767" spans="2:6" ht="15.75">
      <c r="B2767" s="188"/>
      <c r="C2767" s="188"/>
      <c r="D2767" s="203"/>
      <c r="E2767" s="203"/>
      <c r="F2767" s="203"/>
    </row>
    <row r="2768" spans="2:6" ht="15.75">
      <c r="B2768" s="188"/>
      <c r="C2768" s="188"/>
      <c r="D2768" s="203"/>
      <c r="E2768" s="203"/>
      <c r="F2768" s="203"/>
    </row>
    <row r="2769" spans="2:6" ht="15.75">
      <c r="B2769" s="188"/>
      <c r="C2769" s="188"/>
      <c r="D2769" s="203"/>
      <c r="E2769" s="203"/>
      <c r="F2769" s="203"/>
    </row>
    <row r="2770" spans="2:6" ht="15.75">
      <c r="B2770" s="188"/>
      <c r="C2770" s="188"/>
      <c r="D2770" s="203"/>
      <c r="E2770" s="203"/>
      <c r="F2770" s="203"/>
    </row>
    <row r="2771" spans="2:6" ht="15.75">
      <c r="B2771" s="188"/>
      <c r="C2771" s="188"/>
      <c r="D2771" s="203"/>
      <c r="E2771" s="203"/>
      <c r="F2771" s="203"/>
    </row>
    <row r="2772" spans="2:6" ht="15.75">
      <c r="B2772" s="188"/>
      <c r="C2772" s="188"/>
      <c r="D2772" s="203"/>
      <c r="E2772" s="203"/>
      <c r="F2772" s="203"/>
    </row>
    <row r="2773" spans="2:6" ht="15.75">
      <c r="B2773" s="188"/>
      <c r="C2773" s="188"/>
      <c r="D2773" s="203"/>
      <c r="E2773" s="203"/>
      <c r="F2773" s="203"/>
    </row>
    <row r="2774" spans="2:6" ht="15.75">
      <c r="B2774" s="188"/>
      <c r="C2774" s="188"/>
      <c r="D2774" s="203"/>
      <c r="E2774" s="203"/>
      <c r="F2774" s="203"/>
    </row>
    <row r="2775" spans="2:6" ht="15.75">
      <c r="B2775" s="188"/>
      <c r="C2775" s="188"/>
      <c r="D2775" s="203"/>
      <c r="E2775" s="203"/>
      <c r="F2775" s="203"/>
    </row>
    <row r="2776" spans="2:6" ht="15.75">
      <c r="B2776" s="188"/>
      <c r="C2776" s="188"/>
      <c r="D2776" s="203"/>
      <c r="E2776" s="203"/>
      <c r="F2776" s="203"/>
    </row>
    <row r="2777" spans="2:6" ht="15.75">
      <c r="B2777" s="188"/>
      <c r="C2777" s="188"/>
      <c r="D2777" s="203"/>
      <c r="E2777" s="203"/>
      <c r="F2777" s="203"/>
    </row>
    <row r="2778" spans="2:6" ht="15.75">
      <c r="B2778" s="188"/>
      <c r="C2778" s="188"/>
      <c r="D2778" s="203"/>
      <c r="E2778" s="203"/>
      <c r="F2778" s="203"/>
    </row>
    <row r="2779" spans="2:6" ht="15.75">
      <c r="B2779" s="188"/>
      <c r="C2779" s="188"/>
      <c r="D2779" s="203"/>
      <c r="E2779" s="203"/>
      <c r="F2779" s="203"/>
    </row>
    <row r="2780" spans="2:6" ht="15.75">
      <c r="B2780" s="188"/>
      <c r="C2780" s="188"/>
      <c r="D2780" s="203"/>
      <c r="E2780" s="203"/>
      <c r="F2780" s="203"/>
    </row>
    <row r="2781" spans="2:6" ht="15.75">
      <c r="B2781" s="188"/>
      <c r="C2781" s="188"/>
      <c r="D2781" s="203"/>
      <c r="E2781" s="203"/>
      <c r="F2781" s="203"/>
    </row>
    <row r="2782" spans="2:6" ht="15.75">
      <c r="B2782" s="188"/>
      <c r="C2782" s="188"/>
      <c r="D2782" s="203"/>
      <c r="E2782" s="203"/>
      <c r="F2782" s="203"/>
    </row>
    <row r="2783" spans="2:6" ht="15.75">
      <c r="B2783" s="188"/>
      <c r="C2783" s="188"/>
      <c r="D2783" s="203"/>
      <c r="E2783" s="203"/>
      <c r="F2783" s="203"/>
    </row>
    <row r="2784" spans="2:6" ht="15.75">
      <c r="B2784" s="188"/>
      <c r="C2784" s="188"/>
      <c r="D2784" s="203"/>
      <c r="E2784" s="203"/>
      <c r="F2784" s="203"/>
    </row>
    <row r="2785" spans="2:6" ht="15.75">
      <c r="B2785" s="188"/>
      <c r="C2785" s="188"/>
      <c r="D2785" s="203"/>
      <c r="E2785" s="203"/>
      <c r="F2785" s="203"/>
    </row>
    <row r="2786" spans="2:6" ht="15.75">
      <c r="B2786" s="188"/>
      <c r="C2786" s="188"/>
      <c r="D2786" s="203"/>
      <c r="E2786" s="203"/>
      <c r="F2786" s="203"/>
    </row>
    <row r="2787" spans="2:6" ht="15.75">
      <c r="B2787" s="188"/>
      <c r="C2787" s="188"/>
      <c r="D2787" s="203"/>
      <c r="E2787" s="203"/>
      <c r="F2787" s="203"/>
    </row>
    <row r="2788" spans="2:6" ht="15.75">
      <c r="B2788" s="188"/>
      <c r="C2788" s="188"/>
      <c r="D2788" s="203"/>
      <c r="E2788" s="203"/>
      <c r="F2788" s="203"/>
    </row>
    <row r="2789" spans="2:6" ht="15.75">
      <c r="B2789" s="188"/>
      <c r="C2789" s="188"/>
      <c r="D2789" s="203"/>
      <c r="E2789" s="203"/>
      <c r="F2789" s="203"/>
    </row>
    <row r="2790" spans="2:6" ht="15.75">
      <c r="B2790" s="188"/>
      <c r="C2790" s="188"/>
      <c r="D2790" s="203"/>
      <c r="E2790" s="203"/>
      <c r="F2790" s="203"/>
    </row>
    <row r="2791" spans="2:6" ht="15.75">
      <c r="B2791" s="188"/>
      <c r="C2791" s="188"/>
      <c r="D2791" s="203"/>
      <c r="E2791" s="203"/>
      <c r="F2791" s="203"/>
    </row>
    <row r="2792" spans="2:6" ht="15.75">
      <c r="B2792" s="188"/>
      <c r="C2792" s="188"/>
      <c r="D2792" s="203"/>
      <c r="E2792" s="203"/>
      <c r="F2792" s="203"/>
    </row>
    <row r="2793" spans="2:6" ht="15.75">
      <c r="B2793" s="188"/>
      <c r="C2793" s="188"/>
      <c r="D2793" s="203"/>
      <c r="E2793" s="203"/>
      <c r="F2793" s="203"/>
    </row>
    <row r="2794" spans="2:6" ht="15.75">
      <c r="B2794" s="188"/>
      <c r="C2794" s="188"/>
      <c r="D2794" s="203"/>
      <c r="E2794" s="203"/>
      <c r="F2794" s="203"/>
    </row>
    <row r="2795" spans="2:6" ht="15.75">
      <c r="B2795" s="188"/>
      <c r="C2795" s="188"/>
      <c r="D2795" s="203"/>
      <c r="E2795" s="203"/>
      <c r="F2795" s="203"/>
    </row>
    <row r="2796" spans="2:6" ht="15.75">
      <c r="B2796" s="188"/>
      <c r="C2796" s="188"/>
      <c r="D2796" s="203"/>
      <c r="E2796" s="203"/>
      <c r="F2796" s="203"/>
    </row>
    <row r="2797" spans="2:6" ht="15.75">
      <c r="B2797" s="188"/>
      <c r="C2797" s="188"/>
      <c r="D2797" s="203"/>
      <c r="E2797" s="203"/>
      <c r="F2797" s="203"/>
    </row>
    <row r="2798" spans="2:6" ht="15.75">
      <c r="B2798" s="188"/>
      <c r="C2798" s="188"/>
      <c r="D2798" s="203"/>
      <c r="E2798" s="203"/>
      <c r="F2798" s="203"/>
    </row>
    <row r="2799" spans="2:6" ht="15.75">
      <c r="B2799" s="188"/>
      <c r="C2799" s="188"/>
      <c r="D2799" s="203"/>
      <c r="E2799" s="203"/>
      <c r="F2799" s="203"/>
    </row>
    <row r="2800" spans="2:6" ht="15.75">
      <c r="B2800" s="188"/>
      <c r="C2800" s="188"/>
      <c r="D2800" s="203"/>
      <c r="E2800" s="203"/>
      <c r="F2800" s="203"/>
    </row>
    <row r="2801" spans="2:6" ht="15.75">
      <c r="B2801" s="188"/>
      <c r="C2801" s="188"/>
      <c r="D2801" s="203"/>
      <c r="E2801" s="203"/>
      <c r="F2801" s="203"/>
    </row>
    <row r="2802" spans="2:6" ht="15.75">
      <c r="B2802" s="188"/>
      <c r="C2802" s="188"/>
      <c r="D2802" s="203"/>
      <c r="E2802" s="203"/>
      <c r="F2802" s="203"/>
    </row>
    <row r="2803" spans="2:6" ht="15.75">
      <c r="B2803" s="188"/>
      <c r="C2803" s="188"/>
      <c r="D2803" s="203"/>
      <c r="E2803" s="203"/>
      <c r="F2803" s="203"/>
    </row>
    <row r="2804" spans="2:6" ht="15.75">
      <c r="B2804" s="188"/>
      <c r="C2804" s="188"/>
      <c r="D2804" s="203"/>
      <c r="E2804" s="203"/>
      <c r="F2804" s="203"/>
    </row>
    <row r="2805" spans="2:6" ht="15.75">
      <c r="B2805" s="188"/>
      <c r="C2805" s="188"/>
      <c r="D2805" s="203"/>
      <c r="E2805" s="203"/>
      <c r="F2805" s="203"/>
    </row>
    <row r="2806" spans="2:6" ht="15.75">
      <c r="B2806" s="188"/>
      <c r="C2806" s="188"/>
      <c r="D2806" s="203"/>
      <c r="E2806" s="203"/>
      <c r="F2806" s="203"/>
    </row>
    <row r="2807" spans="2:6" ht="15.75">
      <c r="B2807" s="188"/>
      <c r="C2807" s="188"/>
      <c r="D2807" s="203"/>
      <c r="E2807" s="203"/>
      <c r="F2807" s="203"/>
    </row>
    <row r="2808" spans="2:6" ht="15.75">
      <c r="B2808" s="188"/>
      <c r="C2808" s="188"/>
      <c r="D2808" s="203"/>
      <c r="E2808" s="203"/>
      <c r="F2808" s="203"/>
    </row>
    <row r="2809" spans="2:6" ht="15.75">
      <c r="B2809" s="188"/>
      <c r="C2809" s="188"/>
      <c r="D2809" s="203"/>
      <c r="E2809" s="203"/>
      <c r="F2809" s="203"/>
    </row>
    <row r="2810" spans="2:6" ht="15.75">
      <c r="B2810" s="188"/>
      <c r="C2810" s="188"/>
      <c r="D2810" s="203"/>
      <c r="E2810" s="203"/>
      <c r="F2810" s="203"/>
    </row>
    <row r="2811" spans="2:6" ht="15.75">
      <c r="B2811" s="188"/>
      <c r="C2811" s="188"/>
      <c r="D2811" s="203"/>
      <c r="E2811" s="203"/>
      <c r="F2811" s="203"/>
    </row>
    <row r="2812" spans="2:6" ht="15.75">
      <c r="B2812" s="188"/>
      <c r="C2812" s="188"/>
      <c r="D2812" s="203"/>
      <c r="E2812" s="203"/>
      <c r="F2812" s="203"/>
    </row>
    <row r="2813" spans="2:6" ht="15.75">
      <c r="B2813" s="188"/>
      <c r="C2813" s="188"/>
      <c r="D2813" s="203"/>
      <c r="E2813" s="203"/>
      <c r="F2813" s="203"/>
    </row>
    <row r="2814" spans="2:6" ht="15.75">
      <c r="B2814" s="188"/>
      <c r="C2814" s="188"/>
      <c r="D2814" s="203"/>
      <c r="E2814" s="203"/>
      <c r="F2814" s="203"/>
    </row>
    <row r="2815" spans="2:6" ht="15.75">
      <c r="B2815" s="188"/>
      <c r="C2815" s="188"/>
      <c r="D2815" s="203"/>
      <c r="E2815" s="203"/>
      <c r="F2815" s="203"/>
    </row>
    <row r="2816" spans="2:6" ht="15.75">
      <c r="B2816" s="188"/>
      <c r="C2816" s="188"/>
      <c r="D2816" s="203"/>
      <c r="E2816" s="203"/>
      <c r="F2816" s="203"/>
    </row>
    <row r="2817" spans="2:6" ht="15.75">
      <c r="B2817" s="188"/>
      <c r="C2817" s="188"/>
      <c r="D2817" s="203"/>
      <c r="E2817" s="203"/>
      <c r="F2817" s="203"/>
    </row>
    <row r="2818" spans="2:6" ht="15.75">
      <c r="B2818" s="188"/>
      <c r="C2818" s="188"/>
      <c r="D2818" s="203"/>
      <c r="E2818" s="203"/>
      <c r="F2818" s="203"/>
    </row>
    <row r="2819" spans="2:6" ht="15.75">
      <c r="B2819" s="188"/>
      <c r="C2819" s="188"/>
      <c r="D2819" s="203"/>
      <c r="E2819" s="203"/>
      <c r="F2819" s="203"/>
    </row>
    <row r="2820" spans="2:6" ht="15.75">
      <c r="B2820" s="188"/>
      <c r="C2820" s="188"/>
      <c r="D2820" s="203"/>
      <c r="E2820" s="203"/>
      <c r="F2820" s="203"/>
    </row>
    <row r="2821" spans="2:6" ht="15.75">
      <c r="B2821" s="188"/>
      <c r="C2821" s="188"/>
      <c r="D2821" s="203"/>
      <c r="E2821" s="203"/>
      <c r="F2821" s="203"/>
    </row>
    <row r="2822" spans="2:6" ht="15.75">
      <c r="B2822" s="188"/>
      <c r="C2822" s="188"/>
      <c r="D2822" s="203"/>
      <c r="E2822" s="203"/>
      <c r="F2822" s="203"/>
    </row>
    <row r="2823" spans="2:6" ht="15.75">
      <c r="B2823" s="188"/>
      <c r="C2823" s="188"/>
      <c r="D2823" s="203"/>
      <c r="E2823" s="203"/>
      <c r="F2823" s="203"/>
    </row>
    <row r="2824" spans="2:6" ht="15.75">
      <c r="B2824" s="188"/>
      <c r="C2824" s="188"/>
      <c r="D2824" s="203"/>
      <c r="E2824" s="203"/>
      <c r="F2824" s="203"/>
    </row>
    <row r="2825" spans="2:6" ht="15.75">
      <c r="B2825" s="188"/>
      <c r="C2825" s="188"/>
      <c r="D2825" s="203"/>
      <c r="E2825" s="203"/>
      <c r="F2825" s="203"/>
    </row>
    <row r="2826" spans="2:6" ht="15.75">
      <c r="B2826" s="188"/>
      <c r="C2826" s="188"/>
      <c r="D2826" s="203"/>
      <c r="E2826" s="203"/>
      <c r="F2826" s="203"/>
    </row>
    <row r="2827" spans="2:6" ht="15.75">
      <c r="B2827" s="188"/>
      <c r="C2827" s="188"/>
      <c r="D2827" s="203"/>
      <c r="E2827" s="203"/>
      <c r="F2827" s="203"/>
    </row>
    <row r="2828" spans="2:6" ht="15.75">
      <c r="B2828" s="188"/>
      <c r="C2828" s="188"/>
      <c r="D2828" s="203"/>
      <c r="E2828" s="203"/>
      <c r="F2828" s="203"/>
    </row>
    <row r="2829" spans="2:6" ht="15.75">
      <c r="B2829" s="188"/>
      <c r="C2829" s="188"/>
      <c r="D2829" s="203"/>
      <c r="E2829" s="203"/>
      <c r="F2829" s="203"/>
    </row>
    <row r="2830" spans="2:6" ht="15.75">
      <c r="B2830" s="188"/>
      <c r="C2830" s="188"/>
      <c r="D2830" s="203"/>
      <c r="E2830" s="203"/>
      <c r="F2830" s="203"/>
    </row>
    <row r="2831" spans="2:6" ht="15.75">
      <c r="B2831" s="188"/>
      <c r="C2831" s="188"/>
      <c r="D2831" s="203"/>
      <c r="E2831" s="203"/>
      <c r="F2831" s="203"/>
    </row>
    <row r="2832" spans="2:6" ht="15.75">
      <c r="B2832" s="188"/>
      <c r="C2832" s="188"/>
      <c r="D2832" s="203"/>
      <c r="E2832" s="203"/>
      <c r="F2832" s="203"/>
    </row>
    <row r="2833" spans="2:6" ht="15.75">
      <c r="B2833" s="188"/>
      <c r="C2833" s="188"/>
      <c r="D2833" s="203"/>
      <c r="E2833" s="203"/>
      <c r="F2833" s="203"/>
    </row>
    <row r="2834" spans="2:6" ht="15.75">
      <c r="B2834" s="188"/>
      <c r="C2834" s="188"/>
      <c r="D2834" s="203"/>
      <c r="E2834" s="203"/>
      <c r="F2834" s="203"/>
    </row>
    <row r="2835" spans="2:6" ht="15.75">
      <c r="B2835" s="188"/>
      <c r="C2835" s="188"/>
      <c r="D2835" s="203"/>
      <c r="E2835" s="203"/>
      <c r="F2835" s="203"/>
    </row>
    <row r="2836" spans="2:6" ht="15.75">
      <c r="B2836" s="188"/>
      <c r="C2836" s="188"/>
      <c r="D2836" s="203"/>
      <c r="E2836" s="203"/>
      <c r="F2836" s="203"/>
    </row>
    <row r="2837" spans="2:6" ht="15.75">
      <c r="B2837" s="188"/>
      <c r="C2837" s="188"/>
      <c r="D2837" s="203"/>
      <c r="E2837" s="203"/>
      <c r="F2837" s="203"/>
    </row>
    <row r="2838" spans="2:6" ht="15.75">
      <c r="B2838" s="188"/>
      <c r="C2838" s="188"/>
      <c r="D2838" s="203"/>
      <c r="E2838" s="203"/>
      <c r="F2838" s="203"/>
    </row>
    <row r="2839" spans="2:6" ht="15.75">
      <c r="B2839" s="188"/>
      <c r="C2839" s="188"/>
      <c r="D2839" s="203"/>
      <c r="E2839" s="203"/>
      <c r="F2839" s="203"/>
    </row>
    <row r="2840" spans="2:6" ht="15.75">
      <c r="B2840" s="188"/>
      <c r="C2840" s="188"/>
      <c r="D2840" s="203"/>
      <c r="E2840" s="203"/>
      <c r="F2840" s="203"/>
    </row>
    <row r="2841" spans="2:6" ht="15.75">
      <c r="B2841" s="188"/>
      <c r="C2841" s="188"/>
      <c r="D2841" s="203"/>
      <c r="E2841" s="203"/>
      <c r="F2841" s="203"/>
    </row>
    <row r="2842" spans="2:6" ht="15.75">
      <c r="B2842" s="188"/>
      <c r="C2842" s="188"/>
      <c r="D2842" s="203"/>
      <c r="E2842" s="203"/>
      <c r="F2842" s="203"/>
    </row>
    <row r="2843" spans="2:6" ht="15.75">
      <c r="B2843" s="188"/>
      <c r="C2843" s="188"/>
      <c r="D2843" s="203"/>
      <c r="E2843" s="203"/>
      <c r="F2843" s="203"/>
    </row>
    <row r="2844" spans="2:6" ht="15.75">
      <c r="B2844" s="188"/>
      <c r="C2844" s="188"/>
      <c r="D2844" s="203"/>
      <c r="E2844" s="203"/>
      <c r="F2844" s="203"/>
    </row>
    <row r="2845" spans="2:6" ht="15.75">
      <c r="B2845" s="188"/>
      <c r="C2845" s="188"/>
      <c r="D2845" s="203"/>
      <c r="E2845" s="203"/>
      <c r="F2845" s="203"/>
    </row>
    <row r="2846" spans="2:6" ht="15.75">
      <c r="B2846" s="188"/>
      <c r="C2846" s="188"/>
      <c r="D2846" s="203"/>
      <c r="E2846" s="203"/>
      <c r="F2846" s="203"/>
    </row>
    <row r="2847" spans="2:6" ht="15.75">
      <c r="B2847" s="188"/>
      <c r="C2847" s="188"/>
      <c r="D2847" s="203"/>
      <c r="E2847" s="203"/>
      <c r="F2847" s="203"/>
    </row>
    <row r="2848" spans="2:6" ht="15.75">
      <c r="B2848" s="188"/>
      <c r="C2848" s="188"/>
      <c r="D2848" s="203"/>
      <c r="E2848" s="203"/>
      <c r="F2848" s="203"/>
    </row>
    <row r="2849" spans="2:6" ht="15.75">
      <c r="B2849" s="188"/>
      <c r="C2849" s="188"/>
      <c r="D2849" s="203"/>
      <c r="E2849" s="203"/>
      <c r="F2849" s="203"/>
    </row>
    <row r="2850" spans="2:6" ht="15.75">
      <c r="B2850" s="188"/>
      <c r="C2850" s="188"/>
      <c r="D2850" s="203"/>
      <c r="E2850" s="203"/>
      <c r="F2850" s="203"/>
    </row>
    <row r="2851" spans="2:6" ht="15.75">
      <c r="B2851" s="188"/>
      <c r="C2851" s="188"/>
      <c r="D2851" s="203"/>
      <c r="E2851" s="203"/>
      <c r="F2851" s="203"/>
    </row>
    <row r="2852" spans="2:6" ht="15.75">
      <c r="B2852" s="188"/>
      <c r="C2852" s="188"/>
      <c r="D2852" s="203"/>
      <c r="E2852" s="203"/>
      <c r="F2852" s="203"/>
    </row>
    <row r="2853" spans="2:6" ht="15.75">
      <c r="B2853" s="188"/>
      <c r="C2853" s="188"/>
      <c r="D2853" s="203"/>
      <c r="E2853" s="203"/>
      <c r="F2853" s="203"/>
    </row>
    <row r="2854" spans="2:6" ht="15.75">
      <c r="B2854" s="188"/>
      <c r="C2854" s="188"/>
      <c r="D2854" s="203"/>
      <c r="E2854" s="203"/>
      <c r="F2854" s="203"/>
    </row>
    <row r="2855" spans="2:6" ht="15.75">
      <c r="B2855" s="188"/>
      <c r="C2855" s="188"/>
      <c r="D2855" s="203"/>
      <c r="E2855" s="203"/>
      <c r="F2855" s="203"/>
    </row>
    <row r="2856" spans="2:6" ht="15.75">
      <c r="B2856" s="188"/>
      <c r="C2856" s="188"/>
      <c r="D2856" s="203"/>
      <c r="E2856" s="203"/>
      <c r="F2856" s="203"/>
    </row>
    <row r="2857" spans="2:6" ht="15.75">
      <c r="B2857" s="188"/>
      <c r="C2857" s="188"/>
      <c r="D2857" s="203"/>
      <c r="E2857" s="203"/>
      <c r="F2857" s="203"/>
    </row>
    <row r="2858" spans="2:6" ht="15.75">
      <c r="B2858" s="188"/>
      <c r="C2858" s="188"/>
      <c r="D2858" s="203"/>
      <c r="E2858" s="203"/>
      <c r="F2858" s="203"/>
    </row>
    <row r="2859" spans="2:6" ht="15.75">
      <c r="B2859" s="188"/>
      <c r="C2859" s="188"/>
      <c r="D2859" s="203"/>
      <c r="E2859" s="203"/>
      <c r="F2859" s="203"/>
    </row>
    <row r="2860" spans="2:6" ht="15.75">
      <c r="B2860" s="188"/>
      <c r="C2860" s="188"/>
      <c r="D2860" s="203"/>
      <c r="E2860" s="203"/>
      <c r="F2860" s="203"/>
    </row>
    <row r="2861" spans="2:6" ht="15.75">
      <c r="B2861" s="188"/>
      <c r="C2861" s="188"/>
      <c r="D2861" s="203"/>
      <c r="E2861" s="203"/>
      <c r="F2861" s="203"/>
    </row>
    <row r="2862" spans="2:6" ht="15.75">
      <c r="B2862" s="188"/>
      <c r="C2862" s="188"/>
      <c r="D2862" s="203"/>
      <c r="E2862" s="203"/>
      <c r="F2862" s="203"/>
    </row>
    <row r="2863" spans="2:6" ht="15.75">
      <c r="B2863" s="188"/>
      <c r="C2863" s="188"/>
      <c r="D2863" s="203"/>
      <c r="E2863" s="203"/>
      <c r="F2863" s="203"/>
    </row>
    <row r="2864" spans="2:6" ht="15.75">
      <c r="B2864" s="188"/>
      <c r="C2864" s="188"/>
      <c r="D2864" s="203"/>
      <c r="E2864" s="203"/>
      <c r="F2864" s="203"/>
    </row>
    <row r="2865" spans="2:6" ht="15.75">
      <c r="B2865" s="188"/>
      <c r="C2865" s="188"/>
      <c r="D2865" s="203"/>
      <c r="E2865" s="203"/>
      <c r="F2865" s="203"/>
    </row>
    <row r="2866" spans="2:6" ht="15.75">
      <c r="B2866" s="188"/>
      <c r="C2866" s="188"/>
      <c r="D2866" s="203"/>
      <c r="E2866" s="203"/>
      <c r="F2866" s="203"/>
    </row>
    <row r="2867" spans="2:6" ht="15.75">
      <c r="B2867" s="188"/>
      <c r="C2867" s="188"/>
      <c r="D2867" s="203"/>
      <c r="E2867" s="203"/>
      <c r="F2867" s="203"/>
    </row>
    <row r="2868" spans="2:6" ht="15.75">
      <c r="B2868" s="188"/>
      <c r="C2868" s="188"/>
      <c r="D2868" s="203"/>
      <c r="E2868" s="203"/>
      <c r="F2868" s="203"/>
    </row>
    <row r="2869" spans="2:6" ht="15.75">
      <c r="B2869" s="188"/>
      <c r="C2869" s="188"/>
      <c r="D2869" s="203"/>
      <c r="E2869" s="203"/>
      <c r="F2869" s="203"/>
    </row>
    <row r="2870" spans="2:6" ht="15.75">
      <c r="B2870" s="188"/>
      <c r="C2870" s="188"/>
      <c r="D2870" s="203"/>
      <c r="E2870" s="203"/>
      <c r="F2870" s="203"/>
    </row>
    <row r="2871" spans="2:6" ht="15.75">
      <c r="B2871" s="188"/>
      <c r="C2871" s="188"/>
      <c r="D2871" s="203"/>
      <c r="E2871" s="203"/>
      <c r="F2871" s="203"/>
    </row>
    <row r="2872" spans="2:6" ht="15.75">
      <c r="B2872" s="188"/>
      <c r="C2872" s="188"/>
      <c r="D2872" s="203"/>
      <c r="E2872" s="203"/>
      <c r="F2872" s="203"/>
    </row>
    <row r="2873" spans="2:6" ht="15.75">
      <c r="B2873" s="188"/>
      <c r="C2873" s="188"/>
      <c r="D2873" s="203"/>
      <c r="E2873" s="203"/>
      <c r="F2873" s="203"/>
    </row>
    <row r="2874" spans="2:6" ht="15.75">
      <c r="B2874" s="188"/>
      <c r="C2874" s="188"/>
      <c r="D2874" s="203"/>
      <c r="E2874" s="203"/>
      <c r="F2874" s="203"/>
    </row>
    <row r="2875" spans="2:6" ht="15.75">
      <c r="B2875" s="188"/>
      <c r="C2875" s="188"/>
      <c r="D2875" s="203"/>
      <c r="E2875" s="203"/>
      <c r="F2875" s="203"/>
    </row>
    <row r="2876" spans="2:6" ht="15.75">
      <c r="B2876" s="188"/>
      <c r="C2876" s="188"/>
      <c r="D2876" s="203"/>
      <c r="E2876" s="203"/>
      <c r="F2876" s="203"/>
    </row>
    <row r="2877" spans="2:6" ht="15.75">
      <c r="B2877" s="188"/>
      <c r="C2877" s="188"/>
      <c r="D2877" s="203"/>
      <c r="E2877" s="203"/>
      <c r="F2877" s="203"/>
    </row>
    <row r="2878" spans="2:6" ht="15.75">
      <c r="B2878" s="188"/>
      <c r="C2878" s="188"/>
      <c r="D2878" s="203"/>
      <c r="E2878" s="203"/>
      <c r="F2878" s="203"/>
    </row>
    <row r="2879" spans="2:6" ht="15.75">
      <c r="B2879" s="188"/>
      <c r="C2879" s="188"/>
      <c r="D2879" s="203"/>
      <c r="E2879" s="203"/>
      <c r="F2879" s="203"/>
    </row>
    <row r="2880" spans="2:6" ht="15.75">
      <c r="B2880" s="188"/>
      <c r="C2880" s="188"/>
      <c r="D2880" s="203"/>
      <c r="E2880" s="203"/>
      <c r="F2880" s="203"/>
    </row>
    <row r="2881" spans="2:6" ht="15.75">
      <c r="B2881" s="188"/>
      <c r="C2881" s="188"/>
      <c r="D2881" s="203"/>
      <c r="E2881" s="203"/>
      <c r="F2881" s="203"/>
    </row>
    <row r="2882" spans="2:6" ht="15.75">
      <c r="B2882" s="188"/>
      <c r="C2882" s="188"/>
      <c r="D2882" s="203"/>
      <c r="E2882" s="203"/>
      <c r="F2882" s="203"/>
    </row>
    <row r="2883" spans="2:6" ht="15.75">
      <c r="B2883" s="188"/>
      <c r="C2883" s="188"/>
      <c r="D2883" s="203"/>
      <c r="E2883" s="203"/>
      <c r="F2883" s="203"/>
    </row>
    <row r="2884" spans="2:6" ht="15.75">
      <c r="B2884" s="188"/>
      <c r="C2884" s="188"/>
      <c r="D2884" s="203"/>
      <c r="E2884" s="203"/>
      <c r="F2884" s="203"/>
    </row>
    <row r="2885" spans="2:6" ht="15.75">
      <c r="B2885" s="188"/>
      <c r="C2885" s="188"/>
      <c r="D2885" s="203"/>
      <c r="E2885" s="203"/>
      <c r="F2885" s="203"/>
    </row>
    <row r="2886" spans="2:6" ht="15.75">
      <c r="B2886" s="188"/>
      <c r="C2886" s="188"/>
      <c r="D2886" s="203"/>
      <c r="E2886" s="203"/>
      <c r="F2886" s="203"/>
    </row>
    <row r="2887" spans="2:6" ht="15.75">
      <c r="B2887" s="188"/>
      <c r="C2887" s="188"/>
      <c r="D2887" s="203"/>
      <c r="E2887" s="203"/>
      <c r="F2887" s="203"/>
    </row>
    <row r="2888" spans="2:6" ht="15.75">
      <c r="B2888" s="188"/>
      <c r="C2888" s="188"/>
      <c r="D2888" s="203"/>
      <c r="E2888" s="203"/>
      <c r="F2888" s="203"/>
    </row>
    <row r="2889" spans="2:6" ht="15.75">
      <c r="B2889" s="188"/>
      <c r="C2889" s="188"/>
      <c r="D2889" s="203"/>
      <c r="E2889" s="203"/>
      <c r="F2889" s="203"/>
    </row>
    <row r="2890" spans="2:6" ht="15.75">
      <c r="B2890" s="188"/>
      <c r="C2890" s="188"/>
      <c r="D2890" s="203"/>
      <c r="E2890" s="203"/>
      <c r="F2890" s="203"/>
    </row>
    <row r="2891" spans="2:6" ht="15.75">
      <c r="B2891" s="188"/>
      <c r="C2891" s="188"/>
      <c r="D2891" s="203"/>
      <c r="E2891" s="203"/>
      <c r="F2891" s="203"/>
    </row>
    <row r="2892" spans="2:6" ht="15.75">
      <c r="B2892" s="188"/>
      <c r="C2892" s="188"/>
      <c r="D2892" s="203"/>
      <c r="E2892" s="203"/>
      <c r="F2892" s="203"/>
    </row>
    <row r="2893" spans="2:6" ht="15.75">
      <c r="B2893" s="188"/>
      <c r="C2893" s="188"/>
      <c r="D2893" s="203"/>
      <c r="E2893" s="203"/>
      <c r="F2893" s="203"/>
    </row>
    <row r="2894" spans="2:6" ht="15.75">
      <c r="B2894" s="188"/>
      <c r="C2894" s="188"/>
      <c r="D2894" s="203"/>
      <c r="E2894" s="203"/>
      <c r="F2894" s="203"/>
    </row>
    <row r="2895" spans="2:6" ht="15.75">
      <c r="B2895" s="188"/>
      <c r="C2895" s="188"/>
      <c r="D2895" s="203"/>
      <c r="E2895" s="203"/>
      <c r="F2895" s="203"/>
    </row>
    <row r="2896" spans="2:6" ht="15.75">
      <c r="B2896" s="188"/>
      <c r="C2896" s="188"/>
      <c r="D2896" s="203"/>
      <c r="E2896" s="203"/>
      <c r="F2896" s="203"/>
    </row>
    <row r="2897" spans="2:6" ht="15.75">
      <c r="B2897" s="188"/>
      <c r="C2897" s="188"/>
      <c r="D2897" s="203"/>
      <c r="E2897" s="203"/>
      <c r="F2897" s="203"/>
    </row>
    <row r="2898" spans="2:6" ht="15.75">
      <c r="B2898" s="188"/>
      <c r="C2898" s="188"/>
      <c r="D2898" s="203"/>
      <c r="E2898" s="203"/>
      <c r="F2898" s="203"/>
    </row>
    <row r="2899" spans="2:6" ht="15.75">
      <c r="B2899" s="188"/>
      <c r="C2899" s="188"/>
      <c r="D2899" s="203"/>
      <c r="E2899" s="203"/>
      <c r="F2899" s="203"/>
    </row>
    <row r="2900" spans="2:6" ht="15.75">
      <c r="B2900" s="188"/>
      <c r="C2900" s="188"/>
      <c r="D2900" s="203"/>
      <c r="E2900" s="203"/>
      <c r="F2900" s="203"/>
    </row>
    <row r="2901" spans="2:6" ht="15.75">
      <c r="B2901" s="188"/>
      <c r="C2901" s="188"/>
      <c r="D2901" s="203"/>
      <c r="E2901" s="203"/>
      <c r="F2901" s="203"/>
    </row>
    <row r="2902" spans="2:6" ht="15.75">
      <c r="B2902" s="188"/>
      <c r="C2902" s="188"/>
      <c r="D2902" s="203"/>
      <c r="E2902" s="203"/>
      <c r="F2902" s="203"/>
    </row>
    <row r="2903" spans="2:6" ht="15.75">
      <c r="B2903" s="188"/>
      <c r="C2903" s="188"/>
      <c r="D2903" s="203"/>
      <c r="E2903" s="203"/>
      <c r="F2903" s="203"/>
    </row>
    <row r="2904" spans="2:6" ht="15.75">
      <c r="B2904" s="188"/>
      <c r="C2904" s="188"/>
      <c r="D2904" s="203"/>
      <c r="E2904" s="203"/>
      <c r="F2904" s="203"/>
    </row>
    <row r="2905" spans="2:6" ht="15.75">
      <c r="B2905" s="188"/>
      <c r="C2905" s="188"/>
      <c r="D2905" s="203"/>
      <c r="E2905" s="203"/>
      <c r="F2905" s="203"/>
    </row>
    <row r="2906" spans="2:6" ht="15.75">
      <c r="B2906" s="188"/>
      <c r="C2906" s="188"/>
      <c r="D2906" s="203"/>
      <c r="E2906" s="203"/>
      <c r="F2906" s="203"/>
    </row>
    <row r="2907" spans="2:6" ht="15.75">
      <c r="B2907" s="188"/>
      <c r="C2907" s="188"/>
      <c r="D2907" s="203"/>
      <c r="E2907" s="203"/>
      <c r="F2907" s="203"/>
    </row>
    <row r="2908" spans="2:6" ht="15.75">
      <c r="B2908" s="188"/>
      <c r="C2908" s="188"/>
      <c r="D2908" s="203"/>
      <c r="E2908" s="203"/>
      <c r="F2908" s="203"/>
    </row>
    <row r="2909" spans="2:6" ht="15.75">
      <c r="B2909" s="188"/>
      <c r="C2909" s="188"/>
      <c r="D2909" s="203"/>
      <c r="E2909" s="203"/>
      <c r="F2909" s="203"/>
    </row>
    <row r="2910" spans="2:6" ht="15.75">
      <c r="B2910" s="188"/>
      <c r="C2910" s="188"/>
      <c r="D2910" s="203"/>
      <c r="E2910" s="203"/>
      <c r="F2910" s="203"/>
    </row>
    <row r="2911" spans="2:6" ht="15.75">
      <c r="B2911" s="188"/>
      <c r="C2911" s="188"/>
      <c r="D2911" s="203"/>
      <c r="E2911" s="203"/>
      <c r="F2911" s="203"/>
    </row>
    <row r="2912" spans="2:6" ht="15.75">
      <c r="B2912" s="188"/>
      <c r="C2912" s="188"/>
      <c r="D2912" s="203"/>
      <c r="E2912" s="203"/>
      <c r="F2912" s="203"/>
    </row>
    <row r="2913" spans="2:6" ht="15.75">
      <c r="B2913" s="188"/>
      <c r="C2913" s="188"/>
      <c r="D2913" s="203"/>
      <c r="E2913" s="203"/>
      <c r="F2913" s="203"/>
    </row>
    <row r="2914" spans="2:6" ht="15.75">
      <c r="B2914" s="188"/>
      <c r="C2914" s="188"/>
      <c r="D2914" s="203"/>
      <c r="E2914" s="203"/>
      <c r="F2914" s="203"/>
    </row>
    <row r="2915" spans="2:6" ht="15.75">
      <c r="B2915" s="188"/>
      <c r="C2915" s="188"/>
      <c r="D2915" s="203"/>
      <c r="E2915" s="203"/>
      <c r="F2915" s="203"/>
    </row>
    <row r="2916" spans="2:6" ht="15.75">
      <c r="B2916" s="188"/>
      <c r="C2916" s="188"/>
      <c r="D2916" s="203"/>
      <c r="E2916" s="203"/>
      <c r="F2916" s="203"/>
    </row>
    <row r="2917" spans="2:6" ht="15.75">
      <c r="B2917" s="188"/>
      <c r="C2917" s="188"/>
      <c r="D2917" s="203"/>
      <c r="E2917" s="203"/>
      <c r="F2917" s="203"/>
    </row>
    <row r="2918" spans="2:6" ht="15.75">
      <c r="B2918" s="188"/>
      <c r="C2918" s="188"/>
      <c r="D2918" s="203"/>
      <c r="E2918" s="203"/>
      <c r="F2918" s="203"/>
    </row>
    <row r="2919" spans="2:6" ht="15.75">
      <c r="B2919" s="188"/>
      <c r="C2919" s="188"/>
      <c r="D2919" s="203"/>
      <c r="E2919" s="203"/>
      <c r="F2919" s="203"/>
    </row>
    <row r="2920" spans="2:6" ht="15.75">
      <c r="B2920" s="188"/>
      <c r="C2920" s="188"/>
      <c r="D2920" s="203"/>
      <c r="E2920" s="203"/>
      <c r="F2920" s="203"/>
    </row>
    <row r="2921" spans="2:6" ht="15.75">
      <c r="B2921" s="188"/>
      <c r="C2921" s="188"/>
      <c r="D2921" s="203"/>
      <c r="E2921" s="203"/>
      <c r="F2921" s="203"/>
    </row>
    <row r="2922" spans="2:6" ht="15.75">
      <c r="B2922" s="188"/>
      <c r="C2922" s="188"/>
      <c r="D2922" s="203"/>
      <c r="E2922" s="203"/>
      <c r="F2922" s="203"/>
    </row>
    <row r="2923" spans="2:6" ht="15.75">
      <c r="B2923" s="188"/>
      <c r="C2923" s="188"/>
      <c r="D2923" s="203"/>
      <c r="E2923" s="203"/>
      <c r="F2923" s="203"/>
    </row>
    <row r="2924" spans="2:6" ht="15.75">
      <c r="B2924" s="188"/>
      <c r="C2924" s="188"/>
      <c r="D2924" s="203"/>
      <c r="E2924" s="203"/>
      <c r="F2924" s="203"/>
    </row>
    <row r="2925" spans="2:6" ht="15.75">
      <c r="B2925" s="188"/>
      <c r="C2925" s="188"/>
      <c r="D2925" s="203"/>
      <c r="E2925" s="203"/>
      <c r="F2925" s="203"/>
    </row>
    <row r="2926" spans="2:6" ht="15.75">
      <c r="B2926" s="188"/>
      <c r="C2926" s="188"/>
      <c r="D2926" s="203"/>
      <c r="E2926" s="203"/>
      <c r="F2926" s="203"/>
    </row>
    <row r="2927" spans="2:6" ht="15.75">
      <c r="B2927" s="188"/>
      <c r="C2927" s="188"/>
      <c r="D2927" s="203"/>
      <c r="E2927" s="203"/>
      <c r="F2927" s="203"/>
    </row>
    <row r="2928" spans="2:6" ht="15.75">
      <c r="B2928" s="188"/>
      <c r="C2928" s="188"/>
      <c r="D2928" s="203"/>
      <c r="E2928" s="203"/>
      <c r="F2928" s="203"/>
    </row>
    <row r="2929" spans="2:6" ht="15.75">
      <c r="B2929" s="188"/>
      <c r="C2929" s="188"/>
      <c r="D2929" s="203"/>
      <c r="E2929" s="203"/>
      <c r="F2929" s="203"/>
    </row>
    <row r="2930" spans="2:6" ht="15.75">
      <c r="B2930" s="188"/>
      <c r="C2930" s="188"/>
      <c r="D2930" s="203"/>
      <c r="E2930" s="203"/>
      <c r="F2930" s="203"/>
    </row>
    <row r="2931" spans="2:6" ht="15.75">
      <c r="B2931" s="188"/>
      <c r="C2931" s="188"/>
      <c r="D2931" s="203"/>
      <c r="E2931" s="203"/>
      <c r="F2931" s="203"/>
    </row>
    <row r="2932" spans="2:6" ht="15.75">
      <c r="B2932" s="188"/>
      <c r="C2932" s="188"/>
      <c r="D2932" s="203"/>
      <c r="E2932" s="203"/>
      <c r="F2932" s="203"/>
    </row>
    <row r="2933" spans="2:6" ht="15.75">
      <c r="B2933" s="188"/>
      <c r="C2933" s="188"/>
      <c r="D2933" s="203"/>
      <c r="E2933" s="203"/>
      <c r="F2933" s="203"/>
    </row>
    <row r="2934" spans="2:6" ht="15.75">
      <c r="B2934" s="188"/>
      <c r="C2934" s="188"/>
      <c r="D2934" s="203"/>
      <c r="E2934" s="203"/>
      <c r="F2934" s="203"/>
    </row>
    <row r="2935" spans="2:6" ht="15.75">
      <c r="B2935" s="188"/>
      <c r="C2935" s="188"/>
      <c r="D2935" s="203"/>
      <c r="E2935" s="203"/>
      <c r="F2935" s="203"/>
    </row>
    <row r="2936" spans="2:6" ht="15.75">
      <c r="B2936" s="188"/>
      <c r="C2936" s="188"/>
      <c r="D2936" s="203"/>
      <c r="E2936" s="203"/>
      <c r="F2936" s="203"/>
    </row>
    <row r="2937" spans="2:6" ht="15.75">
      <c r="B2937" s="188"/>
      <c r="C2937" s="188"/>
      <c r="D2937" s="203"/>
      <c r="E2937" s="203"/>
      <c r="F2937" s="203"/>
    </row>
    <row r="2938" spans="2:6" ht="15.75">
      <c r="B2938" s="188"/>
      <c r="C2938" s="188"/>
      <c r="D2938" s="203"/>
      <c r="E2938" s="203"/>
      <c r="F2938" s="203"/>
    </row>
    <row r="2939" spans="2:6" ht="15.75">
      <c r="B2939" s="188"/>
      <c r="C2939" s="188"/>
      <c r="D2939" s="203"/>
      <c r="E2939" s="203"/>
      <c r="F2939" s="203"/>
    </row>
    <row r="2940" spans="2:6" ht="15.75">
      <c r="B2940" s="188"/>
      <c r="C2940" s="188"/>
      <c r="D2940" s="203"/>
      <c r="E2940" s="203"/>
      <c r="F2940" s="203"/>
    </row>
    <row r="2941" spans="2:6" ht="15.75">
      <c r="B2941" s="188"/>
      <c r="C2941" s="188"/>
      <c r="D2941" s="203"/>
      <c r="E2941" s="203"/>
      <c r="F2941" s="203"/>
    </row>
    <row r="2942" spans="2:6" ht="15.75">
      <c r="B2942" s="188"/>
      <c r="C2942" s="188"/>
      <c r="D2942" s="203"/>
      <c r="E2942" s="203"/>
      <c r="F2942" s="203"/>
    </row>
    <row r="2943" spans="2:6" ht="15.75">
      <c r="B2943" s="188"/>
      <c r="C2943" s="188"/>
      <c r="D2943" s="203"/>
      <c r="E2943" s="203"/>
      <c r="F2943" s="203"/>
    </row>
    <row r="2944" spans="2:6" ht="15.75">
      <c r="B2944" s="188"/>
      <c r="C2944" s="188"/>
      <c r="D2944" s="203"/>
      <c r="E2944" s="203"/>
      <c r="F2944" s="203"/>
    </row>
    <row r="2945" spans="2:6" ht="15.75">
      <c r="B2945" s="188"/>
      <c r="C2945" s="188"/>
      <c r="D2945" s="203"/>
      <c r="E2945" s="203"/>
      <c r="F2945" s="203"/>
    </row>
    <row r="2946" spans="2:6" ht="15.75">
      <c r="B2946" s="188"/>
      <c r="C2946" s="188"/>
      <c r="D2946" s="203"/>
      <c r="E2946" s="203"/>
      <c r="F2946" s="203"/>
    </row>
    <row r="2947" spans="2:6" ht="15.75">
      <c r="B2947" s="188"/>
      <c r="C2947" s="188"/>
      <c r="D2947" s="203"/>
      <c r="E2947" s="203"/>
      <c r="F2947" s="203"/>
    </row>
    <row r="2948" spans="2:6" ht="15.75">
      <c r="B2948" s="188"/>
      <c r="C2948" s="188"/>
      <c r="D2948" s="203"/>
      <c r="E2948" s="203"/>
      <c r="F2948" s="203"/>
    </row>
    <row r="2949" spans="2:6" ht="15.75">
      <c r="B2949" s="188"/>
      <c r="C2949" s="188"/>
      <c r="D2949" s="203"/>
      <c r="E2949" s="203"/>
      <c r="F2949" s="203"/>
    </row>
    <row r="2950" spans="2:6" ht="15.75">
      <c r="B2950" s="188"/>
      <c r="C2950" s="188"/>
      <c r="D2950" s="203"/>
      <c r="E2950" s="203"/>
      <c r="F2950" s="203"/>
    </row>
    <row r="2951" spans="2:6" ht="15.75">
      <c r="B2951" s="188"/>
      <c r="C2951" s="188"/>
      <c r="D2951" s="203"/>
      <c r="E2951" s="203"/>
      <c r="F2951" s="203"/>
    </row>
    <row r="2952" spans="2:6" ht="15.75">
      <c r="B2952" s="188"/>
      <c r="C2952" s="188"/>
      <c r="D2952" s="203"/>
      <c r="E2952" s="203"/>
      <c r="F2952" s="203"/>
    </row>
    <row r="2953" spans="2:6" ht="15.75">
      <c r="B2953" s="188"/>
      <c r="C2953" s="188"/>
      <c r="D2953" s="203"/>
      <c r="E2953" s="203"/>
      <c r="F2953" s="203"/>
    </row>
    <row r="2954" spans="2:6" ht="15.75">
      <c r="B2954" s="188"/>
      <c r="C2954" s="188"/>
      <c r="D2954" s="203"/>
      <c r="E2954" s="203"/>
      <c r="F2954" s="203"/>
    </row>
    <row r="2955" spans="2:6" ht="15.75">
      <c r="B2955" s="188"/>
      <c r="C2955" s="188"/>
      <c r="D2955" s="203"/>
      <c r="E2955" s="203"/>
      <c r="F2955" s="203"/>
    </row>
    <row r="2956" spans="2:6" ht="15.75">
      <c r="B2956" s="188"/>
      <c r="C2956" s="188"/>
      <c r="D2956" s="203"/>
      <c r="E2956" s="203"/>
      <c r="F2956" s="203"/>
    </row>
    <row r="2957" spans="2:6" ht="15.75">
      <c r="B2957" s="188"/>
      <c r="C2957" s="188"/>
      <c r="D2957" s="203"/>
      <c r="E2957" s="203"/>
      <c r="F2957" s="203"/>
    </row>
    <row r="2958" spans="2:6" ht="15.75">
      <c r="B2958" s="188"/>
      <c r="C2958" s="188"/>
      <c r="D2958" s="203"/>
      <c r="E2958" s="203"/>
      <c r="F2958" s="203"/>
    </row>
    <row r="2959" spans="2:6" ht="15.75">
      <c r="B2959" s="188"/>
      <c r="C2959" s="188"/>
      <c r="D2959" s="203"/>
      <c r="E2959" s="203"/>
      <c r="F2959" s="203"/>
    </row>
    <row r="2960" spans="2:6" ht="15.75">
      <c r="B2960" s="188"/>
      <c r="C2960" s="188"/>
      <c r="D2960" s="203"/>
      <c r="E2960" s="203"/>
      <c r="F2960" s="203"/>
    </row>
    <row r="2961" spans="2:6" ht="15.75">
      <c r="B2961" s="188"/>
      <c r="C2961" s="188"/>
      <c r="D2961" s="203"/>
      <c r="E2961" s="203"/>
      <c r="F2961" s="203"/>
    </row>
    <row r="2962" spans="2:6" ht="15.75">
      <c r="B2962" s="188"/>
      <c r="C2962" s="188"/>
      <c r="D2962" s="203"/>
      <c r="E2962" s="203"/>
      <c r="F2962" s="203"/>
    </row>
    <row r="2963" spans="2:6" ht="15.75">
      <c r="B2963" s="188"/>
      <c r="C2963" s="188"/>
      <c r="D2963" s="203"/>
      <c r="E2963" s="203"/>
      <c r="F2963" s="203"/>
    </row>
    <row r="2964" spans="2:6" ht="15.75">
      <c r="B2964" s="188"/>
      <c r="C2964" s="188"/>
      <c r="D2964" s="203"/>
      <c r="E2964" s="203"/>
      <c r="F2964" s="203"/>
    </row>
    <row r="2965" spans="2:6" ht="15.75">
      <c r="B2965" s="188"/>
      <c r="C2965" s="188"/>
      <c r="D2965" s="203"/>
      <c r="E2965" s="203"/>
      <c r="F2965" s="203"/>
    </row>
    <row r="2966" spans="2:6" ht="15.75">
      <c r="B2966" s="188"/>
      <c r="C2966" s="188"/>
      <c r="D2966" s="203"/>
      <c r="E2966" s="203"/>
      <c r="F2966" s="203"/>
    </row>
    <row r="2967" spans="2:6" ht="15.75">
      <c r="B2967" s="188"/>
      <c r="C2967" s="188"/>
      <c r="D2967" s="203"/>
      <c r="E2967" s="203"/>
      <c r="F2967" s="203"/>
    </row>
    <row r="2968" spans="2:6" ht="15.75">
      <c r="B2968" s="188"/>
      <c r="C2968" s="188"/>
      <c r="D2968" s="203"/>
      <c r="E2968" s="203"/>
      <c r="F2968" s="203"/>
    </row>
    <row r="2969" spans="2:6" ht="15.75">
      <c r="B2969" s="188"/>
      <c r="C2969" s="188"/>
      <c r="D2969" s="203"/>
      <c r="E2969" s="203"/>
      <c r="F2969" s="203"/>
    </row>
    <row r="2970" spans="2:6" ht="15.75">
      <c r="B2970" s="188"/>
      <c r="C2970" s="188"/>
      <c r="D2970" s="203"/>
      <c r="E2970" s="203"/>
      <c r="F2970" s="203"/>
    </row>
    <row r="2971" spans="2:6" ht="15.75">
      <c r="B2971" s="188"/>
      <c r="C2971" s="188"/>
      <c r="D2971" s="203"/>
      <c r="E2971" s="203"/>
      <c r="F2971" s="203"/>
    </row>
    <row r="2972" spans="2:6" ht="15.75">
      <c r="B2972" s="188"/>
      <c r="C2972" s="188"/>
      <c r="D2972" s="203"/>
      <c r="E2972" s="203"/>
      <c r="F2972" s="203"/>
    </row>
    <row r="2973" spans="2:6" ht="15.75">
      <c r="B2973" s="188"/>
      <c r="C2973" s="188"/>
      <c r="D2973" s="203"/>
      <c r="E2973" s="203"/>
      <c r="F2973" s="203"/>
    </row>
    <row r="2974" spans="2:6" ht="15.75">
      <c r="B2974" s="188"/>
      <c r="C2974" s="188"/>
      <c r="D2974" s="203"/>
      <c r="E2974" s="203"/>
      <c r="F2974" s="203"/>
    </row>
    <row r="2975" spans="2:6" ht="15.75">
      <c r="B2975" s="188"/>
      <c r="C2975" s="188"/>
      <c r="D2975" s="203"/>
      <c r="E2975" s="203"/>
      <c r="F2975" s="203"/>
    </row>
    <row r="2976" spans="2:6" ht="15.75">
      <c r="B2976" s="188"/>
      <c r="C2976" s="188"/>
      <c r="D2976" s="203"/>
      <c r="E2976" s="203"/>
      <c r="F2976" s="203"/>
    </row>
    <row r="2977" spans="2:6" ht="15.75">
      <c r="B2977" s="188"/>
      <c r="C2977" s="188"/>
      <c r="D2977" s="203"/>
      <c r="E2977" s="203"/>
      <c r="F2977" s="203"/>
    </row>
    <row r="2978" spans="2:6" ht="15.75">
      <c r="B2978" s="188"/>
      <c r="C2978" s="188"/>
      <c r="D2978" s="203"/>
      <c r="E2978" s="203"/>
      <c r="F2978" s="203"/>
    </row>
    <row r="2979" spans="2:6" ht="15.75">
      <c r="B2979" s="188"/>
      <c r="C2979" s="188"/>
      <c r="D2979" s="203"/>
      <c r="E2979" s="203"/>
      <c r="F2979" s="203"/>
    </row>
    <row r="2980" spans="2:6" ht="15.75">
      <c r="B2980" s="188"/>
      <c r="C2980" s="188"/>
      <c r="D2980" s="203"/>
      <c r="E2980" s="203"/>
      <c r="F2980" s="203"/>
    </row>
    <row r="2981" spans="2:6" ht="15.75">
      <c r="B2981" s="188"/>
      <c r="C2981" s="188"/>
      <c r="D2981" s="203"/>
      <c r="E2981" s="203"/>
      <c r="F2981" s="203"/>
    </row>
    <row r="2982" spans="2:6" ht="15.75">
      <c r="B2982" s="188"/>
      <c r="C2982" s="188"/>
      <c r="D2982" s="203"/>
      <c r="E2982" s="203"/>
      <c r="F2982" s="203"/>
    </row>
    <row r="2983" spans="2:6" ht="15.75">
      <c r="B2983" s="188"/>
      <c r="C2983" s="188"/>
      <c r="D2983" s="203"/>
      <c r="E2983" s="203"/>
      <c r="F2983" s="203"/>
    </row>
    <row r="2984" spans="2:6" ht="15.75">
      <c r="B2984" s="188"/>
      <c r="C2984" s="188"/>
      <c r="D2984" s="203"/>
      <c r="E2984" s="203"/>
      <c r="F2984" s="203"/>
    </row>
    <row r="2985" spans="2:6" ht="15.75">
      <c r="B2985" s="188"/>
      <c r="C2985" s="188"/>
      <c r="D2985" s="203"/>
      <c r="E2985" s="203"/>
      <c r="F2985" s="203"/>
    </row>
    <row r="2986" spans="2:6" ht="15.75">
      <c r="B2986" s="188"/>
      <c r="C2986" s="188"/>
      <c r="D2986" s="203"/>
      <c r="E2986" s="203"/>
      <c r="F2986" s="203"/>
    </row>
    <row r="2987" spans="2:6" ht="15.75">
      <c r="B2987" s="188"/>
      <c r="C2987" s="188"/>
      <c r="D2987" s="203"/>
      <c r="E2987" s="203"/>
      <c r="F2987" s="203"/>
    </row>
    <row r="2988" spans="2:6" ht="15.75">
      <c r="B2988" s="188"/>
      <c r="C2988" s="188"/>
      <c r="D2988" s="203"/>
      <c r="E2988" s="203"/>
      <c r="F2988" s="203"/>
    </row>
    <row r="2989" spans="2:6" ht="15.75">
      <c r="B2989" s="188"/>
      <c r="C2989" s="188"/>
      <c r="D2989" s="203"/>
      <c r="E2989" s="203"/>
      <c r="F2989" s="203"/>
    </row>
    <row r="2990" spans="2:6" ht="15.75">
      <c r="B2990" s="188"/>
      <c r="C2990" s="188"/>
      <c r="D2990" s="203"/>
      <c r="E2990" s="203"/>
      <c r="F2990" s="203"/>
    </row>
    <row r="2991" spans="2:6" ht="15.75">
      <c r="B2991" s="188"/>
      <c r="C2991" s="188"/>
      <c r="D2991" s="203"/>
      <c r="E2991" s="203"/>
      <c r="F2991" s="203"/>
    </row>
    <row r="2992" spans="2:6" ht="15.75">
      <c r="B2992" s="188"/>
      <c r="C2992" s="188"/>
      <c r="D2992" s="203"/>
      <c r="E2992" s="203"/>
      <c r="F2992" s="203"/>
    </row>
    <row r="2993" spans="2:6" ht="15.75">
      <c r="B2993" s="188"/>
      <c r="C2993" s="188"/>
      <c r="D2993" s="203"/>
      <c r="E2993" s="203"/>
      <c r="F2993" s="203"/>
    </row>
    <row r="2994" spans="2:6" ht="15.75">
      <c r="B2994" s="188"/>
      <c r="C2994" s="188"/>
      <c r="D2994" s="203"/>
      <c r="E2994" s="203"/>
      <c r="F2994" s="203"/>
    </row>
    <row r="2995" spans="2:6" ht="15.75">
      <c r="B2995" s="188"/>
      <c r="C2995" s="188"/>
      <c r="D2995" s="203"/>
      <c r="E2995" s="203"/>
      <c r="F2995" s="203"/>
    </row>
    <row r="2996" spans="2:6" ht="15.75">
      <c r="B2996" s="188"/>
      <c r="C2996" s="188"/>
      <c r="D2996" s="203"/>
      <c r="E2996" s="203"/>
      <c r="F2996" s="203"/>
    </row>
    <row r="2997" spans="2:6" ht="15.75">
      <c r="B2997" s="188"/>
      <c r="C2997" s="188"/>
      <c r="D2997" s="203"/>
      <c r="E2997" s="203"/>
      <c r="F2997" s="203"/>
    </row>
    <row r="2998" spans="2:6" ht="15.75">
      <c r="B2998" s="188"/>
      <c r="C2998" s="188"/>
      <c r="D2998" s="203"/>
      <c r="E2998" s="203"/>
      <c r="F2998" s="203"/>
    </row>
    <row r="2999" spans="2:6" ht="15.75">
      <c r="B2999" s="188"/>
      <c r="C2999" s="188"/>
      <c r="D2999" s="203"/>
      <c r="E2999" s="203"/>
      <c r="F2999" s="203"/>
    </row>
    <row r="3000" spans="2:6" ht="15.75">
      <c r="B3000" s="188"/>
      <c r="C3000" s="188"/>
      <c r="D3000" s="203"/>
      <c r="E3000" s="203"/>
      <c r="F3000" s="203"/>
    </row>
    <row r="3001" spans="2:6" ht="15.75">
      <c r="B3001" s="188"/>
      <c r="C3001" s="188"/>
      <c r="D3001" s="203"/>
      <c r="E3001" s="203"/>
      <c r="F3001" s="203"/>
    </row>
    <row r="3002" spans="2:6" ht="15.75">
      <c r="B3002" s="188"/>
      <c r="C3002" s="188"/>
      <c r="D3002" s="203"/>
      <c r="E3002" s="203"/>
      <c r="F3002" s="203"/>
    </row>
    <row r="3003" spans="2:6" ht="15.75">
      <c r="B3003" s="188"/>
      <c r="C3003" s="188"/>
      <c r="D3003" s="203"/>
      <c r="E3003" s="203"/>
      <c r="F3003" s="203"/>
    </row>
    <row r="3004" spans="2:6" ht="15.75">
      <c r="B3004" s="188"/>
      <c r="C3004" s="188"/>
      <c r="D3004" s="203"/>
      <c r="E3004" s="203"/>
      <c r="F3004" s="203"/>
    </row>
    <row r="3005" spans="2:6" ht="15.75">
      <c r="B3005" s="188"/>
      <c r="C3005" s="188"/>
      <c r="D3005" s="203"/>
      <c r="E3005" s="203"/>
      <c r="F3005" s="203"/>
    </row>
    <row r="3006" spans="2:6" ht="15.75">
      <c r="B3006" s="188"/>
      <c r="C3006" s="188"/>
      <c r="D3006" s="203"/>
      <c r="E3006" s="203"/>
      <c r="F3006" s="203"/>
    </row>
    <row r="3007" spans="2:6" ht="15.75">
      <c r="B3007" s="188"/>
      <c r="C3007" s="188"/>
      <c r="D3007" s="203"/>
      <c r="E3007" s="203"/>
      <c r="F3007" s="203"/>
    </row>
    <row r="3008" spans="2:6" ht="15.75">
      <c r="B3008" s="188"/>
      <c r="C3008" s="188"/>
      <c r="D3008" s="203"/>
      <c r="E3008" s="203"/>
      <c r="F3008" s="203"/>
    </row>
    <row r="3009" spans="2:6" ht="15.75">
      <c r="B3009" s="188"/>
      <c r="C3009" s="188"/>
      <c r="D3009" s="203"/>
      <c r="E3009" s="203"/>
      <c r="F3009" s="203"/>
    </row>
    <row r="3010" spans="2:6" ht="15.75">
      <c r="B3010" s="188"/>
      <c r="C3010" s="188"/>
      <c r="D3010" s="203"/>
      <c r="E3010" s="203"/>
      <c r="F3010" s="203"/>
    </row>
    <row r="3011" spans="2:6" ht="15.75">
      <c r="B3011" s="188"/>
      <c r="C3011" s="188"/>
      <c r="D3011" s="203"/>
      <c r="E3011" s="203"/>
      <c r="F3011" s="203"/>
    </row>
    <row r="3012" spans="2:6" ht="15.75">
      <c r="B3012" s="188"/>
      <c r="C3012" s="188"/>
      <c r="D3012" s="203"/>
      <c r="E3012" s="203"/>
      <c r="F3012" s="203"/>
    </row>
    <row r="3013" spans="2:6" ht="15.75">
      <c r="B3013" s="188"/>
      <c r="C3013" s="188"/>
      <c r="D3013" s="203"/>
      <c r="E3013" s="203"/>
      <c r="F3013" s="203"/>
    </row>
    <row r="3014" spans="2:6" ht="15.75">
      <c r="B3014" s="188"/>
      <c r="C3014" s="188"/>
      <c r="D3014" s="203"/>
      <c r="E3014" s="203"/>
      <c r="F3014" s="203"/>
    </row>
    <row r="3015" spans="2:6" ht="15.75">
      <c r="B3015" s="188"/>
      <c r="C3015" s="188"/>
      <c r="D3015" s="203"/>
      <c r="E3015" s="203"/>
      <c r="F3015" s="203"/>
    </row>
    <row r="3016" spans="2:6" ht="15.75">
      <c r="B3016" s="188"/>
      <c r="C3016" s="188"/>
      <c r="D3016" s="203"/>
      <c r="E3016" s="203"/>
      <c r="F3016" s="203"/>
    </row>
    <row r="3017" spans="2:6" ht="15.75">
      <c r="B3017" s="188"/>
      <c r="C3017" s="188"/>
      <c r="D3017" s="203"/>
      <c r="E3017" s="203"/>
      <c r="F3017" s="203"/>
    </row>
    <row r="3018" spans="2:6" ht="15.75">
      <c r="B3018" s="188"/>
      <c r="C3018" s="188"/>
      <c r="D3018" s="203"/>
      <c r="E3018" s="203"/>
      <c r="F3018" s="203"/>
    </row>
    <row r="3019" spans="2:6" ht="15.75">
      <c r="B3019" s="188"/>
      <c r="C3019" s="188"/>
      <c r="D3019" s="203"/>
      <c r="E3019" s="203"/>
      <c r="F3019" s="203"/>
    </row>
    <row r="3020" spans="2:6" ht="15.75">
      <c r="B3020" s="188"/>
      <c r="C3020" s="188"/>
      <c r="D3020" s="203"/>
      <c r="E3020" s="203"/>
      <c r="F3020" s="203"/>
    </row>
    <row r="3021" spans="2:6" ht="15.75">
      <c r="B3021" s="188"/>
      <c r="C3021" s="188"/>
      <c r="D3021" s="203"/>
      <c r="E3021" s="203"/>
      <c r="F3021" s="203"/>
    </row>
    <row r="3022" spans="2:6" ht="15.75">
      <c r="B3022" s="188"/>
      <c r="C3022" s="188"/>
      <c r="D3022" s="203"/>
      <c r="E3022" s="203"/>
      <c r="F3022" s="203"/>
    </row>
    <row r="3023" spans="2:6" ht="15.75">
      <c r="B3023" s="188"/>
      <c r="C3023" s="188"/>
      <c r="D3023" s="203"/>
      <c r="E3023" s="203"/>
      <c r="F3023" s="203"/>
    </row>
    <row r="3024" spans="2:6" ht="15.75">
      <c r="B3024" s="188"/>
      <c r="C3024" s="188"/>
      <c r="D3024" s="203"/>
      <c r="E3024" s="203"/>
      <c r="F3024" s="203"/>
    </row>
    <row r="3025" spans="2:6" ht="15.75">
      <c r="B3025" s="188"/>
      <c r="C3025" s="188"/>
      <c r="D3025" s="203"/>
      <c r="E3025" s="203"/>
      <c r="F3025" s="203"/>
    </row>
    <row r="3026" spans="2:6" ht="15.75">
      <c r="B3026" s="188"/>
      <c r="C3026" s="188"/>
      <c r="D3026" s="203"/>
      <c r="E3026" s="203"/>
      <c r="F3026" s="203"/>
    </row>
    <row r="3027" spans="2:6" ht="15.75">
      <c r="B3027" s="188"/>
      <c r="C3027" s="188"/>
      <c r="D3027" s="203"/>
      <c r="E3027" s="203"/>
      <c r="F3027" s="203"/>
    </row>
    <row r="3028" spans="2:6" ht="15.75">
      <c r="B3028" s="188"/>
      <c r="C3028" s="188"/>
      <c r="D3028" s="203"/>
      <c r="E3028" s="203"/>
      <c r="F3028" s="203"/>
    </row>
    <row r="3029" spans="2:6" ht="15.75">
      <c r="B3029" s="188"/>
      <c r="C3029" s="188"/>
      <c r="D3029" s="203"/>
      <c r="E3029" s="203"/>
      <c r="F3029" s="203"/>
    </row>
    <row r="3030" spans="2:6" ht="15.75">
      <c r="B3030" s="188"/>
      <c r="C3030" s="188"/>
      <c r="D3030" s="203"/>
      <c r="E3030" s="203"/>
      <c r="F3030" s="203"/>
    </row>
    <row r="3031" spans="2:6" ht="15.75">
      <c r="B3031" s="188"/>
      <c r="C3031" s="188"/>
      <c r="D3031" s="203"/>
      <c r="E3031" s="203"/>
      <c r="F3031" s="203"/>
    </row>
    <row r="3032" spans="2:6" ht="15.75">
      <c r="B3032" s="188"/>
      <c r="C3032" s="188"/>
      <c r="D3032" s="203"/>
      <c r="E3032" s="203"/>
      <c r="F3032" s="203"/>
    </row>
    <row r="3033" spans="2:6" ht="15.75">
      <c r="B3033" s="188"/>
      <c r="C3033" s="188"/>
      <c r="D3033" s="203"/>
      <c r="E3033" s="203"/>
      <c r="F3033" s="203"/>
    </row>
    <row r="3034" spans="2:6" ht="15.75">
      <c r="B3034" s="188"/>
      <c r="C3034" s="188"/>
      <c r="D3034" s="203"/>
      <c r="E3034" s="203"/>
      <c r="F3034" s="203"/>
    </row>
    <row r="3035" spans="2:6" ht="15.75">
      <c r="B3035" s="188"/>
      <c r="C3035" s="188"/>
      <c r="D3035" s="203"/>
      <c r="E3035" s="203"/>
      <c r="F3035" s="203"/>
    </row>
    <row r="3036" spans="2:6" ht="15.75">
      <c r="B3036" s="188"/>
      <c r="C3036" s="188"/>
      <c r="D3036" s="203"/>
      <c r="E3036" s="203"/>
      <c r="F3036" s="203"/>
    </row>
    <row r="3037" spans="2:6" ht="15.75">
      <c r="B3037" s="188"/>
      <c r="C3037" s="188"/>
      <c r="D3037" s="203"/>
      <c r="E3037" s="203"/>
      <c r="F3037" s="203"/>
    </row>
    <row r="3038" spans="2:6" ht="15.75">
      <c r="B3038" s="188"/>
      <c r="C3038" s="188"/>
      <c r="D3038" s="203"/>
      <c r="E3038" s="203"/>
      <c r="F3038" s="203"/>
    </row>
    <row r="3039" spans="2:6" ht="15.75">
      <c r="B3039" s="188"/>
      <c r="C3039" s="188"/>
      <c r="D3039" s="203"/>
      <c r="E3039" s="203"/>
      <c r="F3039" s="203"/>
    </row>
    <row r="3040" spans="2:6" ht="15.75">
      <c r="B3040" s="188"/>
      <c r="C3040" s="188"/>
      <c r="D3040" s="203"/>
      <c r="E3040" s="203"/>
      <c r="F3040" s="203"/>
    </row>
    <row r="3041" spans="2:6" ht="15.75">
      <c r="B3041" s="188"/>
      <c r="C3041" s="188"/>
      <c r="D3041" s="203"/>
      <c r="E3041" s="203"/>
      <c r="F3041" s="203"/>
    </row>
    <row r="3042" spans="2:6" ht="15.75">
      <c r="B3042" s="188"/>
      <c r="C3042" s="188"/>
      <c r="D3042" s="203"/>
      <c r="E3042" s="203"/>
      <c r="F3042" s="203"/>
    </row>
    <row r="3043" spans="2:6" ht="15.75">
      <c r="B3043" s="188"/>
      <c r="C3043" s="188"/>
      <c r="D3043" s="203"/>
      <c r="E3043" s="203"/>
      <c r="F3043" s="203"/>
    </row>
    <row r="3044" spans="2:6" ht="15.75">
      <c r="B3044" s="188"/>
      <c r="C3044" s="188"/>
      <c r="D3044" s="203"/>
      <c r="E3044" s="203"/>
      <c r="F3044" s="203"/>
    </row>
    <row r="3045" spans="2:6" ht="15.75">
      <c r="B3045" s="188"/>
      <c r="C3045" s="188"/>
      <c r="D3045" s="203"/>
      <c r="E3045" s="203"/>
      <c r="F3045" s="203"/>
    </row>
    <row r="3046" spans="2:6" ht="15.75">
      <c r="B3046" s="188"/>
      <c r="C3046" s="188"/>
      <c r="D3046" s="203"/>
      <c r="E3046" s="203"/>
      <c r="F3046" s="203"/>
    </row>
    <row r="3047" spans="2:6" ht="15.75">
      <c r="B3047" s="188"/>
      <c r="C3047" s="188"/>
      <c r="D3047" s="203"/>
      <c r="E3047" s="203"/>
      <c r="F3047" s="203"/>
    </row>
    <row r="3048" spans="2:6" ht="15.75">
      <c r="B3048" s="188"/>
      <c r="C3048" s="188"/>
      <c r="D3048" s="203"/>
      <c r="E3048" s="203"/>
      <c r="F3048" s="203"/>
    </row>
    <row r="3049" spans="2:6" ht="15.75">
      <c r="B3049" s="188"/>
      <c r="C3049" s="188"/>
      <c r="D3049" s="203"/>
      <c r="E3049" s="203"/>
      <c r="F3049" s="203"/>
    </row>
    <row r="3050" spans="2:6" ht="15.75">
      <c r="B3050" s="188"/>
      <c r="C3050" s="188"/>
      <c r="D3050" s="203"/>
      <c r="E3050" s="203"/>
      <c r="F3050" s="203"/>
    </row>
    <row r="3051" spans="2:6" ht="15.75">
      <c r="B3051" s="188"/>
      <c r="C3051" s="188"/>
      <c r="D3051" s="203"/>
      <c r="E3051" s="203"/>
      <c r="F3051" s="203"/>
    </row>
    <row r="3052" spans="2:6" ht="15.75">
      <c r="B3052" s="188"/>
      <c r="C3052" s="188"/>
      <c r="D3052" s="203"/>
      <c r="E3052" s="203"/>
      <c r="F3052" s="203"/>
    </row>
    <row r="3053" spans="2:6" ht="15.75">
      <c r="B3053" s="188"/>
      <c r="C3053" s="188"/>
      <c r="D3053" s="203"/>
      <c r="E3053" s="203"/>
      <c r="F3053" s="203"/>
    </row>
    <row r="3054" spans="2:6" ht="15.75">
      <c r="B3054" s="188"/>
      <c r="C3054" s="188"/>
      <c r="D3054" s="203"/>
      <c r="E3054" s="203"/>
      <c r="F3054" s="203"/>
    </row>
    <row r="3055" spans="2:6" ht="15.75">
      <c r="B3055" s="188"/>
      <c r="C3055" s="188"/>
      <c r="D3055" s="203"/>
      <c r="E3055" s="203"/>
      <c r="F3055" s="203"/>
    </row>
    <row r="3056" spans="2:6" ht="15.75">
      <c r="B3056" s="188"/>
      <c r="C3056" s="188"/>
      <c r="D3056" s="203"/>
      <c r="E3056" s="203"/>
      <c r="F3056" s="203"/>
    </row>
    <row r="3057" spans="2:6" ht="15.75">
      <c r="B3057" s="188"/>
      <c r="C3057" s="188"/>
      <c r="D3057" s="203"/>
      <c r="E3057" s="203"/>
      <c r="F3057" s="203"/>
    </row>
    <row r="3058" spans="2:6" ht="15.75">
      <c r="B3058" s="188"/>
      <c r="C3058" s="188"/>
      <c r="D3058" s="203"/>
      <c r="E3058" s="203"/>
      <c r="F3058" s="203"/>
    </row>
    <row r="3059" spans="2:6" ht="15.75">
      <c r="B3059" s="188"/>
      <c r="C3059" s="188"/>
      <c r="D3059" s="203"/>
      <c r="E3059" s="203"/>
      <c r="F3059" s="203"/>
    </row>
    <row r="3060" spans="2:6" ht="15.75">
      <c r="B3060" s="188"/>
      <c r="C3060" s="188"/>
      <c r="D3060" s="203"/>
      <c r="E3060" s="203"/>
      <c r="F3060" s="203"/>
    </row>
    <row r="3061" spans="2:6" ht="15.75">
      <c r="B3061" s="188"/>
      <c r="C3061" s="188"/>
      <c r="D3061" s="203"/>
      <c r="E3061" s="203"/>
      <c r="F3061" s="203"/>
    </row>
    <row r="3062" spans="2:6" ht="15.75">
      <c r="B3062" s="188"/>
      <c r="C3062" s="188"/>
      <c r="D3062" s="203"/>
      <c r="E3062" s="203"/>
      <c r="F3062" s="203"/>
    </row>
    <row r="3063" spans="2:6" ht="15.75">
      <c r="B3063" s="188"/>
      <c r="C3063" s="188"/>
      <c r="D3063" s="203"/>
      <c r="E3063" s="203"/>
      <c r="F3063" s="203"/>
    </row>
    <row r="3064" spans="2:6" ht="15.75">
      <c r="B3064" s="188"/>
      <c r="C3064" s="188"/>
      <c r="D3064" s="203"/>
      <c r="E3064" s="203"/>
      <c r="F3064" s="203"/>
    </row>
    <row r="3065" spans="2:6" ht="15.75">
      <c r="B3065" s="188"/>
      <c r="C3065" s="188"/>
      <c r="D3065" s="203"/>
      <c r="E3065" s="203"/>
      <c r="F3065" s="203"/>
    </row>
    <row r="3066" spans="2:6" ht="15.75">
      <c r="B3066" s="188"/>
      <c r="C3066" s="188"/>
      <c r="D3066" s="203"/>
      <c r="E3066" s="203"/>
      <c r="F3066" s="203"/>
    </row>
    <row r="3067" spans="2:6" ht="15.75">
      <c r="B3067" s="188"/>
      <c r="C3067" s="188"/>
      <c r="D3067" s="203"/>
      <c r="E3067" s="203"/>
      <c r="F3067" s="203"/>
    </row>
    <row r="3068" spans="2:6" ht="15.75">
      <c r="B3068" s="188"/>
      <c r="C3068" s="188"/>
      <c r="D3068" s="203"/>
      <c r="E3068" s="203"/>
      <c r="F3068" s="203"/>
    </row>
    <row r="3069" spans="2:6" ht="15.75">
      <c r="B3069" s="188"/>
      <c r="C3069" s="188"/>
      <c r="D3069" s="203"/>
      <c r="E3069" s="203"/>
      <c r="F3069" s="203"/>
    </row>
    <row r="3070" spans="2:6" ht="15.75">
      <c r="B3070" s="188"/>
      <c r="C3070" s="188"/>
      <c r="D3070" s="203"/>
      <c r="E3070" s="203"/>
      <c r="F3070" s="203"/>
    </row>
    <row r="3071" spans="2:6" ht="15.75">
      <c r="B3071" s="188"/>
      <c r="C3071" s="188"/>
      <c r="D3071" s="203"/>
      <c r="E3071" s="203"/>
      <c r="F3071" s="203"/>
    </row>
    <row r="3072" spans="2:6" ht="15.75">
      <c r="B3072" s="188"/>
      <c r="C3072" s="188"/>
      <c r="D3072" s="203"/>
      <c r="E3072" s="203"/>
      <c r="F3072" s="203"/>
    </row>
    <row r="3073" spans="2:6" ht="15.75">
      <c r="B3073" s="188"/>
      <c r="C3073" s="188"/>
      <c r="D3073" s="203"/>
      <c r="E3073" s="203"/>
      <c r="F3073" s="203"/>
    </row>
    <row r="3074" spans="2:6" ht="15.75">
      <c r="B3074" s="188"/>
      <c r="C3074" s="188"/>
      <c r="D3074" s="203"/>
      <c r="E3074" s="203"/>
      <c r="F3074" s="203"/>
    </row>
    <row r="3075" spans="2:6" ht="15.75">
      <c r="B3075" s="188"/>
      <c r="C3075" s="188"/>
      <c r="D3075" s="203"/>
      <c r="E3075" s="203"/>
      <c r="F3075" s="203"/>
    </row>
    <row r="3076" spans="2:6" ht="15.75">
      <c r="B3076" s="188"/>
      <c r="C3076" s="188"/>
      <c r="D3076" s="203"/>
      <c r="E3076" s="203"/>
      <c r="F3076" s="203"/>
    </row>
    <row r="3077" spans="2:6" ht="15.75">
      <c r="B3077" s="188"/>
      <c r="C3077" s="188"/>
      <c r="D3077" s="203"/>
      <c r="E3077" s="203"/>
      <c r="F3077" s="203"/>
    </row>
    <row r="3078" spans="2:6" ht="15.75">
      <c r="B3078" s="188"/>
      <c r="C3078" s="188"/>
      <c r="D3078" s="203"/>
      <c r="E3078" s="203"/>
      <c r="F3078" s="203"/>
    </row>
    <row r="3079" spans="2:6" ht="15.75">
      <c r="B3079" s="188"/>
      <c r="C3079" s="188"/>
      <c r="D3079" s="203"/>
      <c r="E3079" s="203"/>
      <c r="F3079" s="203"/>
    </row>
    <row r="3080" spans="2:6" ht="15.75">
      <c r="B3080" s="188"/>
      <c r="C3080" s="188"/>
      <c r="D3080" s="203"/>
      <c r="E3080" s="203"/>
      <c r="F3080" s="203"/>
    </row>
    <row r="3081" spans="2:6" ht="15.75">
      <c r="B3081" s="188"/>
      <c r="C3081" s="188"/>
      <c r="D3081" s="203"/>
      <c r="E3081" s="203"/>
      <c r="F3081" s="203"/>
    </row>
    <row r="3082" spans="2:6" ht="15.75">
      <c r="B3082" s="188"/>
      <c r="C3082" s="188"/>
      <c r="D3082" s="203"/>
      <c r="E3082" s="203"/>
      <c r="F3082" s="203"/>
    </row>
    <row r="3083" spans="2:6" ht="15.75">
      <c r="B3083" s="188"/>
      <c r="C3083" s="188"/>
      <c r="D3083" s="203"/>
      <c r="E3083" s="203"/>
      <c r="F3083" s="203"/>
    </row>
    <row r="3084" spans="2:6" ht="15.75">
      <c r="B3084" s="188"/>
      <c r="C3084" s="188"/>
      <c r="D3084" s="203"/>
      <c r="E3084" s="203"/>
      <c r="F3084" s="203"/>
    </row>
    <row r="3085" spans="2:6" ht="15.75">
      <c r="B3085" s="188"/>
      <c r="C3085" s="188"/>
      <c r="D3085" s="203"/>
      <c r="E3085" s="203"/>
      <c r="F3085" s="203"/>
    </row>
    <row r="3086" spans="2:6" ht="15.75">
      <c r="B3086" s="188"/>
      <c r="C3086" s="188"/>
      <c r="D3086" s="203"/>
      <c r="E3086" s="203"/>
      <c r="F3086" s="203"/>
    </row>
    <row r="3087" spans="2:6" ht="15.75">
      <c r="B3087" s="188"/>
      <c r="C3087" s="188"/>
      <c r="D3087" s="203"/>
      <c r="E3087" s="203"/>
      <c r="F3087" s="203"/>
    </row>
    <row r="3088" spans="2:6" ht="15.75">
      <c r="B3088" s="188"/>
      <c r="C3088" s="188"/>
      <c r="D3088" s="203"/>
      <c r="E3088" s="203"/>
      <c r="F3088" s="203"/>
    </row>
    <row r="3089" spans="2:6" ht="15.75">
      <c r="B3089" s="188"/>
      <c r="C3089" s="188"/>
      <c r="D3089" s="203"/>
      <c r="E3089" s="203"/>
      <c r="F3089" s="203"/>
    </row>
    <row r="3090" spans="2:6" ht="15.75">
      <c r="B3090" s="188"/>
      <c r="C3090" s="188"/>
      <c r="D3090" s="203"/>
      <c r="E3090" s="203"/>
      <c r="F3090" s="203"/>
    </row>
    <row r="3091" spans="2:6" ht="15.75">
      <c r="B3091" s="188"/>
      <c r="C3091" s="188"/>
      <c r="D3091" s="203"/>
      <c r="E3091" s="203"/>
      <c r="F3091" s="203"/>
    </row>
    <row r="3092" spans="2:6" ht="15.75">
      <c r="B3092" s="188"/>
      <c r="C3092" s="188"/>
      <c r="D3092" s="203"/>
      <c r="E3092" s="203"/>
      <c r="F3092" s="203"/>
    </row>
    <row r="3093" spans="2:6" ht="15.75">
      <c r="B3093" s="188"/>
      <c r="C3093" s="188"/>
      <c r="D3093" s="203"/>
      <c r="E3093" s="203"/>
      <c r="F3093" s="203"/>
    </row>
    <row r="3094" spans="2:6" ht="15.75">
      <c r="B3094" s="188"/>
      <c r="C3094" s="188"/>
      <c r="D3094" s="203"/>
      <c r="E3094" s="203"/>
      <c r="F3094" s="203"/>
    </row>
    <row r="3095" spans="2:6" ht="15.75">
      <c r="B3095" s="188"/>
      <c r="C3095" s="188"/>
      <c r="D3095" s="203"/>
      <c r="E3095" s="203"/>
      <c r="F3095" s="203"/>
    </row>
    <row r="3096" spans="2:6" ht="15.75">
      <c r="B3096" s="188"/>
      <c r="C3096" s="188"/>
      <c r="D3096" s="203"/>
      <c r="E3096" s="203"/>
      <c r="F3096" s="203"/>
    </row>
    <row r="3097" spans="2:6" ht="15.75">
      <c r="B3097" s="188"/>
      <c r="C3097" s="188"/>
      <c r="D3097" s="203"/>
      <c r="E3097" s="203"/>
      <c r="F3097" s="203"/>
    </row>
    <row r="3098" spans="2:6" ht="15.75">
      <c r="B3098" s="188"/>
      <c r="C3098" s="188"/>
      <c r="D3098" s="203"/>
      <c r="E3098" s="203"/>
      <c r="F3098" s="203"/>
    </row>
    <row r="3099" spans="2:6" ht="15.75">
      <c r="B3099" s="188"/>
      <c r="C3099" s="188"/>
      <c r="D3099" s="203"/>
      <c r="E3099" s="203"/>
      <c r="F3099" s="203"/>
    </row>
    <row r="3100" spans="2:6" ht="15.75">
      <c r="B3100" s="188"/>
      <c r="C3100" s="188"/>
      <c r="D3100" s="203"/>
      <c r="E3100" s="203"/>
      <c r="F3100" s="203"/>
    </row>
    <row r="3101" spans="2:6" ht="15.75">
      <c r="B3101" s="188"/>
      <c r="C3101" s="188"/>
      <c r="D3101" s="203"/>
      <c r="E3101" s="203"/>
      <c r="F3101" s="203"/>
    </row>
    <row r="3102" spans="2:6" ht="15.75">
      <c r="B3102" s="188"/>
      <c r="C3102" s="188"/>
      <c r="D3102" s="203"/>
      <c r="E3102" s="203"/>
      <c r="F3102" s="203"/>
    </row>
    <row r="3103" spans="2:6" ht="15.75">
      <c r="B3103" s="188"/>
      <c r="C3103" s="188"/>
      <c r="D3103" s="203"/>
      <c r="E3103" s="203"/>
      <c r="F3103" s="203"/>
    </row>
    <row r="3104" spans="2:6" ht="15.75">
      <c r="B3104" s="188"/>
      <c r="C3104" s="188"/>
      <c r="D3104" s="203"/>
      <c r="E3104" s="203"/>
      <c r="F3104" s="203"/>
    </row>
    <row r="3105" spans="2:6" ht="15.75">
      <c r="B3105" s="188"/>
      <c r="C3105" s="188"/>
      <c r="D3105" s="203"/>
      <c r="E3105" s="203"/>
      <c r="F3105" s="203"/>
    </row>
    <row r="3106" spans="2:6" ht="15.75">
      <c r="B3106" s="188"/>
      <c r="C3106" s="188"/>
      <c r="D3106" s="203"/>
      <c r="E3106" s="203"/>
      <c r="F3106" s="203"/>
    </row>
    <row r="3107" spans="2:6" ht="15.75">
      <c r="B3107" s="188"/>
      <c r="C3107" s="188"/>
      <c r="D3107" s="203"/>
      <c r="E3107" s="203"/>
      <c r="F3107" s="203"/>
    </row>
    <row r="3108" spans="2:6" ht="15.75">
      <c r="B3108" s="188"/>
      <c r="C3108" s="188"/>
      <c r="D3108" s="203"/>
      <c r="E3108" s="203"/>
      <c r="F3108" s="203"/>
    </row>
    <row r="3109" spans="2:6" ht="15.75">
      <c r="B3109" s="188"/>
      <c r="C3109" s="188"/>
      <c r="D3109" s="203"/>
      <c r="E3109" s="203"/>
      <c r="F3109" s="203"/>
    </row>
    <row r="3110" spans="2:6" ht="15.75">
      <c r="B3110" s="188"/>
      <c r="C3110" s="188"/>
      <c r="D3110" s="203"/>
      <c r="E3110" s="203"/>
      <c r="F3110" s="203"/>
    </row>
    <row r="3111" spans="2:6" ht="15.75">
      <c r="B3111" s="188"/>
      <c r="C3111" s="188"/>
      <c r="D3111" s="203"/>
      <c r="E3111" s="203"/>
      <c r="F3111" s="203"/>
    </row>
    <row r="3112" spans="2:6" ht="15.75">
      <c r="B3112" s="188"/>
      <c r="C3112" s="188"/>
      <c r="D3112" s="203"/>
      <c r="E3112" s="203"/>
      <c r="F3112" s="203"/>
    </row>
    <row r="3113" spans="2:6" ht="15.75">
      <c r="B3113" s="188"/>
      <c r="C3113" s="188"/>
      <c r="D3113" s="203"/>
      <c r="E3113" s="203"/>
      <c r="F3113" s="203"/>
    </row>
    <row r="3114" spans="2:6" ht="15.75">
      <c r="B3114" s="188"/>
      <c r="C3114" s="188"/>
      <c r="D3114" s="203"/>
      <c r="E3114" s="203"/>
      <c r="F3114" s="203"/>
    </row>
    <row r="3115" spans="2:6" ht="15.75">
      <c r="B3115" s="188"/>
      <c r="C3115" s="188"/>
      <c r="D3115" s="203"/>
      <c r="E3115" s="203"/>
      <c r="F3115" s="203"/>
    </row>
    <row r="3116" spans="2:6" ht="15.75">
      <c r="B3116" s="188"/>
      <c r="C3116" s="188"/>
      <c r="D3116" s="203"/>
      <c r="E3116" s="203"/>
      <c r="F3116" s="203"/>
    </row>
    <row r="3117" spans="2:6" ht="15.75">
      <c r="B3117" s="188"/>
      <c r="C3117" s="188"/>
      <c r="D3117" s="203"/>
      <c r="E3117" s="203"/>
      <c r="F3117" s="203"/>
    </row>
    <row r="3118" spans="2:6" ht="15.75">
      <c r="B3118" s="188"/>
      <c r="C3118" s="188"/>
      <c r="D3118" s="203"/>
      <c r="E3118" s="203"/>
      <c r="F3118" s="203"/>
    </row>
    <row r="3119" spans="2:6" ht="15.75">
      <c r="B3119" s="188"/>
      <c r="C3119" s="188"/>
      <c r="D3119" s="203"/>
      <c r="E3119" s="203"/>
      <c r="F3119" s="203"/>
    </row>
    <row r="3120" spans="2:6" ht="15.75">
      <c r="B3120" s="188"/>
      <c r="C3120" s="188"/>
      <c r="D3120" s="203"/>
      <c r="E3120" s="203"/>
      <c r="F3120" s="203"/>
    </row>
    <row r="3121" spans="2:6" ht="15.75">
      <c r="B3121" s="188"/>
      <c r="C3121" s="188"/>
      <c r="D3121" s="203"/>
      <c r="E3121" s="203"/>
      <c r="F3121" s="203"/>
    </row>
    <row r="3122" spans="2:6" ht="15.75">
      <c r="B3122" s="188"/>
      <c r="C3122" s="188"/>
      <c r="D3122" s="203"/>
      <c r="E3122" s="203"/>
      <c r="F3122" s="203"/>
    </row>
    <row r="3123" spans="2:6" ht="15.75">
      <c r="B3123" s="188"/>
      <c r="C3123" s="188"/>
      <c r="D3123" s="203"/>
      <c r="E3123" s="203"/>
      <c r="F3123" s="203"/>
    </row>
    <row r="3124" spans="2:6" ht="15.75">
      <c r="B3124" s="188"/>
      <c r="C3124" s="188"/>
      <c r="D3124" s="203"/>
      <c r="E3124" s="203"/>
      <c r="F3124" s="203"/>
    </row>
    <row r="3125" spans="2:6" ht="15.75">
      <c r="B3125" s="188"/>
      <c r="C3125" s="188"/>
      <c r="D3125" s="203"/>
      <c r="E3125" s="203"/>
      <c r="F3125" s="203"/>
    </row>
    <row r="3126" spans="2:6" ht="15.75">
      <c r="B3126" s="188"/>
      <c r="C3126" s="188"/>
      <c r="D3126" s="203"/>
      <c r="E3126" s="203"/>
      <c r="F3126" s="203"/>
    </row>
    <row r="3127" spans="2:6" ht="15.75">
      <c r="B3127" s="188"/>
      <c r="C3127" s="188"/>
      <c r="D3127" s="203"/>
      <c r="E3127" s="203"/>
      <c r="F3127" s="203"/>
    </row>
    <row r="3128" spans="2:6" ht="15.75">
      <c r="B3128" s="188"/>
      <c r="C3128" s="188"/>
      <c r="D3128" s="203"/>
      <c r="E3128" s="203"/>
      <c r="F3128" s="203"/>
    </row>
    <row r="3129" spans="2:6" ht="15.75">
      <c r="B3129" s="188"/>
      <c r="C3129" s="188"/>
      <c r="D3129" s="203"/>
      <c r="E3129" s="203"/>
      <c r="F3129" s="203"/>
    </row>
    <row r="3130" spans="2:6" ht="15.75">
      <c r="B3130" s="188"/>
      <c r="C3130" s="188"/>
      <c r="D3130" s="203"/>
      <c r="E3130" s="203"/>
      <c r="F3130" s="203"/>
    </row>
    <row r="3131" spans="2:6" ht="15.75">
      <c r="B3131" s="188"/>
      <c r="C3131" s="188"/>
      <c r="D3131" s="203"/>
      <c r="E3131" s="203"/>
      <c r="F3131" s="203"/>
    </row>
    <row r="3132" spans="2:6" ht="15.75">
      <c r="B3132" s="188"/>
      <c r="C3132" s="188"/>
      <c r="D3132" s="203"/>
      <c r="E3132" s="203"/>
      <c r="F3132" s="203"/>
    </row>
    <row r="3133" spans="2:6" ht="15.75">
      <c r="B3133" s="188"/>
      <c r="C3133" s="188"/>
      <c r="D3133" s="203"/>
      <c r="E3133" s="203"/>
      <c r="F3133" s="203"/>
    </row>
    <row r="3134" spans="2:6" ht="15.75">
      <c r="B3134" s="188"/>
      <c r="C3134" s="188"/>
      <c r="D3134" s="203"/>
      <c r="E3134" s="203"/>
      <c r="F3134" s="203"/>
    </row>
    <row r="3135" spans="2:6" ht="15.75">
      <c r="B3135" s="188"/>
      <c r="C3135" s="188"/>
      <c r="D3135" s="203"/>
      <c r="E3135" s="203"/>
      <c r="F3135" s="203"/>
    </row>
    <row r="3136" spans="2:6" ht="15.75">
      <c r="B3136" s="188"/>
      <c r="C3136" s="188"/>
      <c r="D3136" s="203"/>
      <c r="E3136" s="203"/>
      <c r="F3136" s="203"/>
    </row>
    <row r="3137" spans="2:6" ht="15.75">
      <c r="B3137" s="188"/>
      <c r="C3137" s="188"/>
      <c r="D3137" s="203"/>
      <c r="E3137" s="203"/>
      <c r="F3137" s="203"/>
    </row>
    <row r="3138" spans="2:6" ht="15.75">
      <c r="B3138" s="188"/>
      <c r="C3138" s="188"/>
      <c r="D3138" s="203"/>
      <c r="E3138" s="203"/>
      <c r="F3138" s="203"/>
    </row>
    <row r="3139" spans="2:6" ht="15.75">
      <c r="B3139" s="188"/>
      <c r="C3139" s="188"/>
      <c r="D3139" s="203"/>
      <c r="E3139" s="203"/>
      <c r="F3139" s="203"/>
    </row>
    <row r="3140" spans="2:6" ht="15.75">
      <c r="B3140" s="188"/>
      <c r="C3140" s="188"/>
      <c r="D3140" s="203"/>
      <c r="E3140" s="203"/>
      <c r="F3140" s="203"/>
    </row>
    <row r="3141" spans="2:6" ht="15.75">
      <c r="B3141" s="188"/>
      <c r="C3141" s="188"/>
      <c r="D3141" s="203"/>
      <c r="E3141" s="203"/>
      <c r="F3141" s="203"/>
    </row>
    <row r="3142" spans="2:6" ht="15.75">
      <c r="B3142" s="188"/>
      <c r="C3142" s="188"/>
      <c r="D3142" s="203"/>
      <c r="E3142" s="203"/>
      <c r="F3142" s="203"/>
    </row>
    <row r="3143" spans="2:6" ht="15.75">
      <c r="B3143" s="188"/>
      <c r="C3143" s="188"/>
      <c r="D3143" s="203"/>
      <c r="E3143" s="203"/>
      <c r="F3143" s="203"/>
    </row>
    <row r="3144" spans="2:6" ht="15.75">
      <c r="B3144" s="188"/>
      <c r="C3144" s="188"/>
      <c r="D3144" s="203"/>
      <c r="E3144" s="203"/>
      <c r="F3144" s="203"/>
    </row>
    <row r="3145" spans="2:6" ht="15.75">
      <c r="B3145" s="188"/>
      <c r="C3145" s="188"/>
      <c r="D3145" s="203"/>
      <c r="E3145" s="203"/>
      <c r="F3145" s="203"/>
    </row>
    <row r="3146" spans="2:6" ht="15.75">
      <c r="B3146" s="188"/>
      <c r="C3146" s="188"/>
      <c r="D3146" s="203"/>
      <c r="E3146" s="203"/>
      <c r="F3146" s="203"/>
    </row>
    <row r="3147" spans="2:6" ht="15.75">
      <c r="B3147" s="188"/>
      <c r="C3147" s="188"/>
      <c r="D3147" s="203"/>
      <c r="E3147" s="203"/>
      <c r="F3147" s="203"/>
    </row>
    <row r="3148" spans="2:6" ht="15.75">
      <c r="B3148" s="188"/>
      <c r="C3148" s="188"/>
      <c r="D3148" s="203"/>
      <c r="E3148" s="203"/>
      <c r="F3148" s="203"/>
    </row>
    <row r="3149" spans="2:6" ht="15.75">
      <c r="B3149" s="188"/>
      <c r="C3149" s="188"/>
      <c r="D3149" s="203"/>
      <c r="E3149" s="203"/>
      <c r="F3149" s="203"/>
    </row>
    <row r="3150" spans="2:6" ht="15.75">
      <c r="B3150" s="188"/>
      <c r="C3150" s="188"/>
      <c r="D3150" s="203"/>
      <c r="E3150" s="203"/>
      <c r="F3150" s="203"/>
    </row>
    <row r="3151" spans="2:6" ht="15.75">
      <c r="B3151" s="188"/>
      <c r="C3151" s="188"/>
      <c r="D3151" s="203"/>
      <c r="E3151" s="203"/>
      <c r="F3151" s="203"/>
    </row>
    <row r="3152" spans="2:6" ht="15.75">
      <c r="B3152" s="188"/>
      <c r="C3152" s="188"/>
      <c r="D3152" s="203"/>
      <c r="E3152" s="203"/>
      <c r="F3152" s="203"/>
    </row>
    <row r="3153" spans="2:6" ht="15.75">
      <c r="B3153" s="188"/>
      <c r="C3153" s="188"/>
      <c r="D3153" s="203"/>
      <c r="E3153" s="203"/>
      <c r="F3153" s="203"/>
    </row>
    <row r="3154" spans="2:6" ht="15.75">
      <c r="B3154" s="188"/>
      <c r="C3154" s="188"/>
      <c r="D3154" s="203"/>
      <c r="E3154" s="203"/>
      <c r="F3154" s="203"/>
    </row>
    <row r="3155" spans="2:6" ht="15.75">
      <c r="B3155" s="188"/>
      <c r="C3155" s="188"/>
      <c r="D3155" s="203"/>
      <c r="E3155" s="203"/>
      <c r="F3155" s="203"/>
    </row>
    <row r="3156" spans="2:6" ht="15.75">
      <c r="B3156" s="188"/>
      <c r="C3156" s="188"/>
      <c r="D3156" s="203"/>
      <c r="E3156" s="203"/>
      <c r="F3156" s="203"/>
    </row>
    <row r="3157" spans="2:6" ht="15.75">
      <c r="B3157" s="188"/>
      <c r="C3157" s="188"/>
      <c r="D3157" s="203"/>
      <c r="E3157" s="203"/>
      <c r="F3157" s="203"/>
    </row>
    <row r="3158" spans="2:6" ht="15.75">
      <c r="B3158" s="188"/>
      <c r="C3158" s="188"/>
      <c r="D3158" s="203"/>
      <c r="E3158" s="203"/>
      <c r="F3158" s="203"/>
    </row>
    <row r="3159" spans="2:6" ht="15.75">
      <c r="B3159" s="188"/>
      <c r="C3159" s="188"/>
      <c r="D3159" s="203"/>
      <c r="E3159" s="203"/>
      <c r="F3159" s="203"/>
    </row>
    <row r="3160" spans="2:6" ht="15.75">
      <c r="B3160" s="188"/>
      <c r="C3160" s="188"/>
      <c r="D3160" s="203"/>
      <c r="E3160" s="203"/>
      <c r="F3160" s="203"/>
    </row>
    <row r="3161" spans="2:6" ht="15.75">
      <c r="B3161" s="188"/>
      <c r="C3161" s="188"/>
      <c r="D3161" s="203"/>
      <c r="E3161" s="203"/>
      <c r="F3161" s="203"/>
    </row>
    <row r="3162" spans="2:6" ht="15.75">
      <c r="B3162" s="188"/>
      <c r="C3162" s="188"/>
      <c r="D3162" s="203"/>
      <c r="E3162" s="203"/>
      <c r="F3162" s="203"/>
    </row>
    <row r="3163" spans="2:6" ht="15.75">
      <c r="B3163" s="188"/>
      <c r="C3163" s="188"/>
      <c r="D3163" s="203"/>
      <c r="E3163" s="203"/>
      <c r="F3163" s="203"/>
    </row>
    <row r="3164" spans="2:6" ht="15.75">
      <c r="B3164" s="188"/>
      <c r="C3164" s="188"/>
      <c r="D3164" s="203"/>
      <c r="E3164" s="203"/>
      <c r="F3164" s="203"/>
    </row>
    <row r="3165" spans="2:6" ht="15.75">
      <c r="B3165" s="188"/>
      <c r="C3165" s="188"/>
      <c r="D3165" s="203"/>
      <c r="E3165" s="203"/>
      <c r="F3165" s="203"/>
    </row>
    <row r="3166" spans="2:6" ht="15.75">
      <c r="B3166" s="188"/>
      <c r="C3166" s="188"/>
      <c r="D3166" s="203"/>
      <c r="E3166" s="203"/>
      <c r="F3166" s="203"/>
    </row>
    <row r="3167" spans="2:6" ht="15.75">
      <c r="B3167" s="188"/>
      <c r="C3167" s="188"/>
      <c r="D3167" s="203"/>
      <c r="E3167" s="203"/>
      <c r="F3167" s="203"/>
    </row>
    <row r="3168" spans="2:6" ht="15.75">
      <c r="B3168" s="188"/>
      <c r="C3168" s="188"/>
      <c r="D3168" s="203"/>
      <c r="E3168" s="203"/>
      <c r="F3168" s="203"/>
    </row>
    <row r="3169" spans="2:6" ht="15.75">
      <c r="B3169" s="188"/>
      <c r="C3169" s="188"/>
      <c r="D3169" s="203"/>
      <c r="E3169" s="203"/>
      <c r="F3169" s="203"/>
    </row>
    <row r="3170" spans="2:6" ht="15.75">
      <c r="B3170" s="188"/>
      <c r="C3170" s="188"/>
      <c r="D3170" s="203"/>
      <c r="E3170" s="203"/>
      <c r="F3170" s="203"/>
    </row>
    <row r="3171" spans="2:6" ht="15.75">
      <c r="B3171" s="188"/>
      <c r="C3171" s="188"/>
      <c r="D3171" s="203"/>
      <c r="E3171" s="203"/>
      <c r="F3171" s="203"/>
    </row>
    <row r="3172" spans="2:6" ht="15.75">
      <c r="B3172" s="188"/>
      <c r="C3172" s="188"/>
      <c r="D3172" s="203"/>
      <c r="E3172" s="203"/>
      <c r="F3172" s="203"/>
    </row>
    <row r="3173" spans="2:6" ht="15.75">
      <c r="B3173" s="188"/>
      <c r="C3173" s="188"/>
      <c r="D3173" s="203"/>
      <c r="E3173" s="203"/>
      <c r="F3173" s="203"/>
    </row>
    <row r="3174" spans="2:6" ht="15.75">
      <c r="B3174" s="188"/>
      <c r="C3174" s="188"/>
      <c r="D3174" s="203"/>
      <c r="E3174" s="203"/>
      <c r="F3174" s="203"/>
    </row>
    <row r="3175" spans="2:6" ht="15.75">
      <c r="B3175" s="188"/>
      <c r="C3175" s="188"/>
      <c r="D3175" s="203"/>
      <c r="E3175" s="203"/>
      <c r="F3175" s="203"/>
    </row>
    <row r="3176" spans="2:6" ht="15.75">
      <c r="B3176" s="188"/>
      <c r="C3176" s="188"/>
      <c r="D3176" s="203"/>
      <c r="E3176" s="203"/>
      <c r="F3176" s="203"/>
    </row>
    <row r="3177" spans="2:6" ht="15.75">
      <c r="B3177" s="188"/>
      <c r="C3177" s="188"/>
      <c r="D3177" s="203"/>
      <c r="E3177" s="203"/>
      <c r="F3177" s="203"/>
    </row>
    <row r="3178" spans="2:6" ht="15.75">
      <c r="B3178" s="188"/>
      <c r="C3178" s="188"/>
      <c r="D3178" s="203"/>
      <c r="E3178" s="203"/>
      <c r="F3178" s="203"/>
    </row>
    <row r="3179" spans="2:6" ht="15.75">
      <c r="B3179" s="188"/>
      <c r="C3179" s="188"/>
      <c r="D3179" s="203"/>
      <c r="E3179" s="203"/>
      <c r="F3179" s="203"/>
    </row>
    <row r="3180" spans="2:6" ht="15.75">
      <c r="B3180" s="188"/>
      <c r="C3180" s="188"/>
      <c r="D3180" s="203"/>
      <c r="E3180" s="203"/>
      <c r="F3180" s="203"/>
    </row>
    <row r="3181" spans="2:6" ht="15.75">
      <c r="B3181" s="188"/>
      <c r="C3181" s="188"/>
      <c r="D3181" s="203"/>
      <c r="E3181" s="203"/>
      <c r="F3181" s="203"/>
    </row>
    <row r="3182" spans="2:6" ht="15.75">
      <c r="B3182" s="188"/>
      <c r="C3182" s="188"/>
      <c r="D3182" s="203"/>
      <c r="E3182" s="203"/>
      <c r="F3182" s="203"/>
    </row>
    <row r="3183" spans="2:6" ht="15.75">
      <c r="B3183" s="188"/>
      <c r="C3183" s="188"/>
      <c r="D3183" s="203"/>
      <c r="E3183" s="203"/>
      <c r="F3183" s="203"/>
    </row>
    <row r="3184" spans="2:6" ht="15.75">
      <c r="B3184" s="188"/>
      <c r="C3184" s="188"/>
      <c r="D3184" s="203"/>
      <c r="E3184" s="203"/>
      <c r="F3184" s="203"/>
    </row>
    <row r="3185" spans="2:6" ht="15.75">
      <c r="B3185" s="188"/>
      <c r="C3185" s="188"/>
      <c r="D3185" s="203"/>
      <c r="E3185" s="203"/>
      <c r="F3185" s="203"/>
    </row>
    <row r="3186" spans="2:6" ht="15.75">
      <c r="B3186" s="188"/>
      <c r="C3186" s="188"/>
      <c r="D3186" s="203"/>
      <c r="E3186" s="203"/>
      <c r="F3186" s="203"/>
    </row>
    <row r="3187" spans="2:6" ht="15.75">
      <c r="B3187" s="188"/>
      <c r="C3187" s="188"/>
      <c r="D3187" s="203"/>
      <c r="E3187" s="203"/>
      <c r="F3187" s="203"/>
    </row>
    <row r="3188" spans="2:6" ht="15.75">
      <c r="B3188" s="188"/>
      <c r="C3188" s="188"/>
      <c r="D3188" s="203"/>
      <c r="E3188" s="203"/>
      <c r="F3188" s="203"/>
    </row>
    <row r="3189" spans="2:6" ht="15.75">
      <c r="B3189" s="188"/>
      <c r="C3189" s="188"/>
      <c r="D3189" s="203"/>
      <c r="E3189" s="203"/>
      <c r="F3189" s="203"/>
    </row>
    <row r="3190" spans="2:6" ht="15.75">
      <c r="B3190" s="188"/>
      <c r="C3190" s="188"/>
      <c r="D3190" s="203"/>
      <c r="E3190" s="203"/>
      <c r="F3190" s="203"/>
    </row>
    <row r="3191" spans="2:6" ht="15.75">
      <c r="B3191" s="188"/>
      <c r="C3191" s="188"/>
      <c r="D3191" s="203"/>
      <c r="E3191" s="203"/>
      <c r="F3191" s="203"/>
    </row>
    <row r="3192" spans="2:6" ht="15.75">
      <c r="B3192" s="188"/>
      <c r="C3192" s="188"/>
      <c r="D3192" s="203"/>
      <c r="E3192" s="203"/>
      <c r="F3192" s="203"/>
    </row>
    <row r="3193" spans="2:6" ht="15.75">
      <c r="B3193" s="188"/>
      <c r="C3193" s="188"/>
      <c r="D3193" s="203"/>
      <c r="E3193" s="203"/>
      <c r="F3193" s="203"/>
    </row>
    <row r="3194" spans="2:6" ht="15.75">
      <c r="B3194" s="188"/>
      <c r="C3194" s="188"/>
      <c r="D3194" s="203"/>
      <c r="E3194" s="203"/>
      <c r="F3194" s="203"/>
    </row>
    <row r="3195" spans="2:6" ht="15.75">
      <c r="B3195" s="188"/>
      <c r="C3195" s="188"/>
      <c r="D3195" s="203"/>
      <c r="E3195" s="203"/>
      <c r="F3195" s="203"/>
    </row>
    <row r="3196" spans="2:6" ht="15.75">
      <c r="B3196" s="188"/>
      <c r="C3196" s="188"/>
      <c r="D3196" s="203"/>
      <c r="E3196" s="203"/>
      <c r="F3196" s="203"/>
    </row>
    <row r="3197" spans="2:6" ht="15.75">
      <c r="B3197" s="188"/>
      <c r="C3197" s="188"/>
      <c r="D3197" s="203"/>
      <c r="E3197" s="203"/>
      <c r="F3197" s="203"/>
    </row>
    <row r="3198" spans="2:6" ht="15.75">
      <c r="B3198" s="188"/>
      <c r="C3198" s="188"/>
      <c r="D3198" s="203"/>
      <c r="E3198" s="203"/>
      <c r="F3198" s="203"/>
    </row>
    <row r="3199" spans="2:6" ht="15.75">
      <c r="B3199" s="188"/>
      <c r="C3199" s="188"/>
      <c r="D3199" s="203"/>
      <c r="E3199" s="203"/>
      <c r="F3199" s="203"/>
    </row>
    <row r="3200" spans="2:6" ht="15.75">
      <c r="B3200" s="188"/>
      <c r="C3200" s="188"/>
      <c r="D3200" s="203"/>
      <c r="E3200" s="203"/>
      <c r="F3200" s="203"/>
    </row>
    <row r="3201" spans="2:6" ht="15.75">
      <c r="B3201" s="188"/>
      <c r="C3201" s="188"/>
      <c r="D3201" s="203"/>
      <c r="E3201" s="203"/>
      <c r="F3201" s="203"/>
    </row>
    <row r="3202" spans="2:6" ht="15.75">
      <c r="B3202" s="188"/>
      <c r="C3202" s="188"/>
      <c r="D3202" s="203"/>
      <c r="E3202" s="203"/>
      <c r="F3202" s="203"/>
    </row>
    <row r="3203" spans="2:6" ht="15.75">
      <c r="B3203" s="188"/>
      <c r="C3203" s="188"/>
      <c r="D3203" s="203"/>
      <c r="E3203" s="203"/>
      <c r="F3203" s="203"/>
    </row>
    <row r="3204" spans="2:6" ht="15.75">
      <c r="B3204" s="188"/>
      <c r="C3204" s="188"/>
      <c r="D3204" s="203"/>
      <c r="E3204" s="203"/>
      <c r="F3204" s="203"/>
    </row>
    <row r="3205" spans="2:6" ht="15.75">
      <c r="B3205" s="188"/>
      <c r="C3205" s="188"/>
      <c r="D3205" s="203"/>
      <c r="E3205" s="203"/>
      <c r="F3205" s="203"/>
    </row>
    <row r="3206" spans="2:6" ht="15.75">
      <c r="B3206" s="188"/>
      <c r="C3206" s="188"/>
      <c r="D3206" s="203"/>
      <c r="E3206" s="203"/>
      <c r="F3206" s="203"/>
    </row>
    <row r="3207" spans="2:6" ht="15.75">
      <c r="B3207" s="188"/>
      <c r="C3207" s="188"/>
      <c r="D3207" s="203"/>
      <c r="E3207" s="203"/>
      <c r="F3207" s="203"/>
    </row>
    <row r="3208" spans="2:6" ht="15.75">
      <c r="B3208" s="188"/>
      <c r="C3208" s="188"/>
      <c r="D3208" s="203"/>
      <c r="E3208" s="203"/>
      <c r="F3208" s="203"/>
    </row>
    <row r="3209" spans="2:6" ht="15.75">
      <c r="B3209" s="188"/>
      <c r="C3209" s="188"/>
      <c r="D3209" s="203"/>
      <c r="E3209" s="203"/>
      <c r="F3209" s="203"/>
    </row>
    <row r="3210" spans="2:6" ht="15.75">
      <c r="B3210" s="188"/>
      <c r="C3210" s="188"/>
      <c r="D3210" s="203"/>
      <c r="E3210" s="203"/>
      <c r="F3210" s="203"/>
    </row>
    <row r="3211" spans="2:6" ht="15.75">
      <c r="B3211" s="188"/>
      <c r="C3211" s="188"/>
      <c r="D3211" s="203"/>
      <c r="E3211" s="203"/>
      <c r="F3211" s="203"/>
    </row>
    <row r="3212" spans="2:6" ht="15.75">
      <c r="B3212" s="188"/>
      <c r="C3212" s="188"/>
      <c r="D3212" s="203"/>
      <c r="E3212" s="203"/>
      <c r="F3212" s="203"/>
    </row>
    <row r="3213" spans="2:6" ht="15.75">
      <c r="B3213" s="188"/>
      <c r="C3213" s="188"/>
      <c r="D3213" s="203"/>
      <c r="E3213" s="203"/>
      <c r="F3213" s="203"/>
    </row>
    <row r="3214" spans="2:6" ht="15.75">
      <c r="B3214" s="188"/>
      <c r="C3214" s="188"/>
      <c r="D3214" s="203"/>
      <c r="E3214" s="203"/>
      <c r="F3214" s="203"/>
    </row>
    <row r="3215" spans="2:6" ht="15.75">
      <c r="B3215" s="188"/>
      <c r="C3215" s="188"/>
      <c r="D3215" s="203"/>
      <c r="E3215" s="203"/>
      <c r="F3215" s="203"/>
    </row>
    <row r="3216" spans="2:6" ht="15.75">
      <c r="B3216" s="188"/>
      <c r="C3216" s="188"/>
      <c r="D3216" s="203"/>
      <c r="E3216" s="203"/>
      <c r="F3216" s="203"/>
    </row>
    <row r="3217" spans="2:6" ht="15.75">
      <c r="B3217" s="188"/>
      <c r="C3217" s="188"/>
      <c r="D3217" s="203"/>
      <c r="E3217" s="203"/>
      <c r="F3217" s="203"/>
    </row>
    <row r="3218" spans="2:6" ht="15.75">
      <c r="B3218" s="188"/>
      <c r="C3218" s="188"/>
      <c r="D3218" s="203"/>
      <c r="E3218" s="203"/>
      <c r="F3218" s="203"/>
    </row>
    <row r="3219" spans="2:6" ht="15.75">
      <c r="B3219" s="188"/>
      <c r="C3219" s="188"/>
      <c r="D3219" s="203"/>
      <c r="E3219" s="203"/>
      <c r="F3219" s="203"/>
    </row>
    <row r="3220" spans="2:6" ht="15.75">
      <c r="B3220" s="188"/>
      <c r="C3220" s="188"/>
      <c r="D3220" s="203"/>
      <c r="E3220" s="203"/>
      <c r="F3220" s="203"/>
    </row>
    <row r="3221" spans="2:6" ht="15.75">
      <c r="B3221" s="188"/>
      <c r="C3221" s="188"/>
      <c r="D3221" s="203"/>
      <c r="E3221" s="203"/>
      <c r="F3221" s="203"/>
    </row>
    <row r="3222" spans="2:6" ht="15.75">
      <c r="B3222" s="188"/>
      <c r="C3222" s="188"/>
      <c r="D3222" s="203"/>
      <c r="E3222" s="203"/>
      <c r="F3222" s="203"/>
    </row>
    <row r="3223" spans="2:6" ht="15.75">
      <c r="B3223" s="188"/>
      <c r="C3223" s="188"/>
      <c r="D3223" s="203"/>
      <c r="E3223" s="203"/>
      <c r="F3223" s="203"/>
    </row>
    <row r="3224" spans="2:6" ht="15.75">
      <c r="B3224" s="188"/>
      <c r="C3224" s="188"/>
      <c r="D3224" s="203"/>
      <c r="E3224" s="203"/>
      <c r="F3224" s="203"/>
    </row>
    <row r="3225" spans="2:6" ht="15.75">
      <c r="B3225" s="188"/>
      <c r="C3225" s="188"/>
      <c r="D3225" s="203"/>
      <c r="E3225" s="203"/>
      <c r="F3225" s="203"/>
    </row>
    <row r="3226" spans="2:6" ht="15.75">
      <c r="B3226" s="188"/>
      <c r="C3226" s="188"/>
      <c r="D3226" s="203"/>
      <c r="E3226" s="203"/>
      <c r="F3226" s="203"/>
    </row>
    <row r="3227" spans="2:6" ht="15.75">
      <c r="B3227" s="188"/>
      <c r="C3227" s="188"/>
      <c r="D3227" s="203"/>
      <c r="E3227" s="203"/>
      <c r="F3227" s="203"/>
    </row>
    <row r="3228" spans="2:6" ht="15.75">
      <c r="B3228" s="188"/>
      <c r="C3228" s="188"/>
      <c r="D3228" s="203"/>
      <c r="E3228" s="203"/>
      <c r="F3228" s="203"/>
    </row>
    <row r="3229" spans="2:6" ht="15.75">
      <c r="B3229" s="188"/>
      <c r="C3229" s="188"/>
      <c r="D3229" s="203"/>
      <c r="E3229" s="203"/>
      <c r="F3229" s="203"/>
    </row>
    <row r="3230" spans="2:6" ht="15.75">
      <c r="B3230" s="188"/>
      <c r="C3230" s="188"/>
      <c r="D3230" s="203"/>
      <c r="E3230" s="203"/>
      <c r="F3230" s="203"/>
    </row>
    <row r="3231" spans="2:6" ht="15.75">
      <c r="B3231" s="188"/>
      <c r="C3231" s="188"/>
      <c r="D3231" s="203"/>
      <c r="E3231" s="203"/>
      <c r="F3231" s="203"/>
    </row>
    <row r="3232" spans="2:6" ht="15.75">
      <c r="B3232" s="188"/>
      <c r="C3232" s="188"/>
      <c r="D3232" s="203"/>
      <c r="E3232" s="203"/>
      <c r="F3232" s="203"/>
    </row>
    <row r="3233" spans="2:6" ht="15.75">
      <c r="B3233" s="188"/>
      <c r="C3233" s="188"/>
      <c r="D3233" s="203"/>
      <c r="E3233" s="203"/>
      <c r="F3233" s="203"/>
    </row>
    <row r="3234" spans="2:6" ht="15.75">
      <c r="B3234" s="188"/>
      <c r="C3234" s="188"/>
      <c r="D3234" s="203"/>
      <c r="E3234" s="203"/>
      <c r="F3234" s="203"/>
    </row>
    <row r="3235" spans="2:6" ht="15.75">
      <c r="B3235" s="188"/>
      <c r="C3235" s="188"/>
      <c r="D3235" s="203"/>
      <c r="E3235" s="203"/>
      <c r="F3235" s="203"/>
    </row>
    <row r="3236" spans="2:6" ht="15.75">
      <c r="B3236" s="188"/>
      <c r="C3236" s="188"/>
      <c r="D3236" s="203"/>
      <c r="E3236" s="203"/>
      <c r="F3236" s="203"/>
    </row>
    <row r="3237" spans="2:6" ht="15.75">
      <c r="B3237" s="188"/>
      <c r="C3237" s="188"/>
      <c r="D3237" s="203"/>
      <c r="E3237" s="203"/>
      <c r="F3237" s="203"/>
    </row>
    <row r="3238" spans="2:6" ht="15.75">
      <c r="B3238" s="188"/>
      <c r="C3238" s="188"/>
      <c r="D3238" s="203"/>
      <c r="E3238" s="203"/>
      <c r="F3238" s="203"/>
    </row>
    <row r="3239" spans="2:6" ht="15.75">
      <c r="B3239" s="188"/>
      <c r="C3239" s="188"/>
      <c r="D3239" s="203"/>
      <c r="E3239" s="203"/>
      <c r="F3239" s="203"/>
    </row>
    <row r="3240" spans="2:6" ht="15.75">
      <c r="B3240" s="188"/>
      <c r="C3240" s="188"/>
      <c r="D3240" s="203"/>
      <c r="E3240" s="203"/>
      <c r="F3240" s="203"/>
    </row>
    <row r="3241" spans="2:6" ht="15.75">
      <c r="B3241" s="188"/>
      <c r="C3241" s="188"/>
      <c r="D3241" s="203"/>
      <c r="E3241" s="203"/>
      <c r="F3241" s="203"/>
    </row>
    <row r="3242" spans="2:6" ht="15.75">
      <c r="B3242" s="188"/>
      <c r="C3242" s="188"/>
      <c r="D3242" s="203"/>
      <c r="E3242" s="203"/>
      <c r="F3242" s="203"/>
    </row>
    <row r="3243" spans="2:6" ht="15.75">
      <c r="B3243" s="188"/>
      <c r="C3243" s="188"/>
      <c r="D3243" s="203"/>
      <c r="E3243" s="203"/>
      <c r="F3243" s="203"/>
    </row>
    <row r="3244" spans="2:6" ht="15.75">
      <c r="B3244" s="188"/>
      <c r="C3244" s="188"/>
      <c r="D3244" s="203"/>
      <c r="E3244" s="203"/>
      <c r="F3244" s="203"/>
    </row>
    <row r="3245" spans="2:6" ht="15.75">
      <c r="B3245" s="188"/>
      <c r="C3245" s="188"/>
      <c r="D3245" s="203"/>
      <c r="E3245" s="203"/>
      <c r="F3245" s="203"/>
    </row>
    <row r="3246" spans="2:6" ht="15.75">
      <c r="B3246" s="188"/>
      <c r="C3246" s="188"/>
      <c r="D3246" s="203"/>
      <c r="E3246" s="203"/>
      <c r="F3246" s="203"/>
    </row>
    <row r="3247" spans="2:6" ht="15.75">
      <c r="B3247" s="188"/>
      <c r="C3247" s="188"/>
      <c r="D3247" s="203"/>
      <c r="E3247" s="203"/>
      <c r="F3247" s="203"/>
    </row>
    <row r="3248" spans="2:6" ht="15.75">
      <c r="B3248" s="188"/>
      <c r="C3248" s="188"/>
      <c r="D3248" s="203"/>
      <c r="E3248" s="203"/>
      <c r="F3248" s="203"/>
    </row>
    <row r="3249" spans="2:6" ht="15.75">
      <c r="B3249" s="188"/>
      <c r="C3249" s="188"/>
      <c r="D3249" s="203"/>
      <c r="E3249" s="203"/>
      <c r="F3249" s="203"/>
    </row>
    <row r="3250" spans="2:6" ht="15.75">
      <c r="B3250" s="188"/>
      <c r="C3250" s="188"/>
      <c r="D3250" s="203"/>
      <c r="E3250" s="203"/>
      <c r="F3250" s="203"/>
    </row>
    <row r="3251" spans="2:6" ht="15.75">
      <c r="B3251" s="188"/>
      <c r="C3251" s="188"/>
      <c r="D3251" s="203"/>
      <c r="E3251" s="203"/>
      <c r="F3251" s="203"/>
    </row>
    <row r="3252" spans="2:6" ht="15.75">
      <c r="B3252" s="188"/>
      <c r="C3252" s="188"/>
      <c r="D3252" s="203"/>
      <c r="E3252" s="203"/>
      <c r="F3252" s="203"/>
    </row>
    <row r="3253" spans="2:6" ht="15.75">
      <c r="B3253" s="188"/>
      <c r="C3253" s="188"/>
      <c r="D3253" s="203"/>
      <c r="E3253" s="203"/>
      <c r="F3253" s="203"/>
    </row>
    <row r="3254" spans="2:6" ht="15.75">
      <c r="B3254" s="188"/>
      <c r="C3254" s="188"/>
      <c r="D3254" s="203"/>
      <c r="E3254" s="203"/>
      <c r="F3254" s="203"/>
    </row>
    <row r="3255" spans="2:6" ht="15.75">
      <c r="B3255" s="188"/>
      <c r="C3255" s="188"/>
      <c r="D3255" s="203"/>
      <c r="E3255" s="203"/>
      <c r="F3255" s="203"/>
    </row>
    <row r="3256" spans="2:6" ht="15.75">
      <c r="B3256" s="188"/>
      <c r="C3256" s="188"/>
      <c r="D3256" s="203"/>
      <c r="E3256" s="203"/>
      <c r="F3256" s="203"/>
    </row>
    <row r="3257" spans="2:6" ht="15.75">
      <c r="B3257" s="188"/>
      <c r="C3257" s="188"/>
      <c r="D3257" s="203"/>
      <c r="E3257" s="203"/>
      <c r="F3257" s="203"/>
    </row>
    <row r="3258" spans="2:6" ht="15.75">
      <c r="B3258" s="188"/>
      <c r="C3258" s="188"/>
      <c r="D3258" s="203"/>
      <c r="E3258" s="203"/>
      <c r="F3258" s="203"/>
    </row>
    <row r="3259" spans="2:6" ht="15.75">
      <c r="B3259" s="188"/>
      <c r="C3259" s="188"/>
      <c r="D3259" s="203"/>
      <c r="E3259" s="203"/>
      <c r="F3259" s="203"/>
    </row>
    <row r="3260" spans="2:6" ht="15.75">
      <c r="B3260" s="188"/>
      <c r="C3260" s="188"/>
      <c r="D3260" s="203"/>
      <c r="E3260" s="203"/>
      <c r="F3260" s="203"/>
    </row>
    <row r="3261" spans="2:6" ht="15.75">
      <c r="B3261" s="188"/>
      <c r="C3261" s="188"/>
      <c r="D3261" s="203"/>
      <c r="E3261" s="203"/>
      <c r="F3261" s="203"/>
    </row>
    <row r="3262" spans="2:6" ht="15.75">
      <c r="B3262" s="188"/>
      <c r="C3262" s="188"/>
      <c r="D3262" s="203"/>
      <c r="E3262" s="203"/>
      <c r="F3262" s="203"/>
    </row>
    <row r="3263" spans="2:6" ht="15.75">
      <c r="B3263" s="188"/>
      <c r="C3263" s="188"/>
      <c r="D3263" s="203"/>
      <c r="E3263" s="203"/>
      <c r="F3263" s="203"/>
    </row>
    <row r="3264" spans="2:6" ht="15.75">
      <c r="B3264" s="188"/>
      <c r="C3264" s="188"/>
      <c r="D3264" s="203"/>
      <c r="E3264" s="203"/>
      <c r="F3264" s="203"/>
    </row>
    <row r="3265" spans="2:6" ht="15.75">
      <c r="B3265" s="188"/>
      <c r="C3265" s="188"/>
      <c r="D3265" s="203"/>
      <c r="E3265" s="203"/>
      <c r="F3265" s="203"/>
    </row>
    <row r="3266" spans="2:6" ht="15.75">
      <c r="B3266" s="188"/>
      <c r="C3266" s="188"/>
      <c r="D3266" s="203"/>
      <c r="E3266" s="203"/>
      <c r="F3266" s="203"/>
    </row>
    <row r="3267" spans="2:6" ht="15.75">
      <c r="B3267" s="188"/>
      <c r="C3267" s="188"/>
      <c r="D3267" s="203"/>
      <c r="E3267" s="203"/>
      <c r="F3267" s="203"/>
    </row>
    <row r="3268" spans="2:6" ht="15.75">
      <c r="B3268" s="188"/>
      <c r="C3268" s="188"/>
      <c r="D3268" s="203"/>
      <c r="E3268" s="203"/>
      <c r="F3268" s="203"/>
    </row>
    <row r="3269" spans="2:6" ht="15.75">
      <c r="B3269" s="188"/>
      <c r="C3269" s="188"/>
      <c r="D3269" s="203"/>
      <c r="E3269" s="203"/>
      <c r="F3269" s="203"/>
    </row>
    <row r="3270" spans="2:6" ht="15.75">
      <c r="B3270" s="188"/>
      <c r="C3270" s="188"/>
      <c r="D3270" s="203"/>
      <c r="E3270" s="203"/>
      <c r="F3270" s="203"/>
    </row>
    <row r="3271" spans="2:6" ht="15.75">
      <c r="B3271" s="188"/>
      <c r="C3271" s="188"/>
      <c r="D3271" s="203"/>
      <c r="E3271" s="203"/>
      <c r="F3271" s="203"/>
    </row>
    <row r="3272" spans="2:6" ht="15.75">
      <c r="B3272" s="188"/>
      <c r="C3272" s="188"/>
      <c r="D3272" s="203"/>
      <c r="E3272" s="203"/>
      <c r="F3272" s="203"/>
    </row>
    <row r="3273" spans="2:6" ht="15.75">
      <c r="B3273" s="188"/>
      <c r="C3273" s="188"/>
      <c r="D3273" s="203"/>
      <c r="E3273" s="203"/>
      <c r="F3273" s="203"/>
    </row>
    <row r="3274" spans="2:6" ht="15.75">
      <c r="B3274" s="188"/>
      <c r="C3274" s="188"/>
      <c r="D3274" s="203"/>
      <c r="E3274" s="203"/>
      <c r="F3274" s="203"/>
    </row>
    <row r="3275" spans="2:6" ht="15.75">
      <c r="B3275" s="188"/>
      <c r="C3275" s="188"/>
      <c r="D3275" s="203"/>
      <c r="E3275" s="203"/>
      <c r="F3275" s="203"/>
    </row>
    <row r="3276" spans="2:6" ht="15.75">
      <c r="B3276" s="188"/>
      <c r="C3276" s="188"/>
      <c r="D3276" s="203"/>
      <c r="E3276" s="203"/>
      <c r="F3276" s="203"/>
    </row>
    <row r="3277" spans="2:6" ht="15.75">
      <c r="B3277" s="188"/>
      <c r="C3277" s="188"/>
      <c r="D3277" s="203"/>
      <c r="E3277" s="203"/>
      <c r="F3277" s="203"/>
    </row>
    <row r="3278" spans="2:6" ht="15.75">
      <c r="B3278" s="188"/>
      <c r="C3278" s="188"/>
      <c r="D3278" s="203"/>
      <c r="E3278" s="203"/>
      <c r="F3278" s="203"/>
    </row>
    <row r="3279" spans="2:6" ht="15.75">
      <c r="B3279" s="188"/>
      <c r="C3279" s="188"/>
      <c r="D3279" s="203"/>
      <c r="E3279" s="203"/>
      <c r="F3279" s="203"/>
    </row>
    <row r="3280" spans="2:6" ht="15.75">
      <c r="B3280" s="188"/>
      <c r="C3280" s="188"/>
      <c r="D3280" s="203"/>
      <c r="E3280" s="203"/>
      <c r="F3280" s="203"/>
    </row>
    <row r="3281" spans="2:6" ht="15.75">
      <c r="B3281" s="188"/>
      <c r="C3281" s="188"/>
      <c r="D3281" s="203"/>
      <c r="E3281" s="203"/>
      <c r="F3281" s="203"/>
    </row>
    <row r="3282" spans="2:6" ht="15.75">
      <c r="B3282" s="188"/>
      <c r="C3282" s="188"/>
      <c r="D3282" s="203"/>
      <c r="E3282" s="203"/>
      <c r="F3282" s="203"/>
    </row>
    <row r="3283" spans="2:6" ht="15.75">
      <c r="B3283" s="188"/>
      <c r="C3283" s="188"/>
      <c r="D3283" s="203"/>
      <c r="E3283" s="203"/>
      <c r="F3283" s="203"/>
    </row>
    <row r="3284" spans="2:6" ht="15.75">
      <c r="B3284" s="188"/>
      <c r="C3284" s="188"/>
      <c r="D3284" s="203"/>
      <c r="E3284" s="203"/>
      <c r="F3284" s="203"/>
    </row>
    <row r="3285" spans="2:6" ht="15.75">
      <c r="B3285" s="188"/>
      <c r="C3285" s="188"/>
      <c r="D3285" s="203"/>
      <c r="E3285" s="203"/>
      <c r="F3285" s="203"/>
    </row>
    <row r="3286" spans="2:6" ht="15.75">
      <c r="B3286" s="188"/>
      <c r="C3286" s="188"/>
      <c r="D3286" s="203"/>
      <c r="E3286" s="203"/>
      <c r="F3286" s="203"/>
    </row>
    <row r="3287" spans="2:6" ht="15.75">
      <c r="B3287" s="188"/>
      <c r="C3287" s="188"/>
      <c r="D3287" s="203"/>
      <c r="E3287" s="203"/>
      <c r="F3287" s="203"/>
    </row>
    <row r="3288" spans="2:6" ht="15.75">
      <c r="B3288" s="188"/>
      <c r="C3288" s="188"/>
      <c r="D3288" s="203"/>
      <c r="E3288" s="203"/>
      <c r="F3288" s="203"/>
    </row>
    <row r="3289" spans="2:6" ht="15.75">
      <c r="B3289" s="188"/>
      <c r="C3289" s="188"/>
      <c r="D3289" s="203"/>
      <c r="E3289" s="203"/>
      <c r="F3289" s="203"/>
    </row>
    <row r="3290" spans="2:6" ht="15.75">
      <c r="B3290" s="188"/>
      <c r="C3290" s="188"/>
      <c r="D3290" s="203"/>
      <c r="E3290" s="203"/>
      <c r="F3290" s="203"/>
    </row>
    <row r="3291" spans="2:6" ht="15.75">
      <c r="B3291" s="188"/>
      <c r="C3291" s="188"/>
      <c r="D3291" s="203"/>
      <c r="E3291" s="203"/>
      <c r="F3291" s="203"/>
    </row>
    <row r="3292" spans="2:6" ht="15.75">
      <c r="B3292" s="188"/>
      <c r="C3292" s="188"/>
      <c r="D3292" s="203"/>
      <c r="E3292" s="203"/>
      <c r="F3292" s="203"/>
    </row>
    <row r="3293" spans="2:6" ht="15.75">
      <c r="B3293" s="188"/>
      <c r="C3293" s="188"/>
      <c r="D3293" s="203"/>
      <c r="E3293" s="203"/>
      <c r="F3293" s="203"/>
    </row>
    <row r="3294" spans="2:6" ht="15.75">
      <c r="B3294" s="188"/>
      <c r="C3294" s="188"/>
      <c r="D3294" s="203"/>
      <c r="E3294" s="203"/>
      <c r="F3294" s="203"/>
    </row>
    <row r="3295" spans="2:6" ht="15.75">
      <c r="B3295" s="188"/>
      <c r="C3295" s="188"/>
      <c r="D3295" s="203"/>
      <c r="E3295" s="203"/>
      <c r="F3295" s="203"/>
    </row>
    <row r="3296" spans="2:6" ht="15.75">
      <c r="B3296" s="188"/>
      <c r="C3296" s="188"/>
      <c r="D3296" s="203"/>
      <c r="E3296" s="203"/>
      <c r="F3296" s="203"/>
    </row>
    <row r="3297" spans="2:6" ht="15.75">
      <c r="B3297" s="188"/>
      <c r="C3297" s="188"/>
      <c r="D3297" s="203"/>
      <c r="E3297" s="203"/>
      <c r="F3297" s="203"/>
    </row>
    <row r="3298" spans="2:6" ht="15.75">
      <c r="B3298" s="188"/>
      <c r="C3298" s="188"/>
      <c r="D3298" s="203"/>
      <c r="E3298" s="203"/>
      <c r="F3298" s="203"/>
    </row>
    <row r="3299" spans="2:6" ht="15.75">
      <c r="B3299" s="188"/>
      <c r="C3299" s="188"/>
      <c r="D3299" s="203"/>
      <c r="E3299" s="203"/>
      <c r="F3299" s="203"/>
    </row>
    <row r="3300" spans="2:6" ht="15.75">
      <c r="B3300" s="188"/>
      <c r="C3300" s="188"/>
      <c r="D3300" s="203"/>
      <c r="E3300" s="203"/>
      <c r="F3300" s="203"/>
    </row>
    <row r="3301" spans="2:6" ht="15.75">
      <c r="B3301" s="188"/>
      <c r="C3301" s="188"/>
      <c r="D3301" s="203"/>
      <c r="E3301" s="203"/>
      <c r="F3301" s="203"/>
    </row>
    <row r="3302" spans="2:6" ht="15.75">
      <c r="B3302" s="188"/>
      <c r="C3302" s="188"/>
      <c r="D3302" s="203"/>
      <c r="E3302" s="203"/>
      <c r="F3302" s="203"/>
    </row>
    <row r="3303" spans="2:6" ht="15.75">
      <c r="B3303" s="188"/>
      <c r="C3303" s="188"/>
      <c r="D3303" s="203"/>
      <c r="E3303" s="203"/>
      <c r="F3303" s="203"/>
    </row>
    <row r="3304" spans="2:6" ht="15.75">
      <c r="B3304" s="188"/>
      <c r="C3304" s="188"/>
      <c r="D3304" s="203"/>
      <c r="E3304" s="203"/>
      <c r="F3304" s="203"/>
    </row>
    <row r="3305" spans="2:6" ht="15.75">
      <c r="B3305" s="188"/>
      <c r="C3305" s="188"/>
      <c r="D3305" s="203"/>
      <c r="E3305" s="203"/>
      <c r="F3305" s="203"/>
    </row>
    <row r="3306" spans="2:6" ht="15.75">
      <c r="B3306" s="188"/>
      <c r="C3306" s="188"/>
      <c r="D3306" s="203"/>
      <c r="E3306" s="203"/>
      <c r="F3306" s="203"/>
    </row>
    <row r="3307" spans="2:6" ht="15.75">
      <c r="B3307" s="188"/>
      <c r="C3307" s="188"/>
      <c r="D3307" s="203"/>
      <c r="E3307" s="203"/>
      <c r="F3307" s="203"/>
    </row>
    <row r="3308" spans="2:6" ht="15.75">
      <c r="B3308" s="188"/>
      <c r="C3308" s="188"/>
      <c r="D3308" s="203"/>
      <c r="E3308" s="203"/>
      <c r="F3308" s="203"/>
    </row>
    <row r="3309" spans="2:6" ht="15.75">
      <c r="B3309" s="188"/>
      <c r="C3309" s="188"/>
      <c r="D3309" s="203"/>
      <c r="E3309" s="203"/>
      <c r="F3309" s="203"/>
    </row>
    <row r="3310" spans="2:6" ht="15.75">
      <c r="B3310" s="188"/>
      <c r="C3310" s="188"/>
      <c r="D3310" s="203"/>
      <c r="E3310" s="203"/>
      <c r="F3310" s="203"/>
    </row>
    <row r="3311" spans="2:6" ht="15.75">
      <c r="B3311" s="188"/>
      <c r="C3311" s="188"/>
      <c r="D3311" s="203"/>
      <c r="E3311" s="203"/>
      <c r="F3311" s="203"/>
    </row>
    <row r="3312" spans="2:6" ht="15.75">
      <c r="B3312" s="188"/>
      <c r="C3312" s="188"/>
      <c r="D3312" s="203"/>
      <c r="E3312" s="203"/>
      <c r="F3312" s="203"/>
    </row>
    <row r="3313" spans="2:6" ht="15.75">
      <c r="B3313" s="188"/>
      <c r="C3313" s="188"/>
      <c r="D3313" s="203"/>
      <c r="E3313" s="203"/>
      <c r="F3313" s="203"/>
    </row>
    <row r="3314" spans="2:6" ht="15.75">
      <c r="B3314" s="188"/>
      <c r="C3314" s="188"/>
      <c r="D3314" s="203"/>
      <c r="E3314" s="203"/>
      <c r="F3314" s="203"/>
    </row>
    <row r="3315" spans="2:6" ht="15.75">
      <c r="B3315" s="188"/>
      <c r="C3315" s="188"/>
      <c r="D3315" s="203"/>
      <c r="E3315" s="203"/>
      <c r="F3315" s="203"/>
    </row>
    <row r="3316" spans="2:6" ht="15.75">
      <c r="B3316" s="188"/>
      <c r="C3316" s="188"/>
      <c r="D3316" s="203"/>
      <c r="E3316" s="203"/>
      <c r="F3316" s="203"/>
    </row>
    <row r="3317" spans="2:6" ht="15.75">
      <c r="B3317" s="188"/>
      <c r="C3317" s="188"/>
      <c r="D3317" s="203"/>
      <c r="E3317" s="203"/>
      <c r="F3317" s="203"/>
    </row>
    <row r="3318" spans="2:6" ht="15.75">
      <c r="B3318" s="188"/>
      <c r="C3318" s="188"/>
      <c r="D3318" s="203"/>
      <c r="E3318" s="203"/>
      <c r="F3318" s="203"/>
    </row>
    <row r="3319" spans="2:6" ht="15.75">
      <c r="B3319" s="188"/>
      <c r="C3319" s="188"/>
      <c r="D3319" s="203"/>
      <c r="E3319" s="203"/>
      <c r="F3319" s="203"/>
    </row>
    <row r="3320" spans="2:6" ht="15.75">
      <c r="B3320" s="188"/>
      <c r="C3320" s="188"/>
      <c r="D3320" s="203"/>
      <c r="E3320" s="203"/>
      <c r="F3320" s="203"/>
    </row>
    <row r="3321" spans="2:6" ht="15.75">
      <c r="B3321" s="188"/>
      <c r="C3321" s="188"/>
      <c r="D3321" s="203"/>
      <c r="E3321" s="203"/>
      <c r="F3321" s="203"/>
    </row>
    <row r="3322" spans="2:6" ht="15.75">
      <c r="B3322" s="188"/>
      <c r="C3322" s="188"/>
      <c r="D3322" s="203"/>
      <c r="E3322" s="203"/>
      <c r="F3322" s="203"/>
    </row>
    <row r="3323" spans="2:6" ht="15.75">
      <c r="B3323" s="188"/>
      <c r="C3323" s="188"/>
      <c r="D3323" s="203"/>
      <c r="E3323" s="203"/>
      <c r="F3323" s="203"/>
    </row>
    <row r="3324" spans="2:6" ht="15.75">
      <c r="B3324" s="188"/>
      <c r="C3324" s="188"/>
      <c r="D3324" s="203"/>
      <c r="E3324" s="203"/>
      <c r="F3324" s="203"/>
    </row>
    <row r="3325" spans="2:6" ht="15.75">
      <c r="B3325" s="188"/>
      <c r="C3325" s="188"/>
      <c r="D3325" s="203"/>
      <c r="E3325" s="203"/>
      <c r="F3325" s="203"/>
    </row>
    <row r="3326" spans="2:6" ht="15.75">
      <c r="B3326" s="188"/>
      <c r="C3326" s="188"/>
      <c r="D3326" s="203"/>
      <c r="E3326" s="203"/>
      <c r="F3326" s="203"/>
    </row>
    <row r="3327" spans="2:6" ht="15.75">
      <c r="B3327" s="188"/>
      <c r="C3327" s="188"/>
      <c r="D3327" s="203"/>
      <c r="E3327" s="203"/>
      <c r="F3327" s="203"/>
    </row>
    <row r="3328" spans="2:6" ht="15.75">
      <c r="B3328" s="188"/>
      <c r="C3328" s="188"/>
      <c r="D3328" s="203"/>
      <c r="E3328" s="203"/>
      <c r="F3328" s="203"/>
    </row>
    <row r="3329" spans="2:6" ht="15.75">
      <c r="B3329" s="188"/>
      <c r="C3329" s="188"/>
      <c r="D3329" s="203"/>
      <c r="E3329" s="203"/>
      <c r="F3329" s="203"/>
    </row>
    <row r="3330" spans="2:6" ht="15.75">
      <c r="B3330" s="188"/>
      <c r="C3330" s="188"/>
      <c r="D3330" s="203"/>
      <c r="E3330" s="203"/>
      <c r="F3330" s="203"/>
    </row>
    <row r="3331" spans="2:6" ht="15.75">
      <c r="B3331" s="188"/>
      <c r="C3331" s="188"/>
      <c r="D3331" s="203"/>
      <c r="E3331" s="203"/>
      <c r="F3331" s="203"/>
    </row>
    <row r="3332" spans="2:6" ht="15.75">
      <c r="B3332" s="188"/>
      <c r="C3332" s="188"/>
      <c r="D3332" s="203"/>
      <c r="E3332" s="203"/>
      <c r="F3332" s="203"/>
    </row>
    <row r="3333" spans="2:6" ht="15.75">
      <c r="B3333" s="188"/>
      <c r="C3333" s="188"/>
      <c r="D3333" s="203"/>
      <c r="E3333" s="203"/>
      <c r="F3333" s="203"/>
    </row>
    <row r="3334" spans="2:6" ht="15.75">
      <c r="B3334" s="188"/>
      <c r="C3334" s="188"/>
      <c r="D3334" s="203"/>
      <c r="E3334" s="203"/>
      <c r="F3334" s="203"/>
    </row>
    <row r="3335" spans="2:6" ht="15.75">
      <c r="B3335" s="188"/>
      <c r="C3335" s="188"/>
      <c r="D3335" s="203"/>
      <c r="E3335" s="203"/>
      <c r="F3335" s="203"/>
    </row>
    <row r="3336" spans="2:6" ht="15.75">
      <c r="B3336" s="188"/>
      <c r="C3336" s="188"/>
      <c r="D3336" s="203"/>
      <c r="E3336" s="203"/>
      <c r="F3336" s="203"/>
    </row>
    <row r="3337" spans="2:6" ht="15.75">
      <c r="B3337" s="188"/>
      <c r="C3337" s="188"/>
      <c r="D3337" s="203"/>
      <c r="E3337" s="203"/>
      <c r="F3337" s="203"/>
    </row>
    <row r="3338" spans="2:6" ht="15.75">
      <c r="B3338" s="188"/>
      <c r="C3338" s="188"/>
      <c r="D3338" s="203"/>
      <c r="E3338" s="203"/>
      <c r="F3338" s="203"/>
    </row>
    <row r="3339" spans="2:6" ht="15.75">
      <c r="B3339" s="188"/>
      <c r="C3339" s="188"/>
      <c r="D3339" s="203"/>
      <c r="E3339" s="203"/>
      <c r="F3339" s="203"/>
    </row>
    <row r="3340" spans="2:6" ht="15.75">
      <c r="B3340" s="188"/>
      <c r="C3340" s="188"/>
      <c r="D3340" s="203"/>
      <c r="E3340" s="203"/>
      <c r="F3340" s="203"/>
    </row>
    <row r="3341" spans="2:6" ht="15.75">
      <c r="B3341" s="188"/>
      <c r="C3341" s="188"/>
      <c r="D3341" s="203"/>
      <c r="E3341" s="203"/>
      <c r="F3341" s="203"/>
    </row>
    <row r="3342" spans="2:6" ht="15.75">
      <c r="B3342" s="188"/>
      <c r="C3342" s="188"/>
      <c r="D3342" s="203"/>
      <c r="E3342" s="203"/>
      <c r="F3342" s="203"/>
    </row>
    <row r="3343" spans="2:6" ht="15.75">
      <c r="B3343" s="188"/>
      <c r="C3343" s="188"/>
      <c r="D3343" s="203"/>
      <c r="E3343" s="203"/>
      <c r="F3343" s="203"/>
    </row>
    <row r="3344" spans="2:6" ht="15.75">
      <c r="B3344" s="188"/>
      <c r="C3344" s="188"/>
      <c r="D3344" s="203"/>
      <c r="E3344" s="203"/>
      <c r="F3344" s="203"/>
    </row>
    <row r="3345" spans="2:6" ht="15.75">
      <c r="B3345" s="188"/>
      <c r="C3345" s="188"/>
      <c r="D3345" s="203"/>
      <c r="E3345" s="203"/>
      <c r="F3345" s="203"/>
    </row>
    <row r="3346" spans="2:6" ht="15.75">
      <c r="B3346" s="188"/>
      <c r="C3346" s="188"/>
      <c r="D3346" s="203"/>
      <c r="E3346" s="203"/>
      <c r="F3346" s="203"/>
    </row>
    <row r="3347" spans="2:6" ht="15.75">
      <c r="B3347" s="188"/>
      <c r="C3347" s="188"/>
      <c r="D3347" s="203"/>
      <c r="E3347" s="203"/>
      <c r="F3347" s="203"/>
    </row>
    <row r="3348" spans="2:6" ht="15.75">
      <c r="B3348" s="188"/>
      <c r="C3348" s="188"/>
      <c r="D3348" s="203"/>
      <c r="E3348" s="203"/>
      <c r="F3348" s="203"/>
    </row>
    <row r="3349" spans="2:6" ht="15.75">
      <c r="B3349" s="188"/>
      <c r="C3349" s="188"/>
      <c r="D3349" s="203"/>
      <c r="E3349" s="203"/>
      <c r="F3349" s="203"/>
    </row>
    <row r="3350" spans="2:6" ht="15.75">
      <c r="B3350" s="188"/>
      <c r="C3350" s="188"/>
      <c r="D3350" s="203"/>
      <c r="E3350" s="203"/>
      <c r="F3350" s="203"/>
    </row>
    <row r="3351" spans="2:6" ht="15.75">
      <c r="B3351" s="188"/>
      <c r="C3351" s="188"/>
      <c r="D3351" s="203"/>
      <c r="E3351" s="203"/>
      <c r="F3351" s="203"/>
    </row>
    <row r="3352" spans="2:6" ht="15.75">
      <c r="B3352" s="188"/>
      <c r="C3352" s="188"/>
      <c r="D3352" s="203"/>
      <c r="E3352" s="203"/>
      <c r="F3352" s="203"/>
    </row>
    <row r="3353" spans="2:6" ht="15.75">
      <c r="B3353" s="188"/>
      <c r="C3353" s="188"/>
      <c r="D3353" s="203"/>
      <c r="E3353" s="203"/>
      <c r="F3353" s="203"/>
    </row>
    <row r="3354" spans="2:6" ht="15.75">
      <c r="B3354" s="188"/>
      <c r="C3354" s="188"/>
      <c r="D3354" s="203"/>
      <c r="E3354" s="203"/>
      <c r="F3354" s="203"/>
    </row>
    <row r="3355" spans="2:6" ht="15.75">
      <c r="B3355" s="188"/>
      <c r="C3355" s="188"/>
      <c r="D3355" s="203"/>
      <c r="E3355" s="203"/>
      <c r="F3355" s="203"/>
    </row>
    <row r="3356" spans="2:6" ht="15.75">
      <c r="B3356" s="188"/>
      <c r="C3356" s="188"/>
      <c r="D3356" s="203"/>
      <c r="E3356" s="203"/>
      <c r="F3356" s="203"/>
    </row>
    <row r="3357" spans="2:6" ht="15.75">
      <c r="B3357" s="188"/>
      <c r="C3357" s="188"/>
      <c r="D3357" s="203"/>
      <c r="E3357" s="203"/>
      <c r="F3357" s="203"/>
    </row>
    <row r="3358" spans="2:6" ht="15.75">
      <c r="B3358" s="188"/>
      <c r="C3358" s="188"/>
      <c r="D3358" s="203"/>
      <c r="E3358" s="203"/>
      <c r="F3358" s="203"/>
    </row>
    <row r="3359" spans="2:6" ht="15.75">
      <c r="B3359" s="188"/>
      <c r="C3359" s="188"/>
      <c r="D3359" s="203"/>
      <c r="E3359" s="203"/>
      <c r="F3359" s="203"/>
    </row>
    <row r="3360" spans="2:6" ht="15.75">
      <c r="B3360" s="188"/>
      <c r="C3360" s="188"/>
      <c r="D3360" s="203"/>
      <c r="E3360" s="203"/>
      <c r="F3360" s="203"/>
    </row>
    <row r="3361" spans="2:6" ht="15.75">
      <c r="B3361" s="188"/>
      <c r="C3361" s="188"/>
      <c r="D3361" s="203"/>
      <c r="E3361" s="203"/>
      <c r="F3361" s="203"/>
    </row>
    <row r="3362" spans="2:6" ht="15.75">
      <c r="B3362" s="188"/>
      <c r="C3362" s="188"/>
      <c r="D3362" s="203"/>
      <c r="E3362" s="203"/>
      <c r="F3362" s="203"/>
    </row>
    <row r="3363" spans="2:6" ht="15.75">
      <c r="B3363" s="188"/>
      <c r="C3363" s="188"/>
      <c r="D3363" s="203"/>
      <c r="E3363" s="203"/>
      <c r="F3363" s="203"/>
    </row>
    <row r="3364" spans="2:6" ht="15.75">
      <c r="B3364" s="188"/>
      <c r="C3364" s="188"/>
      <c r="D3364" s="203"/>
      <c r="E3364" s="203"/>
      <c r="F3364" s="203"/>
    </row>
    <row r="3365" spans="2:6" ht="15.75">
      <c r="B3365" s="188"/>
      <c r="C3365" s="188"/>
      <c r="D3365" s="203"/>
      <c r="E3365" s="203"/>
      <c r="F3365" s="203"/>
    </row>
    <row r="3366" spans="2:6" ht="15.75">
      <c r="B3366" s="188"/>
      <c r="C3366" s="188"/>
      <c r="D3366" s="203"/>
      <c r="E3366" s="203"/>
      <c r="F3366" s="203"/>
    </row>
    <row r="3367" spans="2:6" ht="15.75">
      <c r="B3367" s="188"/>
      <c r="C3367" s="188"/>
      <c r="D3367" s="203"/>
      <c r="E3367" s="203"/>
      <c r="F3367" s="203"/>
    </row>
    <row r="3368" spans="2:6" ht="15.75">
      <c r="B3368" s="188"/>
      <c r="C3368" s="188"/>
      <c r="D3368" s="203"/>
      <c r="E3368" s="203"/>
      <c r="F3368" s="203"/>
    </row>
    <row r="3369" spans="2:6" ht="15.75">
      <c r="B3369" s="188"/>
      <c r="C3369" s="188"/>
      <c r="D3369" s="203"/>
      <c r="E3369" s="203"/>
      <c r="F3369" s="203"/>
    </row>
    <row r="3370" spans="2:6" ht="15.75">
      <c r="B3370" s="188"/>
      <c r="C3370" s="188"/>
      <c r="D3370" s="203"/>
      <c r="E3370" s="203"/>
      <c r="F3370" s="203"/>
    </row>
    <row r="3371" spans="2:6" ht="15.75">
      <c r="B3371" s="188"/>
      <c r="C3371" s="188"/>
      <c r="D3371" s="203"/>
      <c r="E3371" s="203"/>
      <c r="F3371" s="203"/>
    </row>
    <row r="3372" spans="2:6" ht="15.75">
      <c r="B3372" s="188"/>
      <c r="C3372" s="188"/>
      <c r="D3372" s="203"/>
      <c r="E3372" s="203"/>
      <c r="F3372" s="203"/>
    </row>
    <row r="3373" spans="2:6" ht="15.75">
      <c r="B3373" s="188"/>
      <c r="C3373" s="188"/>
      <c r="D3373" s="203"/>
      <c r="E3373" s="203"/>
      <c r="F3373" s="203"/>
    </row>
    <row r="3374" spans="2:6" ht="15.75">
      <c r="B3374" s="188"/>
      <c r="C3374" s="188"/>
      <c r="D3374" s="203"/>
      <c r="E3374" s="203"/>
      <c r="F3374" s="203"/>
    </row>
    <row r="3375" spans="2:6" ht="15.75">
      <c r="B3375" s="188"/>
      <c r="C3375" s="188"/>
      <c r="D3375" s="203"/>
      <c r="E3375" s="203"/>
      <c r="F3375" s="203"/>
    </row>
    <row r="3376" spans="2:6" ht="15.75">
      <c r="B3376" s="188"/>
      <c r="C3376" s="188"/>
      <c r="D3376" s="203"/>
      <c r="E3376" s="203"/>
      <c r="F3376" s="203"/>
    </row>
    <row r="3377" spans="2:6" ht="15.75">
      <c r="B3377" s="188"/>
      <c r="C3377" s="188"/>
      <c r="D3377" s="203"/>
      <c r="E3377" s="203"/>
      <c r="F3377" s="203"/>
    </row>
    <row r="3378" spans="2:6" ht="15.75">
      <c r="B3378" s="188"/>
      <c r="C3378" s="188"/>
      <c r="D3378" s="203"/>
      <c r="E3378" s="203"/>
      <c r="F3378" s="203"/>
    </row>
    <row r="3379" spans="2:6" ht="15.75">
      <c r="B3379" s="188"/>
      <c r="C3379" s="188"/>
      <c r="D3379" s="203"/>
      <c r="E3379" s="203"/>
      <c r="F3379" s="203"/>
    </row>
    <row r="3380" spans="2:6" ht="15.75">
      <c r="B3380" s="188"/>
      <c r="C3380" s="188"/>
      <c r="D3380" s="203"/>
      <c r="E3380" s="203"/>
      <c r="F3380" s="203"/>
    </row>
    <row r="3381" spans="2:6" ht="15.75">
      <c r="B3381" s="188"/>
      <c r="C3381" s="188"/>
      <c r="D3381" s="203"/>
      <c r="E3381" s="203"/>
      <c r="F3381" s="203"/>
    </row>
    <row r="3382" spans="2:6" ht="15.75">
      <c r="B3382" s="188"/>
      <c r="C3382" s="188"/>
      <c r="D3382" s="203"/>
      <c r="E3382" s="203"/>
      <c r="F3382" s="203"/>
    </row>
    <row r="3383" spans="2:6" ht="15.75">
      <c r="B3383" s="188"/>
      <c r="C3383" s="188"/>
      <c r="D3383" s="203"/>
      <c r="E3383" s="203"/>
      <c r="F3383" s="203"/>
    </row>
    <row r="3384" spans="2:6" ht="15.75">
      <c r="B3384" s="188"/>
      <c r="C3384" s="188"/>
      <c r="D3384" s="203"/>
      <c r="E3384" s="203"/>
      <c r="F3384" s="203"/>
    </row>
    <row r="3385" spans="2:6" ht="15.75">
      <c r="B3385" s="188"/>
      <c r="C3385" s="188"/>
      <c r="D3385" s="203"/>
      <c r="E3385" s="203"/>
      <c r="F3385" s="203"/>
    </row>
    <row r="3386" spans="2:6" ht="15.75">
      <c r="B3386" s="188"/>
      <c r="C3386" s="188"/>
      <c r="D3386" s="203"/>
      <c r="E3386" s="203"/>
      <c r="F3386" s="203"/>
    </row>
    <row r="3387" spans="2:6" ht="15.75">
      <c r="B3387" s="188"/>
      <c r="C3387" s="188"/>
      <c r="D3387" s="203"/>
      <c r="E3387" s="203"/>
      <c r="F3387" s="203"/>
    </row>
    <row r="3388" spans="2:6" ht="15.75">
      <c r="B3388" s="188"/>
      <c r="C3388" s="188"/>
      <c r="D3388" s="203"/>
      <c r="E3388" s="203"/>
      <c r="F3388" s="203"/>
    </row>
    <row r="3389" spans="2:6" ht="15.75">
      <c r="B3389" s="188"/>
      <c r="C3389" s="188"/>
      <c r="D3389" s="203"/>
      <c r="E3389" s="203"/>
      <c r="F3389" s="203"/>
    </row>
    <row r="3390" spans="2:6" ht="15.75">
      <c r="B3390" s="188"/>
      <c r="C3390" s="188"/>
      <c r="D3390" s="203"/>
      <c r="E3390" s="203"/>
      <c r="F3390" s="203"/>
    </row>
    <row r="3391" spans="2:6" ht="15.75">
      <c r="B3391" s="188"/>
      <c r="C3391" s="188"/>
      <c r="D3391" s="203"/>
      <c r="E3391" s="203"/>
      <c r="F3391" s="203"/>
    </row>
    <row r="3392" spans="2:6" ht="15.75">
      <c r="B3392" s="188"/>
      <c r="C3392" s="188"/>
      <c r="D3392" s="203"/>
      <c r="E3392" s="203"/>
      <c r="F3392" s="203"/>
    </row>
    <row r="3393" spans="2:6" ht="15.75">
      <c r="B3393" s="188"/>
      <c r="C3393" s="188"/>
      <c r="D3393" s="203"/>
      <c r="E3393" s="203"/>
      <c r="F3393" s="203"/>
    </row>
    <row r="3394" spans="2:6" ht="15.75">
      <c r="B3394" s="188"/>
      <c r="C3394" s="188"/>
      <c r="D3394" s="203"/>
      <c r="E3394" s="203"/>
      <c r="F3394" s="203"/>
    </row>
    <row r="3395" spans="2:6" ht="15.75">
      <c r="B3395" s="188"/>
      <c r="C3395" s="188"/>
      <c r="D3395" s="203"/>
      <c r="E3395" s="203"/>
      <c r="F3395" s="203"/>
    </row>
    <row r="3396" spans="2:6" ht="15.75">
      <c r="B3396" s="188"/>
      <c r="C3396" s="188"/>
      <c r="D3396" s="203"/>
      <c r="E3396" s="203"/>
      <c r="F3396" s="203"/>
    </row>
    <row r="3397" spans="2:6" ht="15.75">
      <c r="B3397" s="188"/>
      <c r="C3397" s="188"/>
      <c r="D3397" s="203"/>
      <c r="E3397" s="203"/>
      <c r="F3397" s="203"/>
    </row>
    <row r="3398" spans="2:6" ht="15.75">
      <c r="B3398" s="188"/>
      <c r="C3398" s="188"/>
      <c r="D3398" s="203"/>
      <c r="E3398" s="203"/>
      <c r="F3398" s="203"/>
    </row>
    <row r="3399" spans="2:6" ht="15.75">
      <c r="B3399" s="188"/>
      <c r="C3399" s="188"/>
      <c r="D3399" s="203"/>
      <c r="E3399" s="203"/>
      <c r="F3399" s="203"/>
    </row>
    <row r="3400" spans="2:6" ht="15.75">
      <c r="B3400" s="188"/>
      <c r="C3400" s="188"/>
      <c r="D3400" s="203"/>
      <c r="E3400" s="203"/>
      <c r="F3400" s="203"/>
    </row>
    <row r="3401" spans="2:6" ht="15.75">
      <c r="B3401" s="188"/>
      <c r="C3401" s="188"/>
      <c r="D3401" s="203"/>
      <c r="E3401" s="203"/>
      <c r="F3401" s="203"/>
    </row>
    <row r="3402" spans="2:6" ht="15.75">
      <c r="B3402" s="188"/>
      <c r="C3402" s="188"/>
      <c r="D3402" s="203"/>
      <c r="E3402" s="203"/>
      <c r="F3402" s="203"/>
    </row>
    <row r="3403" spans="2:6" ht="15.75">
      <c r="B3403" s="188"/>
      <c r="C3403" s="188"/>
      <c r="D3403" s="203"/>
      <c r="E3403" s="203"/>
      <c r="F3403" s="203"/>
    </row>
    <row r="3404" spans="2:6" ht="15.75">
      <c r="B3404" s="188"/>
      <c r="C3404" s="188"/>
      <c r="D3404" s="203"/>
      <c r="E3404" s="203"/>
      <c r="F3404" s="203"/>
    </row>
    <row r="3405" spans="2:6" ht="15.75">
      <c r="B3405" s="188"/>
      <c r="C3405" s="188"/>
      <c r="D3405" s="203"/>
      <c r="E3405" s="203"/>
      <c r="F3405" s="203"/>
    </row>
    <row r="3406" spans="2:6" ht="15.75">
      <c r="B3406" s="188"/>
      <c r="C3406" s="188"/>
      <c r="D3406" s="203"/>
      <c r="E3406" s="203"/>
      <c r="F3406" s="203"/>
    </row>
    <row r="3407" spans="2:6" ht="15.75">
      <c r="B3407" s="188"/>
      <c r="C3407" s="188"/>
      <c r="D3407" s="203"/>
      <c r="E3407" s="203"/>
      <c r="F3407" s="203"/>
    </row>
    <row r="3408" spans="2:6" ht="15.75">
      <c r="B3408" s="188"/>
      <c r="C3408" s="188"/>
      <c r="D3408" s="203"/>
      <c r="E3408" s="203"/>
      <c r="F3408" s="203"/>
    </row>
    <row r="3409" spans="2:6" ht="15.75">
      <c r="B3409" s="188"/>
      <c r="C3409" s="188"/>
      <c r="D3409" s="203"/>
      <c r="E3409" s="203"/>
      <c r="F3409" s="203"/>
    </row>
    <row r="3410" spans="2:6" ht="15.75">
      <c r="B3410" s="188"/>
      <c r="C3410" s="188"/>
      <c r="D3410" s="203"/>
      <c r="E3410" s="203"/>
      <c r="F3410" s="203"/>
    </row>
    <row r="3411" spans="2:6" ht="15.75">
      <c r="B3411" s="188"/>
      <c r="C3411" s="188"/>
      <c r="D3411" s="203"/>
      <c r="E3411" s="203"/>
      <c r="F3411" s="203"/>
    </row>
    <row r="3412" spans="2:6" ht="15.75">
      <c r="B3412" s="188"/>
      <c r="C3412" s="188"/>
      <c r="D3412" s="203"/>
      <c r="E3412" s="203"/>
      <c r="F3412" s="203"/>
    </row>
    <row r="3413" spans="2:6" ht="15.75">
      <c r="B3413" s="188"/>
      <c r="C3413" s="188"/>
      <c r="D3413" s="203"/>
      <c r="E3413" s="203"/>
      <c r="F3413" s="203"/>
    </row>
    <row r="3414" spans="2:6" ht="15.75">
      <c r="B3414" s="188"/>
      <c r="C3414" s="188"/>
      <c r="D3414" s="203"/>
      <c r="E3414" s="203"/>
      <c r="F3414" s="203"/>
    </row>
    <row r="3415" spans="2:6" ht="15.75">
      <c r="B3415" s="188"/>
      <c r="C3415" s="188"/>
      <c r="D3415" s="203"/>
      <c r="E3415" s="203"/>
      <c r="F3415" s="203"/>
    </row>
    <row r="3416" spans="2:6" ht="15.75">
      <c r="B3416" s="188"/>
      <c r="C3416" s="188"/>
      <c r="D3416" s="203"/>
      <c r="E3416" s="203"/>
      <c r="F3416" s="203"/>
    </row>
    <row r="3417" spans="2:6" ht="15.75">
      <c r="B3417" s="188"/>
      <c r="C3417" s="188"/>
      <c r="D3417" s="203"/>
      <c r="E3417" s="203"/>
      <c r="F3417" s="203"/>
    </row>
    <row r="3418" spans="2:6" ht="15.75">
      <c r="B3418" s="188"/>
      <c r="C3418" s="188"/>
      <c r="D3418" s="203"/>
      <c r="E3418" s="203"/>
      <c r="F3418" s="203"/>
    </row>
    <row r="3419" spans="2:6" ht="15.75">
      <c r="B3419" s="188"/>
      <c r="C3419" s="188"/>
      <c r="D3419" s="203"/>
      <c r="E3419" s="203"/>
      <c r="F3419" s="203"/>
    </row>
    <row r="3420" spans="2:6" ht="15.75">
      <c r="B3420" s="188"/>
      <c r="C3420" s="188"/>
      <c r="D3420" s="203"/>
      <c r="E3420" s="203"/>
      <c r="F3420" s="203"/>
    </row>
    <row r="3421" spans="2:6" ht="15.75">
      <c r="B3421" s="188"/>
      <c r="C3421" s="188"/>
      <c r="D3421" s="203"/>
      <c r="E3421" s="203"/>
      <c r="F3421" s="203"/>
    </row>
    <row r="3422" spans="2:6" ht="15.75">
      <c r="B3422" s="188"/>
      <c r="C3422" s="188"/>
      <c r="D3422" s="203"/>
      <c r="E3422" s="203"/>
      <c r="F3422" s="203"/>
    </row>
    <row r="3423" spans="2:6" ht="15.75">
      <c r="B3423" s="188"/>
      <c r="C3423" s="188"/>
      <c r="D3423" s="203"/>
      <c r="E3423" s="203"/>
      <c r="F3423" s="203"/>
    </row>
    <row r="3424" spans="2:6" ht="15.75">
      <c r="B3424" s="188"/>
      <c r="C3424" s="188"/>
      <c r="D3424" s="203"/>
      <c r="E3424" s="203"/>
      <c r="F3424" s="203"/>
    </row>
    <row r="3425" spans="2:6" ht="15.75">
      <c r="B3425" s="188"/>
      <c r="C3425" s="188"/>
      <c r="D3425" s="203"/>
      <c r="E3425" s="203"/>
      <c r="F3425" s="203"/>
    </row>
    <row r="3426" spans="2:6" ht="15.75">
      <c r="B3426" s="188"/>
      <c r="C3426" s="188"/>
      <c r="D3426" s="203"/>
      <c r="E3426" s="203"/>
      <c r="F3426" s="203"/>
    </row>
    <row r="3427" spans="2:6" ht="15.75">
      <c r="B3427" s="188"/>
      <c r="C3427" s="188"/>
      <c r="D3427" s="203"/>
      <c r="E3427" s="203"/>
      <c r="F3427" s="203"/>
    </row>
    <row r="3428" spans="2:6" ht="15.75">
      <c r="B3428" s="188"/>
      <c r="C3428" s="188"/>
      <c r="D3428" s="203"/>
      <c r="E3428" s="203"/>
      <c r="F3428" s="203"/>
    </row>
    <row r="3429" spans="2:6" ht="15.75">
      <c r="B3429" s="188"/>
      <c r="C3429" s="188"/>
      <c r="D3429" s="203"/>
      <c r="E3429" s="203"/>
      <c r="F3429" s="203"/>
    </row>
    <row r="3430" spans="2:6" ht="15.75">
      <c r="B3430" s="188"/>
      <c r="C3430" s="188"/>
      <c r="D3430" s="203"/>
      <c r="E3430" s="203"/>
      <c r="F3430" s="203"/>
    </row>
    <row r="3431" spans="2:6" ht="15.75">
      <c r="B3431" s="188"/>
      <c r="C3431" s="188"/>
      <c r="D3431" s="203"/>
      <c r="E3431" s="203"/>
      <c r="F3431" s="203"/>
    </row>
    <row r="3432" spans="2:6" ht="15.75">
      <c r="B3432" s="188"/>
      <c r="C3432" s="188"/>
      <c r="D3432" s="203"/>
      <c r="E3432" s="203"/>
      <c r="F3432" s="203"/>
    </row>
    <row r="3433" spans="2:6" ht="15.75">
      <c r="B3433" s="188"/>
      <c r="C3433" s="188"/>
      <c r="D3433" s="203"/>
      <c r="E3433" s="203"/>
      <c r="F3433" s="203"/>
    </row>
    <row r="3434" spans="2:6" ht="15.75">
      <c r="B3434" s="188"/>
      <c r="C3434" s="188"/>
      <c r="D3434" s="203"/>
      <c r="E3434" s="203"/>
      <c r="F3434" s="203"/>
    </row>
    <row r="3435" spans="2:6" ht="15.75">
      <c r="B3435" s="188"/>
      <c r="C3435" s="188"/>
      <c r="D3435" s="203"/>
      <c r="E3435" s="203"/>
      <c r="F3435" s="203"/>
    </row>
    <row r="3436" spans="2:6" ht="15.75">
      <c r="B3436" s="188"/>
      <c r="C3436" s="188"/>
      <c r="D3436" s="203"/>
      <c r="E3436" s="203"/>
      <c r="F3436" s="203"/>
    </row>
    <row r="3437" spans="2:6" ht="15.75">
      <c r="B3437" s="188"/>
      <c r="C3437" s="188"/>
      <c r="D3437" s="203"/>
      <c r="E3437" s="203"/>
      <c r="F3437" s="203"/>
    </row>
    <row r="3438" spans="2:6" ht="15.75">
      <c r="B3438" s="188"/>
      <c r="C3438" s="188"/>
      <c r="D3438" s="203"/>
      <c r="E3438" s="203"/>
      <c r="F3438" s="203"/>
    </row>
    <row r="3439" spans="2:6" ht="15.75">
      <c r="B3439" s="188"/>
      <c r="C3439" s="188"/>
      <c r="D3439" s="203"/>
      <c r="E3439" s="203"/>
      <c r="F3439" s="203"/>
    </row>
    <row r="3440" spans="2:6" ht="15.75">
      <c r="B3440" s="188"/>
      <c r="C3440" s="188"/>
      <c r="D3440" s="203"/>
      <c r="E3440" s="203"/>
      <c r="F3440" s="203"/>
    </row>
    <row r="3441" spans="2:6" ht="15.75">
      <c r="B3441" s="188"/>
      <c r="C3441" s="188"/>
      <c r="D3441" s="203"/>
      <c r="E3441" s="203"/>
      <c r="F3441" s="203"/>
    </row>
    <row r="3442" spans="2:6" ht="15.75">
      <c r="B3442" s="188"/>
      <c r="C3442" s="188"/>
      <c r="D3442" s="203"/>
      <c r="E3442" s="203"/>
      <c r="F3442" s="203"/>
    </row>
    <row r="3443" spans="2:6" ht="15.75">
      <c r="B3443" s="188"/>
      <c r="C3443" s="188"/>
      <c r="D3443" s="203"/>
      <c r="E3443" s="203"/>
      <c r="F3443" s="203"/>
    </row>
    <row r="3444" spans="2:6" ht="15.75">
      <c r="B3444" s="188"/>
      <c r="C3444" s="188"/>
      <c r="D3444" s="203"/>
      <c r="E3444" s="203"/>
      <c r="F3444" s="203"/>
    </row>
    <row r="3445" spans="2:6" ht="15.75">
      <c r="B3445" s="188"/>
      <c r="C3445" s="188"/>
      <c r="D3445" s="203"/>
      <c r="E3445" s="203"/>
      <c r="F3445" s="203"/>
    </row>
    <row r="3446" spans="2:6" ht="15.75">
      <c r="B3446" s="188"/>
      <c r="C3446" s="188"/>
      <c r="D3446" s="203"/>
      <c r="E3446" s="203"/>
      <c r="F3446" s="203"/>
    </row>
    <row r="3447" spans="2:6" ht="15.75">
      <c r="B3447" s="188"/>
      <c r="C3447" s="188"/>
      <c r="D3447" s="203"/>
      <c r="E3447" s="203"/>
      <c r="F3447" s="203"/>
    </row>
    <row r="3448" spans="2:6" ht="15.75">
      <c r="B3448" s="188"/>
      <c r="C3448" s="188"/>
      <c r="D3448" s="203"/>
      <c r="E3448" s="203"/>
      <c r="F3448" s="203"/>
    </row>
    <row r="3449" spans="2:6" ht="15.75">
      <c r="B3449" s="188"/>
      <c r="C3449" s="188"/>
      <c r="D3449" s="203"/>
      <c r="E3449" s="203"/>
      <c r="F3449" s="203"/>
    </row>
    <row r="3450" spans="2:6" ht="15.75">
      <c r="B3450" s="188"/>
      <c r="C3450" s="188"/>
      <c r="D3450" s="203"/>
      <c r="E3450" s="203"/>
      <c r="F3450" s="203"/>
    </row>
    <row r="3451" spans="2:6" ht="15.75">
      <c r="B3451" s="188"/>
      <c r="C3451" s="188"/>
      <c r="D3451" s="203"/>
      <c r="E3451" s="203"/>
      <c r="F3451" s="203"/>
    </row>
    <row r="3452" spans="2:6" ht="15.75">
      <c r="B3452" s="188"/>
      <c r="C3452" s="188"/>
      <c r="D3452" s="203"/>
      <c r="E3452" s="203"/>
      <c r="F3452" s="203"/>
    </row>
    <row r="3453" spans="2:6" ht="15.75">
      <c r="B3453" s="188"/>
      <c r="C3453" s="188"/>
      <c r="D3453" s="203"/>
      <c r="E3453" s="203"/>
      <c r="F3453" s="203"/>
    </row>
    <row r="3454" spans="2:6" ht="15.75">
      <c r="B3454" s="188"/>
      <c r="C3454" s="188"/>
      <c r="D3454" s="203"/>
      <c r="E3454" s="203"/>
      <c r="F3454" s="203"/>
    </row>
    <row r="3455" spans="2:6" ht="15.75">
      <c r="B3455" s="188"/>
      <c r="C3455" s="188"/>
      <c r="D3455" s="203"/>
      <c r="E3455" s="203"/>
      <c r="F3455" s="203"/>
    </row>
    <row r="3456" spans="2:6" ht="15.75">
      <c r="B3456" s="188"/>
      <c r="C3456" s="188"/>
      <c r="D3456" s="203"/>
      <c r="E3456" s="203"/>
      <c r="F3456" s="203"/>
    </row>
    <row r="3457" spans="2:6" ht="15.75">
      <c r="B3457" s="188"/>
      <c r="C3457" s="188"/>
      <c r="D3457" s="203"/>
      <c r="E3457" s="203"/>
      <c r="F3457" s="203"/>
    </row>
    <row r="3458" spans="2:6" ht="15.75">
      <c r="B3458" s="188"/>
      <c r="C3458" s="188"/>
      <c r="D3458" s="203"/>
      <c r="E3458" s="203"/>
      <c r="F3458" s="203"/>
    </row>
    <row r="3459" spans="2:6" ht="15.75">
      <c r="B3459" s="188"/>
      <c r="C3459" s="188"/>
      <c r="D3459" s="203"/>
      <c r="E3459" s="203"/>
      <c r="F3459" s="203"/>
    </row>
    <row r="3460" spans="2:6" ht="15.75">
      <c r="B3460" s="188"/>
      <c r="C3460" s="188"/>
      <c r="D3460" s="203"/>
      <c r="E3460" s="203"/>
      <c r="F3460" s="203"/>
    </row>
    <row r="3461" spans="2:6" ht="15.75">
      <c r="B3461" s="188"/>
      <c r="C3461" s="188"/>
      <c r="D3461" s="203"/>
      <c r="E3461" s="203"/>
      <c r="F3461" s="203"/>
    </row>
    <row r="3462" spans="2:6" ht="15.75">
      <c r="B3462" s="188"/>
      <c r="C3462" s="188"/>
      <c r="D3462" s="203"/>
      <c r="E3462" s="203"/>
      <c r="F3462" s="203"/>
    </row>
    <row r="3463" spans="2:6" ht="15.75">
      <c r="B3463" s="188"/>
      <c r="C3463" s="188"/>
      <c r="D3463" s="203"/>
      <c r="E3463" s="203"/>
      <c r="F3463" s="203"/>
    </row>
    <row r="3464" spans="2:6" ht="15.75">
      <c r="B3464" s="188"/>
      <c r="C3464" s="188"/>
      <c r="D3464" s="203"/>
      <c r="E3464" s="203"/>
      <c r="F3464" s="203"/>
    </row>
    <row r="3465" spans="2:6" ht="15.75">
      <c r="B3465" s="188"/>
      <c r="C3465" s="188"/>
      <c r="D3465" s="203"/>
      <c r="E3465" s="203"/>
      <c r="F3465" s="203"/>
    </row>
    <row r="3466" spans="2:6" ht="15.75">
      <c r="B3466" s="188"/>
      <c r="C3466" s="188"/>
      <c r="D3466" s="203"/>
      <c r="E3466" s="203"/>
      <c r="F3466" s="203"/>
    </row>
    <row r="3467" spans="2:6" ht="15.75">
      <c r="B3467" s="188"/>
      <c r="C3467" s="188"/>
      <c r="D3467" s="203"/>
      <c r="E3467" s="203"/>
      <c r="F3467" s="203"/>
    </row>
    <row r="3468" spans="2:6" ht="15.75">
      <c r="B3468" s="188"/>
      <c r="C3468" s="188"/>
      <c r="D3468" s="203"/>
      <c r="E3468" s="203"/>
      <c r="F3468" s="203"/>
    </row>
    <row r="3469" spans="2:6" ht="15.75">
      <c r="B3469" s="188"/>
      <c r="C3469" s="188"/>
      <c r="D3469" s="203"/>
      <c r="E3469" s="203"/>
      <c r="F3469" s="203"/>
    </row>
    <row r="3470" spans="2:6" ht="15.75">
      <c r="B3470" s="188"/>
      <c r="C3470" s="188"/>
      <c r="D3470" s="203"/>
      <c r="E3470" s="203"/>
      <c r="F3470" s="203"/>
    </row>
    <row r="3471" spans="2:6" ht="15.75">
      <c r="B3471" s="188"/>
      <c r="C3471" s="188"/>
      <c r="D3471" s="203"/>
      <c r="E3471" s="203"/>
      <c r="F3471" s="203"/>
    </row>
    <row r="3472" spans="2:6" ht="15.75">
      <c r="B3472" s="188"/>
      <c r="C3472" s="188"/>
      <c r="D3472" s="203"/>
      <c r="E3472" s="203"/>
      <c r="F3472" s="203"/>
    </row>
    <row r="3473" spans="2:6" ht="15.75">
      <c r="B3473" s="188"/>
      <c r="C3473" s="188"/>
      <c r="D3473" s="203"/>
      <c r="E3473" s="203"/>
      <c r="F3473" s="203"/>
    </row>
    <row r="3474" spans="2:6" ht="15.75">
      <c r="B3474" s="188"/>
      <c r="C3474" s="188"/>
      <c r="D3474" s="203"/>
      <c r="E3474" s="203"/>
      <c r="F3474" s="203"/>
    </row>
    <row r="3475" spans="2:6" ht="15.75">
      <c r="B3475" s="188"/>
      <c r="C3475" s="188"/>
      <c r="D3475" s="203"/>
      <c r="E3475" s="203"/>
      <c r="F3475" s="203"/>
    </row>
    <row r="3476" spans="2:6" ht="15.75">
      <c r="B3476" s="188"/>
      <c r="C3476" s="188"/>
      <c r="D3476" s="203"/>
      <c r="E3476" s="203"/>
      <c r="F3476" s="203"/>
    </row>
    <row r="3477" spans="2:6" ht="15.75">
      <c r="B3477" s="188"/>
      <c r="C3477" s="188"/>
      <c r="D3477" s="203"/>
      <c r="E3477" s="203"/>
      <c r="F3477" s="203"/>
    </row>
    <row r="3478" spans="2:6" ht="15.75">
      <c r="B3478" s="188"/>
      <c r="C3478" s="188"/>
      <c r="D3478" s="203"/>
      <c r="E3478" s="203"/>
      <c r="F3478" s="203"/>
    </row>
    <row r="3479" spans="2:6" ht="15.75">
      <c r="B3479" s="188"/>
      <c r="C3479" s="188"/>
      <c r="D3479" s="203"/>
      <c r="E3479" s="203"/>
      <c r="F3479" s="203"/>
    </row>
    <row r="3480" spans="2:6" ht="15.75">
      <c r="B3480" s="188"/>
      <c r="C3480" s="188"/>
      <c r="D3480" s="203"/>
      <c r="E3480" s="203"/>
      <c r="F3480" s="203"/>
    </row>
    <row r="3481" spans="2:6" ht="15.75">
      <c r="B3481" s="188"/>
      <c r="C3481" s="188"/>
      <c r="D3481" s="203"/>
      <c r="E3481" s="203"/>
      <c r="F3481" s="203"/>
    </row>
    <row r="3482" spans="2:6" ht="15.75">
      <c r="B3482" s="188"/>
      <c r="C3482" s="188"/>
      <c r="D3482" s="203"/>
      <c r="E3482" s="203"/>
      <c r="F3482" s="203"/>
    </row>
    <row r="3483" spans="2:6" ht="15.75">
      <c r="B3483" s="188"/>
      <c r="C3483" s="188"/>
      <c r="D3483" s="203"/>
      <c r="E3483" s="203"/>
      <c r="F3483" s="203"/>
    </row>
    <row r="3484" spans="2:6" ht="15.75">
      <c r="B3484" s="188"/>
      <c r="C3484" s="188"/>
      <c r="D3484" s="203"/>
      <c r="E3484" s="203"/>
      <c r="F3484" s="203"/>
    </row>
    <row r="3485" spans="2:6" ht="15.75">
      <c r="B3485" s="188"/>
      <c r="C3485" s="188"/>
      <c r="D3485" s="203"/>
      <c r="E3485" s="203"/>
      <c r="F3485" s="203"/>
    </row>
    <row r="3486" spans="2:6" ht="15.75">
      <c r="B3486" s="188"/>
      <c r="C3486" s="188"/>
      <c r="D3486" s="203"/>
      <c r="E3486" s="203"/>
      <c r="F3486" s="203"/>
    </row>
    <row r="3487" spans="2:6" ht="15.75">
      <c r="B3487" s="188"/>
      <c r="C3487" s="188"/>
      <c r="D3487" s="203"/>
      <c r="E3487" s="203"/>
      <c r="F3487" s="203"/>
    </row>
    <row r="3488" spans="2:6" ht="15.75">
      <c r="B3488" s="188"/>
      <c r="C3488" s="188"/>
      <c r="D3488" s="203"/>
      <c r="E3488" s="203"/>
      <c r="F3488" s="203"/>
    </row>
    <row r="3489" spans="2:6" ht="15.75">
      <c r="B3489" s="188"/>
      <c r="C3489" s="188"/>
      <c r="D3489" s="203"/>
      <c r="E3489" s="203"/>
      <c r="F3489" s="203"/>
    </row>
    <row r="3490" spans="2:6" ht="15.75">
      <c r="B3490" s="188"/>
      <c r="C3490" s="188"/>
      <c r="D3490" s="203"/>
      <c r="E3490" s="203"/>
      <c r="F3490" s="203"/>
    </row>
    <row r="3491" spans="2:6" ht="15.75">
      <c r="B3491" s="188"/>
      <c r="C3491" s="188"/>
      <c r="D3491" s="203"/>
      <c r="E3491" s="203"/>
      <c r="F3491" s="203"/>
    </row>
    <row r="3492" spans="2:6" ht="15.75">
      <c r="B3492" s="188"/>
      <c r="C3492" s="188"/>
      <c r="D3492" s="203"/>
      <c r="E3492" s="203"/>
      <c r="F3492" s="203"/>
    </row>
    <row r="3493" spans="2:6" ht="15.75">
      <c r="B3493" s="188"/>
      <c r="C3493" s="188"/>
      <c r="D3493" s="203"/>
      <c r="E3493" s="203"/>
      <c r="F3493" s="203"/>
    </row>
    <row r="3494" spans="2:6" ht="15.75">
      <c r="B3494" s="188"/>
      <c r="C3494" s="188"/>
      <c r="D3494" s="203"/>
      <c r="E3494" s="203"/>
      <c r="F3494" s="203"/>
    </row>
    <row r="3495" spans="2:6" ht="15.75">
      <c r="B3495" s="188"/>
      <c r="C3495" s="188"/>
      <c r="D3495" s="203"/>
      <c r="E3495" s="203"/>
      <c r="F3495" s="203"/>
    </row>
    <row r="3496" spans="2:6" ht="15.75">
      <c r="B3496" s="188"/>
      <c r="C3496" s="188"/>
      <c r="D3496" s="203"/>
      <c r="E3496" s="203"/>
      <c r="F3496" s="203"/>
    </row>
    <row r="3497" spans="2:6" ht="15.75">
      <c r="B3497" s="188"/>
      <c r="C3497" s="188"/>
      <c r="D3497" s="203"/>
      <c r="E3497" s="203"/>
      <c r="F3497" s="203"/>
    </row>
    <row r="3498" spans="2:6" ht="15.75">
      <c r="B3498" s="188"/>
      <c r="C3498" s="188"/>
      <c r="D3498" s="203"/>
      <c r="E3498" s="203"/>
      <c r="F3498" s="203"/>
    </row>
    <row r="3499" spans="2:6" ht="15.75">
      <c r="B3499" s="188"/>
      <c r="C3499" s="188"/>
      <c r="D3499" s="203"/>
      <c r="E3499" s="203"/>
      <c r="F3499" s="203"/>
    </row>
    <row r="3500" spans="2:6" ht="15.75">
      <c r="B3500" s="188"/>
      <c r="C3500" s="188"/>
      <c r="D3500" s="203"/>
      <c r="E3500" s="203"/>
      <c r="F3500" s="203"/>
    </row>
    <row r="3501" spans="2:6" ht="15.75">
      <c r="B3501" s="188"/>
      <c r="C3501" s="188"/>
      <c r="D3501" s="203"/>
      <c r="E3501" s="203"/>
      <c r="F3501" s="203"/>
    </row>
    <row r="3502" spans="2:6" ht="15.75">
      <c r="B3502" s="188"/>
      <c r="C3502" s="188"/>
      <c r="D3502" s="203"/>
      <c r="E3502" s="203"/>
      <c r="F3502" s="203"/>
    </row>
    <row r="3503" spans="2:6" ht="15.75">
      <c r="B3503" s="188"/>
      <c r="C3503" s="188"/>
      <c r="D3503" s="203"/>
      <c r="E3503" s="203"/>
      <c r="F3503" s="203"/>
    </row>
    <row r="3504" spans="2:6" ht="15.75">
      <c r="B3504" s="188"/>
      <c r="C3504" s="188"/>
      <c r="D3504" s="203"/>
      <c r="E3504" s="203"/>
      <c r="F3504" s="203"/>
    </row>
    <row r="3505" spans="2:6" ht="15.75">
      <c r="B3505" s="188"/>
      <c r="C3505" s="188"/>
      <c r="D3505" s="203"/>
      <c r="E3505" s="203"/>
      <c r="F3505" s="203"/>
    </row>
    <row r="3506" spans="2:6" ht="15.75">
      <c r="B3506" s="188"/>
      <c r="C3506" s="188"/>
      <c r="D3506" s="203"/>
      <c r="E3506" s="203"/>
      <c r="F3506" s="203"/>
    </row>
    <row r="3507" spans="2:6" ht="15.75">
      <c r="B3507" s="188"/>
      <c r="C3507" s="188"/>
      <c r="D3507" s="203"/>
      <c r="E3507" s="203"/>
      <c r="F3507" s="203"/>
    </row>
    <row r="3508" spans="2:6" ht="15.75">
      <c r="B3508" s="188"/>
      <c r="C3508" s="188"/>
      <c r="D3508" s="203"/>
      <c r="E3508" s="203"/>
      <c r="F3508" s="203"/>
    </row>
    <row r="3509" spans="2:6" ht="15.75">
      <c r="B3509" s="188"/>
      <c r="C3509" s="188"/>
      <c r="D3509" s="203"/>
      <c r="E3509" s="203"/>
      <c r="F3509" s="203"/>
    </row>
    <row r="3510" spans="2:6" ht="15.75">
      <c r="B3510" s="188"/>
      <c r="C3510" s="188"/>
      <c r="D3510" s="203"/>
      <c r="E3510" s="203"/>
      <c r="F3510" s="203"/>
    </row>
    <row r="3511" spans="2:6" ht="15.75">
      <c r="B3511" s="188"/>
      <c r="C3511" s="188"/>
      <c r="D3511" s="203"/>
      <c r="E3511" s="203"/>
      <c r="F3511" s="203"/>
    </row>
    <row r="3512" spans="2:6" ht="15.75">
      <c r="B3512" s="188"/>
      <c r="C3512" s="188"/>
      <c r="D3512" s="203"/>
      <c r="E3512" s="203"/>
      <c r="F3512" s="203"/>
    </row>
    <row r="3513" spans="2:6" ht="15.75">
      <c r="B3513" s="188"/>
      <c r="C3513" s="188"/>
      <c r="D3513" s="203"/>
      <c r="E3513" s="203"/>
      <c r="F3513" s="203"/>
    </row>
    <row r="3514" spans="2:6" ht="15.75">
      <c r="B3514" s="188"/>
      <c r="C3514" s="188"/>
      <c r="D3514" s="203"/>
      <c r="E3514" s="203"/>
      <c r="F3514" s="203"/>
    </row>
    <row r="3515" spans="2:6" ht="15.75">
      <c r="B3515" s="188"/>
      <c r="C3515" s="188"/>
      <c r="D3515" s="203"/>
      <c r="E3515" s="203"/>
      <c r="F3515" s="203"/>
    </row>
    <row r="3516" spans="2:6" ht="15.75">
      <c r="B3516" s="188"/>
      <c r="C3516" s="188"/>
      <c r="D3516" s="203"/>
      <c r="E3516" s="203"/>
      <c r="F3516" s="203"/>
    </row>
    <row r="3517" spans="2:6" ht="15.75">
      <c r="B3517" s="188"/>
      <c r="C3517" s="188"/>
      <c r="D3517" s="203"/>
      <c r="E3517" s="203"/>
      <c r="F3517" s="203"/>
    </row>
    <row r="3518" spans="2:6" ht="15.75">
      <c r="B3518" s="188"/>
      <c r="C3518" s="188"/>
      <c r="D3518" s="203"/>
      <c r="E3518" s="203"/>
      <c r="F3518" s="203"/>
    </row>
    <row r="3519" spans="2:6" ht="15.75">
      <c r="B3519" s="188"/>
      <c r="C3519" s="188"/>
      <c r="D3519" s="203"/>
      <c r="E3519" s="203"/>
      <c r="F3519" s="203"/>
    </row>
    <row r="3520" spans="2:6" ht="15.75">
      <c r="B3520" s="188"/>
      <c r="C3520" s="188"/>
      <c r="D3520" s="203"/>
      <c r="E3520" s="203"/>
      <c r="F3520" s="203"/>
    </row>
    <row r="3521" spans="2:6" ht="15.75">
      <c r="B3521" s="188"/>
      <c r="C3521" s="188"/>
      <c r="D3521" s="203"/>
      <c r="E3521" s="203"/>
      <c r="F3521" s="203"/>
    </row>
    <row r="3522" spans="2:6" ht="15.75">
      <c r="B3522" s="188"/>
      <c r="C3522" s="188"/>
      <c r="D3522" s="203"/>
      <c r="E3522" s="203"/>
      <c r="F3522" s="203"/>
    </row>
    <row r="3523" spans="2:6" ht="15.75">
      <c r="B3523" s="188"/>
      <c r="C3523" s="188"/>
      <c r="D3523" s="203"/>
      <c r="E3523" s="203"/>
      <c r="F3523" s="203"/>
    </row>
    <row r="3524" spans="2:6" ht="15.75">
      <c r="B3524" s="188"/>
      <c r="C3524" s="188"/>
      <c r="D3524" s="203"/>
      <c r="E3524" s="203"/>
      <c r="F3524" s="203"/>
    </row>
    <row r="3525" spans="2:6" ht="15.75">
      <c r="B3525" s="188"/>
      <c r="C3525" s="188"/>
      <c r="D3525" s="203"/>
      <c r="E3525" s="203"/>
      <c r="F3525" s="203"/>
    </row>
    <row r="3526" spans="2:6" ht="15.75">
      <c r="B3526" s="188"/>
      <c r="C3526" s="188"/>
      <c r="D3526" s="203"/>
      <c r="E3526" s="203"/>
      <c r="F3526" s="203"/>
    </row>
    <row r="3527" spans="2:6" ht="15.75">
      <c r="B3527" s="188"/>
      <c r="C3527" s="188"/>
      <c r="D3527" s="203"/>
      <c r="E3527" s="203"/>
      <c r="F3527" s="203"/>
    </row>
    <row r="3528" spans="2:6" ht="15.75">
      <c r="B3528" s="188"/>
      <c r="C3528" s="188"/>
      <c r="D3528" s="203"/>
      <c r="E3528" s="203"/>
      <c r="F3528" s="203"/>
    </row>
    <row r="3529" spans="2:6" ht="15.75">
      <c r="B3529" s="188"/>
      <c r="C3529" s="188"/>
      <c r="D3529" s="203"/>
      <c r="E3529" s="203"/>
      <c r="F3529" s="203"/>
    </row>
    <row r="3530" spans="2:6" ht="15.75">
      <c r="B3530" s="188"/>
      <c r="C3530" s="188"/>
      <c r="D3530" s="203"/>
      <c r="E3530" s="203"/>
      <c r="F3530" s="203"/>
    </row>
    <row r="3531" spans="2:6" ht="15.75">
      <c r="B3531" s="188"/>
      <c r="C3531" s="188"/>
      <c r="D3531" s="203"/>
      <c r="E3531" s="203"/>
      <c r="F3531" s="203"/>
    </row>
    <row r="3532" spans="2:6" ht="15.75">
      <c r="B3532" s="188"/>
      <c r="C3532" s="188"/>
      <c r="D3532" s="203"/>
      <c r="E3532" s="203"/>
      <c r="F3532" s="203"/>
    </row>
    <row r="3533" spans="2:6" ht="15.75">
      <c r="B3533" s="188"/>
      <c r="C3533" s="188"/>
      <c r="D3533" s="203"/>
      <c r="E3533" s="203"/>
      <c r="F3533" s="203"/>
    </row>
    <row r="3534" spans="2:6" ht="15.75">
      <c r="B3534" s="188"/>
      <c r="C3534" s="188"/>
      <c r="D3534" s="203"/>
      <c r="E3534" s="203"/>
      <c r="F3534" s="203"/>
    </row>
    <row r="3535" spans="2:6" ht="15.75">
      <c r="B3535" s="188"/>
      <c r="C3535" s="188"/>
      <c r="D3535" s="203"/>
      <c r="E3535" s="203"/>
      <c r="F3535" s="203"/>
    </row>
    <row r="3536" spans="2:6" ht="15.75">
      <c r="B3536" s="188"/>
      <c r="C3536" s="188"/>
      <c r="D3536" s="203"/>
      <c r="E3536" s="203"/>
      <c r="F3536" s="203"/>
    </row>
    <row r="3537" spans="2:6" ht="15.75">
      <c r="B3537" s="188"/>
      <c r="C3537" s="188"/>
      <c r="D3537" s="203"/>
      <c r="E3537" s="203"/>
      <c r="F3537" s="203"/>
    </row>
    <row r="3538" spans="2:6" ht="15.75">
      <c r="B3538" s="188"/>
      <c r="C3538" s="188"/>
      <c r="D3538" s="203"/>
      <c r="E3538" s="203"/>
      <c r="F3538" s="203"/>
    </row>
    <row r="3539" spans="2:6" ht="15.75">
      <c r="B3539" s="188"/>
      <c r="C3539" s="188"/>
      <c r="D3539" s="203"/>
      <c r="E3539" s="203"/>
      <c r="F3539" s="203"/>
    </row>
    <row r="3540" spans="2:6" ht="15.75">
      <c r="B3540" s="188"/>
      <c r="C3540" s="188"/>
      <c r="D3540" s="203"/>
      <c r="E3540" s="203"/>
      <c r="F3540" s="203"/>
    </row>
    <row r="3541" spans="2:6" ht="15.75">
      <c r="B3541" s="188"/>
      <c r="C3541" s="188"/>
      <c r="D3541" s="203"/>
      <c r="E3541" s="203"/>
      <c r="F3541" s="203"/>
    </row>
    <row r="3542" spans="2:6" ht="15.75">
      <c r="B3542" s="188"/>
      <c r="C3542" s="188"/>
      <c r="D3542" s="203"/>
      <c r="E3542" s="203"/>
      <c r="F3542" s="203"/>
    </row>
    <row r="3543" spans="2:6" ht="15.75">
      <c r="B3543" s="188"/>
      <c r="C3543" s="188"/>
      <c r="D3543" s="203"/>
      <c r="E3543" s="203"/>
      <c r="F3543" s="203"/>
    </row>
    <row r="3544" spans="2:6" ht="15.75">
      <c r="B3544" s="188"/>
      <c r="C3544" s="188"/>
      <c r="D3544" s="203"/>
      <c r="E3544" s="203"/>
      <c r="F3544" s="203"/>
    </row>
    <row r="3545" spans="2:6" ht="15.75">
      <c r="B3545" s="188"/>
      <c r="C3545" s="188"/>
      <c r="D3545" s="203"/>
      <c r="E3545" s="203"/>
      <c r="F3545" s="203"/>
    </row>
    <row r="3546" spans="2:6" ht="15.75">
      <c r="B3546" s="188"/>
      <c r="C3546" s="188"/>
      <c r="D3546" s="203"/>
      <c r="E3546" s="203"/>
      <c r="F3546" s="203"/>
    </row>
    <row r="3547" spans="2:6" ht="15.75">
      <c r="B3547" s="188"/>
      <c r="C3547" s="188"/>
      <c r="D3547" s="203"/>
      <c r="E3547" s="203"/>
      <c r="F3547" s="203"/>
    </row>
    <row r="3548" spans="2:6" ht="15.75">
      <c r="B3548" s="188"/>
      <c r="C3548" s="188"/>
      <c r="D3548" s="203"/>
      <c r="E3548" s="203"/>
      <c r="F3548" s="203"/>
    </row>
    <row r="3549" spans="2:6" ht="15.75">
      <c r="B3549" s="188"/>
      <c r="C3549" s="188"/>
      <c r="D3549" s="203"/>
      <c r="E3549" s="203"/>
      <c r="F3549" s="203"/>
    </row>
    <row r="3550" spans="2:6" ht="15.75">
      <c r="B3550" s="188"/>
      <c r="C3550" s="188"/>
      <c r="D3550" s="203"/>
      <c r="E3550" s="203"/>
      <c r="F3550" s="203"/>
    </row>
    <row r="3551" spans="2:6" ht="15.75">
      <c r="B3551" s="188"/>
      <c r="C3551" s="188"/>
      <c r="D3551" s="203"/>
      <c r="E3551" s="203"/>
      <c r="F3551" s="203"/>
    </row>
    <row r="3552" spans="2:6" ht="15.75">
      <c r="B3552" s="188"/>
      <c r="C3552" s="188"/>
      <c r="D3552" s="203"/>
      <c r="E3552" s="203"/>
      <c r="F3552" s="203"/>
    </row>
    <row r="3553" spans="2:6" ht="15.75">
      <c r="B3553" s="188"/>
      <c r="C3553" s="188"/>
      <c r="D3553" s="203"/>
      <c r="E3553" s="203"/>
      <c r="F3553" s="203"/>
    </row>
    <row r="3554" spans="2:6" ht="15.75">
      <c r="B3554" s="188"/>
      <c r="C3554" s="188"/>
      <c r="D3554" s="203"/>
      <c r="E3554" s="203"/>
      <c r="F3554" s="203"/>
    </row>
    <row r="3555" spans="2:6" ht="15.75">
      <c r="B3555" s="188"/>
      <c r="C3555" s="188"/>
      <c r="D3555" s="203"/>
      <c r="E3555" s="203"/>
      <c r="F3555" s="203"/>
    </row>
    <row r="3556" spans="2:6" ht="15.75">
      <c r="B3556" s="188"/>
      <c r="C3556" s="188"/>
      <c r="D3556" s="203"/>
      <c r="E3556" s="203"/>
      <c r="F3556" s="203"/>
    </row>
    <row r="3557" spans="2:6" ht="15.75">
      <c r="B3557" s="188"/>
      <c r="C3557" s="188"/>
      <c r="D3557" s="203"/>
      <c r="E3557" s="203"/>
      <c r="F3557" s="203"/>
    </row>
    <row r="3558" spans="2:6" ht="15.75">
      <c r="B3558" s="188"/>
      <c r="C3558" s="188"/>
      <c r="D3558" s="203"/>
      <c r="E3558" s="203"/>
      <c r="F3558" s="203"/>
    </row>
    <row r="3559" spans="2:6" ht="15.75">
      <c r="B3559" s="188"/>
      <c r="C3559" s="188"/>
      <c r="D3559" s="203"/>
      <c r="E3559" s="203"/>
      <c r="F3559" s="203"/>
    </row>
    <row r="3560" spans="2:6" ht="15.75">
      <c r="B3560" s="188"/>
      <c r="C3560" s="188"/>
      <c r="D3560" s="203"/>
      <c r="E3560" s="203"/>
      <c r="F3560" s="203"/>
    </row>
    <row r="3561" spans="2:6" ht="15.75">
      <c r="B3561" s="188"/>
      <c r="C3561" s="188"/>
      <c r="D3561" s="203"/>
      <c r="E3561" s="203"/>
      <c r="F3561" s="203"/>
    </row>
    <row r="3562" spans="2:6" ht="15.75">
      <c r="B3562" s="188"/>
      <c r="C3562" s="188"/>
      <c r="D3562" s="203"/>
      <c r="E3562" s="203"/>
      <c r="F3562" s="203"/>
    </row>
    <row r="3563" spans="2:6" ht="15.75">
      <c r="B3563" s="188"/>
      <c r="C3563" s="188"/>
      <c r="D3563" s="203"/>
      <c r="E3563" s="203"/>
      <c r="F3563" s="203"/>
    </row>
    <row r="3564" spans="2:6" ht="15.75">
      <c r="B3564" s="188"/>
      <c r="C3564" s="188"/>
      <c r="D3564" s="203"/>
      <c r="E3564" s="203"/>
      <c r="F3564" s="203"/>
    </row>
    <row r="3565" spans="2:6" ht="15.75">
      <c r="B3565" s="188"/>
      <c r="C3565" s="188"/>
      <c r="D3565" s="203"/>
      <c r="E3565" s="203"/>
      <c r="F3565" s="203"/>
    </row>
    <row r="3566" spans="2:6" ht="15.75">
      <c r="B3566" s="188"/>
      <c r="C3566" s="188"/>
      <c r="D3566" s="203"/>
      <c r="E3566" s="203"/>
      <c r="F3566" s="203"/>
    </row>
    <row r="3567" spans="2:6" ht="15.75">
      <c r="B3567" s="188"/>
      <c r="C3567" s="188"/>
      <c r="D3567" s="203"/>
      <c r="E3567" s="203"/>
      <c r="F3567" s="203"/>
    </row>
    <row r="3568" spans="2:6" ht="15.75">
      <c r="B3568" s="188"/>
      <c r="C3568" s="188"/>
      <c r="D3568" s="203"/>
      <c r="E3568" s="203"/>
      <c r="F3568" s="203"/>
    </row>
    <row r="3569" spans="2:6" ht="15.75">
      <c r="B3569" s="188"/>
      <c r="C3569" s="188"/>
      <c r="D3569" s="203"/>
      <c r="E3569" s="203"/>
      <c r="F3569" s="203"/>
    </row>
    <row r="3570" spans="2:6" ht="15.75">
      <c r="B3570" s="188"/>
      <c r="C3570" s="188"/>
      <c r="D3570" s="203"/>
      <c r="E3570" s="203"/>
      <c r="F3570" s="203"/>
    </row>
    <row r="3571" spans="2:6" ht="15.75">
      <c r="B3571" s="188"/>
      <c r="C3571" s="188"/>
      <c r="D3571" s="203"/>
      <c r="E3571" s="203"/>
      <c r="F3571" s="203"/>
    </row>
    <row r="3572" spans="2:6" ht="15.75">
      <c r="B3572" s="188"/>
      <c r="C3572" s="188"/>
      <c r="D3572" s="203"/>
      <c r="E3572" s="203"/>
      <c r="F3572" s="203"/>
    </row>
    <row r="3573" spans="2:6" ht="15.75">
      <c r="B3573" s="188"/>
      <c r="C3573" s="188"/>
      <c r="D3573" s="203"/>
      <c r="E3573" s="203"/>
      <c r="F3573" s="203"/>
    </row>
    <row r="3574" spans="2:6" ht="15.75">
      <c r="B3574" s="188"/>
      <c r="C3574" s="188"/>
      <c r="D3574" s="203"/>
      <c r="E3574" s="203"/>
      <c r="F3574" s="203"/>
    </row>
    <row r="3575" spans="2:6" ht="15.75">
      <c r="B3575" s="188"/>
      <c r="C3575" s="188"/>
      <c r="D3575" s="203"/>
      <c r="E3575" s="203"/>
      <c r="F3575" s="203"/>
    </row>
    <row r="3576" spans="2:6" ht="15.75">
      <c r="B3576" s="188"/>
      <c r="C3576" s="188"/>
      <c r="D3576" s="203"/>
      <c r="E3576" s="203"/>
      <c r="F3576" s="203"/>
    </row>
    <row r="3577" spans="2:6" ht="15.75">
      <c r="B3577" s="188"/>
      <c r="C3577" s="188"/>
      <c r="D3577" s="203"/>
      <c r="E3577" s="203"/>
      <c r="F3577" s="203"/>
    </row>
    <row r="3578" spans="2:6" ht="15.75">
      <c r="B3578" s="188"/>
      <c r="C3578" s="188"/>
      <c r="D3578" s="203"/>
      <c r="E3578" s="203"/>
      <c r="F3578" s="203"/>
    </row>
    <row r="3579" spans="2:6" ht="15.75">
      <c r="B3579" s="188"/>
      <c r="C3579" s="188"/>
      <c r="D3579" s="203"/>
      <c r="E3579" s="203"/>
      <c r="F3579" s="203"/>
    </row>
    <row r="3580" spans="2:6" ht="15.75">
      <c r="B3580" s="188"/>
      <c r="C3580" s="188"/>
      <c r="D3580" s="203"/>
      <c r="E3580" s="203"/>
      <c r="F3580" s="203"/>
    </row>
    <row r="3581" spans="2:6" ht="15.75">
      <c r="B3581" s="188"/>
      <c r="C3581" s="188"/>
      <c r="D3581" s="203"/>
      <c r="E3581" s="203"/>
      <c r="F3581" s="203"/>
    </row>
    <row r="3582" spans="2:6" ht="15.75">
      <c r="B3582" s="188"/>
      <c r="C3582" s="188"/>
      <c r="D3582" s="203"/>
      <c r="E3582" s="203"/>
      <c r="F3582" s="203"/>
    </row>
    <row r="3583" spans="2:6" ht="15.75">
      <c r="B3583" s="188"/>
      <c r="C3583" s="188"/>
      <c r="D3583" s="203"/>
      <c r="E3583" s="203"/>
      <c r="F3583" s="203"/>
    </row>
    <row r="3584" spans="2:6" ht="15.75">
      <c r="B3584" s="188"/>
      <c r="C3584" s="188"/>
      <c r="D3584" s="203"/>
      <c r="E3584" s="203"/>
      <c r="F3584" s="203"/>
    </row>
    <row r="3585" spans="2:6" ht="15.75">
      <c r="B3585" s="188"/>
      <c r="C3585" s="188"/>
      <c r="D3585" s="203"/>
      <c r="E3585" s="203"/>
      <c r="F3585" s="203"/>
    </row>
    <row r="3586" spans="2:6" ht="15.75">
      <c r="B3586" s="188"/>
      <c r="C3586" s="188"/>
      <c r="D3586" s="203"/>
      <c r="E3586" s="203"/>
      <c r="F3586" s="203"/>
    </row>
    <row r="3587" spans="2:6" ht="15.75">
      <c r="B3587" s="188"/>
      <c r="C3587" s="188"/>
      <c r="D3587" s="203"/>
      <c r="E3587" s="203"/>
      <c r="F3587" s="203"/>
    </row>
    <row r="3588" spans="2:6" ht="15.75">
      <c r="B3588" s="188"/>
      <c r="C3588" s="188"/>
      <c r="D3588" s="203"/>
      <c r="E3588" s="203"/>
      <c r="F3588" s="203"/>
    </row>
    <row r="3589" spans="2:6" ht="15.75">
      <c r="B3589" s="188"/>
      <c r="C3589" s="188"/>
      <c r="D3589" s="203"/>
      <c r="E3589" s="203"/>
      <c r="F3589" s="203"/>
    </row>
    <row r="3590" spans="2:6" ht="15.75">
      <c r="B3590" s="188"/>
      <c r="C3590" s="188"/>
      <c r="D3590" s="203"/>
      <c r="E3590" s="203"/>
      <c r="F3590" s="203"/>
    </row>
    <row r="3591" spans="2:6" ht="15.75">
      <c r="B3591" s="188"/>
      <c r="C3591" s="188"/>
      <c r="D3591" s="203"/>
      <c r="E3591" s="203"/>
      <c r="F3591" s="203"/>
    </row>
    <row r="3592" spans="2:6" ht="15.75">
      <c r="B3592" s="188"/>
      <c r="C3592" s="188"/>
      <c r="D3592" s="203"/>
      <c r="E3592" s="203"/>
      <c r="F3592" s="203"/>
    </row>
    <row r="3593" spans="2:6" ht="15.75">
      <c r="B3593" s="188"/>
      <c r="C3593" s="188"/>
      <c r="D3593" s="203"/>
      <c r="E3593" s="203"/>
      <c r="F3593" s="203"/>
    </row>
    <row r="3594" spans="2:6" ht="15.75">
      <c r="B3594" s="188"/>
      <c r="C3594" s="188"/>
      <c r="D3594" s="203"/>
      <c r="E3594" s="203"/>
      <c r="F3594" s="203"/>
    </row>
    <row r="3595" spans="2:6" ht="15.75">
      <c r="B3595" s="188"/>
      <c r="C3595" s="188"/>
      <c r="D3595" s="203"/>
      <c r="E3595" s="203"/>
      <c r="F3595" s="203"/>
    </row>
    <row r="3596" spans="2:6" ht="15.75">
      <c r="B3596" s="188"/>
      <c r="C3596" s="188"/>
      <c r="D3596" s="203"/>
      <c r="E3596" s="203"/>
      <c r="F3596" s="203"/>
    </row>
    <row r="3597" spans="2:6" ht="15.75">
      <c r="B3597" s="188"/>
      <c r="C3597" s="188"/>
      <c r="D3597" s="203"/>
      <c r="E3597" s="203"/>
      <c r="F3597" s="203"/>
    </row>
    <row r="3598" spans="2:6" ht="15.75">
      <c r="B3598" s="188"/>
      <c r="C3598" s="188"/>
      <c r="D3598" s="203"/>
      <c r="E3598" s="203"/>
      <c r="F3598" s="203"/>
    </row>
    <row r="3599" spans="2:6" ht="15.75">
      <c r="B3599" s="188"/>
      <c r="C3599" s="188"/>
      <c r="D3599" s="203"/>
      <c r="E3599" s="203"/>
      <c r="F3599" s="203"/>
    </row>
    <row r="3600" spans="2:6" ht="15.75">
      <c r="B3600" s="188"/>
      <c r="C3600" s="188"/>
      <c r="D3600" s="203"/>
      <c r="E3600" s="203"/>
      <c r="F3600" s="203"/>
    </row>
    <row r="3601" spans="2:6" ht="15.75">
      <c r="B3601" s="188"/>
      <c r="C3601" s="188"/>
      <c r="D3601" s="203"/>
      <c r="E3601" s="203"/>
      <c r="F3601" s="203"/>
    </row>
    <row r="3602" spans="2:6" ht="15.75">
      <c r="B3602" s="188"/>
      <c r="C3602" s="188"/>
      <c r="D3602" s="203"/>
      <c r="E3602" s="203"/>
      <c r="F3602" s="203"/>
    </row>
    <row r="3603" spans="2:6" ht="15.75">
      <c r="B3603" s="188"/>
      <c r="C3603" s="188"/>
      <c r="D3603" s="203"/>
      <c r="E3603" s="203"/>
      <c r="F3603" s="203"/>
    </row>
    <row r="3604" spans="2:6" ht="15.75">
      <c r="B3604" s="188"/>
      <c r="C3604" s="188"/>
      <c r="D3604" s="203"/>
      <c r="E3604" s="203"/>
      <c r="F3604" s="203"/>
    </row>
    <row r="3605" spans="2:6" ht="15.75">
      <c r="B3605" s="188"/>
      <c r="C3605" s="188"/>
      <c r="D3605" s="203"/>
      <c r="E3605" s="203"/>
      <c r="F3605" s="203"/>
    </row>
    <row r="3606" spans="2:6" ht="15.75">
      <c r="B3606" s="188"/>
      <c r="C3606" s="188"/>
      <c r="D3606" s="203"/>
      <c r="E3606" s="203"/>
      <c r="F3606" s="203"/>
    </row>
    <row r="3607" spans="2:6" ht="15.75">
      <c r="B3607" s="188"/>
      <c r="C3607" s="188"/>
      <c r="D3607" s="203"/>
      <c r="E3607" s="203"/>
      <c r="F3607" s="203"/>
    </row>
    <row r="3608" spans="2:6" ht="15.75">
      <c r="B3608" s="188"/>
      <c r="C3608" s="188"/>
      <c r="D3608" s="203"/>
      <c r="E3608" s="203"/>
      <c r="F3608" s="203"/>
    </row>
    <row r="3609" spans="2:6" ht="15.75">
      <c r="B3609" s="188"/>
      <c r="C3609" s="188"/>
      <c r="D3609" s="203"/>
      <c r="E3609" s="203"/>
      <c r="F3609" s="203"/>
    </row>
    <row r="3610" spans="2:6" ht="15.75">
      <c r="B3610" s="188"/>
      <c r="C3610" s="188"/>
      <c r="D3610" s="203"/>
      <c r="E3610" s="203"/>
      <c r="F3610" s="203"/>
    </row>
    <row r="3611" spans="2:6" ht="15.75">
      <c r="B3611" s="188"/>
      <c r="C3611" s="188"/>
      <c r="D3611" s="203"/>
      <c r="E3611" s="203"/>
      <c r="F3611" s="203"/>
    </row>
    <row r="3612" spans="2:6" ht="15.75">
      <c r="B3612" s="188"/>
      <c r="C3612" s="188"/>
      <c r="D3612" s="203"/>
      <c r="E3612" s="203"/>
      <c r="F3612" s="203"/>
    </row>
    <row r="3613" spans="2:6" ht="15.75">
      <c r="B3613" s="188"/>
      <c r="C3613" s="188"/>
      <c r="D3613" s="203"/>
      <c r="E3613" s="203"/>
      <c r="F3613" s="203"/>
    </row>
    <row r="3614" spans="2:6" ht="15.75">
      <c r="B3614" s="188"/>
      <c r="C3614" s="188"/>
      <c r="D3614" s="203"/>
      <c r="E3614" s="203"/>
      <c r="F3614" s="203"/>
    </row>
    <row r="3615" spans="2:6" ht="15.75">
      <c r="B3615" s="188"/>
      <c r="C3615" s="188"/>
      <c r="D3615" s="203"/>
      <c r="E3615" s="203"/>
      <c r="F3615" s="203"/>
    </row>
    <row r="3616" spans="2:6" ht="15.75">
      <c r="B3616" s="188"/>
      <c r="C3616" s="188"/>
      <c r="D3616" s="203"/>
      <c r="E3616" s="203"/>
      <c r="F3616" s="203"/>
    </row>
    <row r="3617" spans="2:6" ht="15.75">
      <c r="B3617" s="188"/>
      <c r="C3617" s="188"/>
      <c r="D3617" s="203"/>
      <c r="E3617" s="203"/>
      <c r="F3617" s="203"/>
    </row>
    <row r="3618" spans="2:6" ht="15.75">
      <c r="B3618" s="188"/>
      <c r="C3618" s="188"/>
      <c r="D3618" s="203"/>
      <c r="E3618" s="203"/>
      <c r="F3618" s="203"/>
    </row>
    <row r="3619" spans="2:6" ht="15.75">
      <c r="B3619" s="188"/>
      <c r="C3619" s="188"/>
      <c r="D3619" s="203"/>
      <c r="E3619" s="203"/>
      <c r="F3619" s="203"/>
    </row>
    <row r="3620" spans="2:6" ht="15.75">
      <c r="B3620" s="188"/>
      <c r="C3620" s="188"/>
      <c r="D3620" s="203"/>
      <c r="E3620" s="203"/>
      <c r="F3620" s="203"/>
    </row>
    <row r="3621" spans="2:6" ht="15.75">
      <c r="B3621" s="188"/>
      <c r="C3621" s="188"/>
      <c r="D3621" s="203"/>
      <c r="E3621" s="203"/>
      <c r="F3621" s="203"/>
    </row>
    <row r="3622" spans="2:6" ht="15.75">
      <c r="B3622" s="188"/>
      <c r="C3622" s="188"/>
      <c r="D3622" s="203"/>
      <c r="E3622" s="203"/>
      <c r="F3622" s="203"/>
    </row>
    <row r="3623" spans="2:6" ht="15.75">
      <c r="B3623" s="188"/>
      <c r="C3623" s="188"/>
      <c r="D3623" s="203"/>
      <c r="E3623" s="203"/>
      <c r="F3623" s="203"/>
    </row>
    <row r="3624" spans="2:6" ht="15.75">
      <c r="B3624" s="188"/>
      <c r="C3624" s="188"/>
      <c r="D3624" s="203"/>
      <c r="E3624" s="203"/>
      <c r="F3624" s="203"/>
    </row>
    <row r="3625" spans="2:6" ht="15.75">
      <c r="B3625" s="188"/>
      <c r="C3625" s="188"/>
      <c r="D3625" s="203"/>
      <c r="E3625" s="203"/>
      <c r="F3625" s="203"/>
    </row>
    <row r="3626" spans="2:6" ht="15.75">
      <c r="B3626" s="188"/>
      <c r="C3626" s="188"/>
      <c r="D3626" s="203"/>
      <c r="E3626" s="203"/>
      <c r="F3626" s="203"/>
    </row>
    <row r="3627" spans="2:6" ht="15.75">
      <c r="B3627" s="188"/>
      <c r="C3627" s="188"/>
      <c r="D3627" s="203"/>
      <c r="E3627" s="203"/>
      <c r="F3627" s="203"/>
    </row>
    <row r="3628" spans="2:6" ht="15.75">
      <c r="B3628" s="188"/>
      <c r="C3628" s="188"/>
      <c r="D3628" s="203"/>
      <c r="E3628" s="203"/>
      <c r="F3628" s="203"/>
    </row>
    <row r="3629" spans="2:6" ht="15.75">
      <c r="B3629" s="188"/>
      <c r="C3629" s="188"/>
      <c r="D3629" s="203"/>
      <c r="E3629" s="203"/>
      <c r="F3629" s="203"/>
    </row>
    <row r="3630" spans="2:6" ht="15.75">
      <c r="B3630" s="188"/>
      <c r="C3630" s="188"/>
      <c r="D3630" s="203"/>
      <c r="E3630" s="203"/>
      <c r="F3630" s="203"/>
    </row>
    <row r="3631" spans="2:6" ht="15.75">
      <c r="B3631" s="188"/>
      <c r="C3631" s="188"/>
      <c r="D3631" s="203"/>
      <c r="E3631" s="203"/>
      <c r="F3631" s="203"/>
    </row>
    <row r="3632" spans="2:6" ht="15.75">
      <c r="B3632" s="188"/>
      <c r="C3632" s="188"/>
      <c r="D3632" s="203"/>
      <c r="E3632" s="203"/>
      <c r="F3632" s="203"/>
    </row>
    <row r="3633" spans="2:6" ht="15.75">
      <c r="B3633" s="188"/>
      <c r="C3633" s="188"/>
      <c r="D3633" s="203"/>
      <c r="E3633" s="203"/>
      <c r="F3633" s="203"/>
    </row>
    <row r="3634" spans="2:6" ht="15.75">
      <c r="B3634" s="188"/>
      <c r="C3634" s="188"/>
      <c r="D3634" s="203"/>
      <c r="E3634" s="203"/>
      <c r="F3634" s="203"/>
    </row>
    <row r="3635" spans="2:6" ht="15.75">
      <c r="B3635" s="188"/>
      <c r="C3635" s="188"/>
      <c r="D3635" s="203"/>
      <c r="E3635" s="203"/>
      <c r="F3635" s="203"/>
    </row>
    <row r="3636" spans="2:6" ht="15.75">
      <c r="B3636" s="188"/>
      <c r="C3636" s="188"/>
      <c r="D3636" s="203"/>
      <c r="E3636" s="203"/>
      <c r="F3636" s="203"/>
    </row>
    <row r="3637" spans="2:6" ht="15.75">
      <c r="B3637" s="188"/>
      <c r="C3637" s="188"/>
      <c r="D3637" s="203"/>
      <c r="E3637" s="203"/>
      <c r="F3637" s="203"/>
    </row>
    <row r="3638" spans="2:6" ht="15.75">
      <c r="B3638" s="188"/>
      <c r="C3638" s="188"/>
      <c r="D3638" s="203"/>
      <c r="E3638" s="203"/>
      <c r="F3638" s="203"/>
    </row>
    <row r="3639" spans="2:6" ht="15.75">
      <c r="B3639" s="188"/>
      <c r="C3639" s="188"/>
      <c r="D3639" s="203"/>
      <c r="E3639" s="203"/>
      <c r="F3639" s="203"/>
    </row>
    <row r="3640" spans="2:6" ht="15.75">
      <c r="B3640" s="188"/>
      <c r="C3640" s="188"/>
      <c r="D3640" s="203"/>
      <c r="E3640" s="203"/>
      <c r="F3640" s="203"/>
    </row>
    <row r="3641" spans="2:6" ht="15.75">
      <c r="B3641" s="188"/>
      <c r="C3641" s="188"/>
      <c r="D3641" s="203"/>
      <c r="E3641" s="203"/>
      <c r="F3641" s="203"/>
    </row>
    <row r="3642" spans="2:6" ht="15.75">
      <c r="B3642" s="188"/>
      <c r="C3642" s="188"/>
      <c r="D3642" s="203"/>
      <c r="E3642" s="203"/>
      <c r="F3642" s="203"/>
    </row>
    <row r="3643" spans="2:6" ht="15.75">
      <c r="B3643" s="188"/>
      <c r="C3643" s="188"/>
      <c r="D3643" s="203"/>
      <c r="E3643" s="203"/>
      <c r="F3643" s="203"/>
    </row>
    <row r="3644" spans="2:6" ht="15.75">
      <c r="B3644" s="188"/>
      <c r="C3644" s="188"/>
      <c r="D3644" s="203"/>
      <c r="E3644" s="203"/>
      <c r="F3644" s="203"/>
    </row>
    <row r="3645" spans="2:6" ht="15.75">
      <c r="B3645" s="188"/>
      <c r="C3645" s="188"/>
      <c r="D3645" s="203"/>
      <c r="E3645" s="203"/>
      <c r="F3645" s="203"/>
    </row>
    <row r="3646" spans="2:6" ht="15.75">
      <c r="B3646" s="188"/>
      <c r="C3646" s="188"/>
      <c r="D3646" s="203"/>
      <c r="E3646" s="203"/>
      <c r="F3646" s="203"/>
    </row>
    <row r="3647" spans="2:6" ht="15.75">
      <c r="B3647" s="188"/>
      <c r="C3647" s="188"/>
      <c r="D3647" s="203"/>
      <c r="E3647" s="203"/>
      <c r="F3647" s="203"/>
    </row>
    <row r="3648" spans="2:6" ht="15.75">
      <c r="B3648" s="188"/>
      <c r="C3648" s="188"/>
      <c r="D3648" s="203"/>
      <c r="E3648" s="203"/>
      <c r="F3648" s="203"/>
    </row>
    <row r="3649" spans="2:6" ht="15.75">
      <c r="B3649" s="188"/>
      <c r="C3649" s="188"/>
      <c r="D3649" s="203"/>
      <c r="E3649" s="203"/>
      <c r="F3649" s="203"/>
    </row>
    <row r="3650" spans="2:6" ht="15.75">
      <c r="B3650" s="188"/>
      <c r="C3650" s="188"/>
      <c r="D3650" s="203"/>
      <c r="E3650" s="203"/>
      <c r="F3650" s="203"/>
    </row>
    <row r="3651" spans="2:6" ht="15.75">
      <c r="B3651" s="188"/>
      <c r="C3651" s="188"/>
      <c r="D3651" s="203"/>
      <c r="E3651" s="203"/>
      <c r="F3651" s="203"/>
    </row>
    <row r="3652" spans="2:6" ht="15.75">
      <c r="B3652" s="188"/>
      <c r="C3652" s="188"/>
      <c r="D3652" s="203"/>
      <c r="E3652" s="203"/>
      <c r="F3652" s="203"/>
    </row>
    <row r="3653" spans="2:6" ht="15.75">
      <c r="B3653" s="188"/>
      <c r="C3653" s="188"/>
      <c r="D3653" s="203"/>
      <c r="E3653" s="203"/>
      <c r="F3653" s="203"/>
    </row>
    <row r="3654" spans="2:6" ht="15.75">
      <c r="B3654" s="188"/>
      <c r="C3654" s="188"/>
      <c r="D3654" s="203"/>
      <c r="E3654" s="203"/>
      <c r="F3654" s="203"/>
    </row>
    <row r="3655" spans="2:6" ht="15.75">
      <c r="B3655" s="188"/>
      <c r="C3655" s="188"/>
      <c r="D3655" s="203"/>
      <c r="E3655" s="203"/>
      <c r="F3655" s="203"/>
    </row>
    <row r="3656" spans="2:6" ht="15.75">
      <c r="B3656" s="188"/>
      <c r="C3656" s="188"/>
      <c r="D3656" s="203"/>
      <c r="E3656" s="203"/>
      <c r="F3656" s="203"/>
    </row>
    <row r="3657" spans="2:6" ht="15.75">
      <c r="B3657" s="188"/>
      <c r="C3657" s="188"/>
      <c r="D3657" s="203"/>
      <c r="E3657" s="203"/>
      <c r="F3657" s="203"/>
    </row>
    <row r="3658" spans="2:6" ht="15.75">
      <c r="B3658" s="188"/>
      <c r="C3658" s="188"/>
      <c r="D3658" s="203"/>
      <c r="E3658" s="203"/>
      <c r="F3658" s="203"/>
    </row>
    <row r="3659" spans="2:6" ht="15.75">
      <c r="B3659" s="188"/>
      <c r="C3659" s="188"/>
      <c r="D3659" s="203"/>
      <c r="E3659" s="203"/>
      <c r="F3659" s="203"/>
    </row>
    <row r="3660" spans="2:6" ht="15.75">
      <c r="B3660" s="188"/>
      <c r="C3660" s="188"/>
      <c r="D3660" s="203"/>
      <c r="E3660" s="203"/>
      <c r="F3660" s="203"/>
    </row>
    <row r="3661" spans="2:6" ht="15.75">
      <c r="B3661" s="188"/>
      <c r="C3661" s="188"/>
      <c r="D3661" s="203"/>
      <c r="E3661" s="203"/>
      <c r="F3661" s="203"/>
    </row>
    <row r="3662" spans="2:6" ht="15.75">
      <c r="B3662" s="188"/>
      <c r="C3662" s="188"/>
      <c r="D3662" s="203"/>
      <c r="E3662" s="203"/>
      <c r="F3662" s="203"/>
    </row>
    <row r="3663" spans="2:6" ht="15.75">
      <c r="B3663" s="188"/>
      <c r="C3663" s="188"/>
      <c r="D3663" s="203"/>
      <c r="E3663" s="203"/>
      <c r="F3663" s="203"/>
    </row>
    <row r="3664" spans="2:6" ht="15.75">
      <c r="B3664" s="188"/>
      <c r="C3664" s="188"/>
      <c r="D3664" s="203"/>
      <c r="E3664" s="203"/>
      <c r="F3664" s="203"/>
    </row>
    <row r="3665" spans="2:6" ht="15.75">
      <c r="B3665" s="188"/>
      <c r="C3665" s="188"/>
      <c r="D3665" s="203"/>
      <c r="E3665" s="203"/>
      <c r="F3665" s="203"/>
    </row>
    <row r="3666" spans="2:6" ht="15.75">
      <c r="B3666" s="188"/>
      <c r="C3666" s="188"/>
      <c r="D3666" s="203"/>
      <c r="E3666" s="203"/>
      <c r="F3666" s="203"/>
    </row>
    <row r="3667" spans="2:6" ht="15.75">
      <c r="B3667" s="188"/>
      <c r="C3667" s="188"/>
      <c r="D3667" s="203"/>
      <c r="E3667" s="203"/>
      <c r="F3667" s="203"/>
    </row>
    <row r="3668" spans="2:6" ht="15.75">
      <c r="B3668" s="188"/>
      <c r="C3668" s="188"/>
      <c r="D3668" s="203"/>
      <c r="E3668" s="203"/>
      <c r="F3668" s="203"/>
    </row>
    <row r="3669" spans="2:6" ht="15.75">
      <c r="B3669" s="188"/>
      <c r="C3669" s="188"/>
      <c r="D3669" s="203"/>
      <c r="E3669" s="203"/>
      <c r="F3669" s="203"/>
    </row>
    <row r="3670" spans="2:6" ht="15.75">
      <c r="B3670" s="188"/>
      <c r="C3670" s="188"/>
      <c r="D3670" s="203"/>
      <c r="E3670" s="203"/>
      <c r="F3670" s="203"/>
    </row>
    <row r="3671" spans="2:6" ht="15.75">
      <c r="B3671" s="188"/>
      <c r="C3671" s="188"/>
      <c r="D3671" s="203"/>
      <c r="E3671" s="203"/>
      <c r="F3671" s="203"/>
    </row>
    <row r="3672" spans="2:6" ht="15.75">
      <c r="B3672" s="188"/>
      <c r="C3672" s="188"/>
      <c r="D3672" s="203"/>
      <c r="E3672" s="203"/>
      <c r="F3672" s="203"/>
    </row>
    <row r="3673" spans="2:6" ht="15.75">
      <c r="B3673" s="188"/>
      <c r="C3673" s="188"/>
      <c r="D3673" s="203"/>
      <c r="E3673" s="203"/>
      <c r="F3673" s="203"/>
    </row>
    <row r="3674" spans="2:6" ht="15.75">
      <c r="B3674" s="188"/>
      <c r="C3674" s="188"/>
      <c r="D3674" s="203"/>
      <c r="E3674" s="203"/>
      <c r="F3674" s="203"/>
    </row>
    <row r="3675" spans="2:6" ht="15.75">
      <c r="B3675" s="188"/>
      <c r="C3675" s="188"/>
      <c r="D3675" s="203"/>
      <c r="E3675" s="203"/>
      <c r="F3675" s="203"/>
    </row>
    <row r="3676" spans="2:6" ht="15.75">
      <c r="B3676" s="188"/>
      <c r="C3676" s="188"/>
      <c r="D3676" s="203"/>
      <c r="E3676" s="203"/>
      <c r="F3676" s="203"/>
    </row>
    <row r="3677" spans="2:6" ht="15.75">
      <c r="B3677" s="188"/>
      <c r="C3677" s="188"/>
      <c r="D3677" s="203"/>
      <c r="E3677" s="203"/>
      <c r="F3677" s="203"/>
    </row>
    <row r="3678" spans="2:6" ht="15.75">
      <c r="B3678" s="188"/>
      <c r="C3678" s="188"/>
      <c r="D3678" s="203"/>
      <c r="E3678" s="203"/>
      <c r="F3678" s="203"/>
    </row>
    <row r="3679" spans="2:6" ht="15.75">
      <c r="B3679" s="188"/>
      <c r="C3679" s="188"/>
      <c r="D3679" s="203"/>
      <c r="E3679" s="203"/>
      <c r="F3679" s="203"/>
    </row>
    <row r="3680" spans="2:6" ht="15.75">
      <c r="B3680" s="188"/>
      <c r="C3680" s="188"/>
      <c r="D3680" s="203"/>
      <c r="E3680" s="203"/>
      <c r="F3680" s="203"/>
    </row>
    <row r="3681" spans="2:6" ht="15.75">
      <c r="B3681" s="188"/>
      <c r="C3681" s="188"/>
      <c r="D3681" s="203"/>
      <c r="E3681" s="203"/>
      <c r="F3681" s="203"/>
    </row>
    <row r="3682" spans="2:6" ht="15.75">
      <c r="B3682" s="188"/>
      <c r="C3682" s="188"/>
      <c r="D3682" s="203"/>
      <c r="E3682" s="203"/>
      <c r="F3682" s="203"/>
    </row>
    <row r="3683" spans="2:6" ht="15.75">
      <c r="B3683" s="188"/>
      <c r="C3683" s="188"/>
      <c r="D3683" s="203"/>
      <c r="E3683" s="203"/>
      <c r="F3683" s="203"/>
    </row>
    <row r="3684" spans="2:6" ht="15.75">
      <c r="B3684" s="188"/>
      <c r="C3684" s="188"/>
      <c r="D3684" s="203"/>
      <c r="E3684" s="203"/>
      <c r="F3684" s="203"/>
    </row>
    <row r="3685" spans="2:6" ht="15.75">
      <c r="B3685" s="188"/>
      <c r="C3685" s="188"/>
      <c r="D3685" s="203"/>
      <c r="E3685" s="203"/>
      <c r="F3685" s="203"/>
    </row>
    <row r="3686" spans="2:6" ht="15.75">
      <c r="B3686" s="188"/>
      <c r="C3686" s="188"/>
      <c r="D3686" s="203"/>
      <c r="E3686" s="203"/>
      <c r="F3686" s="203"/>
    </row>
    <row r="3687" spans="2:6" ht="15.75">
      <c r="B3687" s="188"/>
      <c r="C3687" s="188"/>
      <c r="D3687" s="203"/>
      <c r="E3687" s="203"/>
      <c r="F3687" s="203"/>
    </row>
    <row r="3688" spans="2:6" ht="15.75">
      <c r="B3688" s="188"/>
      <c r="C3688" s="188"/>
      <c r="D3688" s="203"/>
      <c r="E3688" s="203"/>
      <c r="F3688" s="203"/>
    </row>
    <row r="3689" spans="2:6" ht="15.75">
      <c r="B3689" s="188"/>
      <c r="C3689" s="188"/>
      <c r="D3689" s="203"/>
      <c r="E3689" s="203"/>
      <c r="F3689" s="203"/>
    </row>
    <row r="3690" spans="2:6" ht="15.75">
      <c r="B3690" s="188"/>
      <c r="C3690" s="188"/>
      <c r="D3690" s="203"/>
      <c r="E3690" s="203"/>
      <c r="F3690" s="203"/>
    </row>
    <row r="3691" spans="2:6" ht="15.75">
      <c r="B3691" s="188"/>
      <c r="C3691" s="188"/>
      <c r="D3691" s="203"/>
      <c r="E3691" s="203"/>
      <c r="F3691" s="203"/>
    </row>
    <row r="3692" spans="2:6" ht="15.75">
      <c r="B3692" s="188"/>
      <c r="C3692" s="188"/>
      <c r="D3692" s="203"/>
      <c r="E3692" s="203"/>
      <c r="F3692" s="203"/>
    </row>
    <row r="3693" spans="2:6" ht="15.75">
      <c r="B3693" s="188"/>
      <c r="C3693" s="188"/>
      <c r="D3693" s="203"/>
      <c r="E3693" s="203"/>
      <c r="F3693" s="203"/>
    </row>
    <row r="3694" spans="2:6" ht="15.75">
      <c r="B3694" s="188"/>
      <c r="C3694" s="188"/>
      <c r="D3694" s="203"/>
      <c r="E3694" s="203"/>
      <c r="F3694" s="203"/>
    </row>
    <row r="3695" spans="2:6" ht="15.75">
      <c r="B3695" s="188"/>
      <c r="C3695" s="188"/>
      <c r="D3695" s="203"/>
      <c r="E3695" s="203"/>
      <c r="F3695" s="203"/>
    </row>
    <row r="3696" spans="2:6" ht="15.75">
      <c r="B3696" s="188"/>
      <c r="C3696" s="188"/>
      <c r="D3696" s="203"/>
      <c r="E3696" s="203"/>
      <c r="F3696" s="203"/>
    </row>
    <row r="3697" spans="2:6" ht="15.75">
      <c r="B3697" s="188"/>
      <c r="C3697" s="188"/>
      <c r="D3697" s="203"/>
      <c r="E3697" s="203"/>
      <c r="F3697" s="203"/>
    </row>
    <row r="3698" spans="2:6" ht="15.75">
      <c r="B3698" s="188"/>
      <c r="C3698" s="188"/>
      <c r="D3698" s="203"/>
      <c r="E3698" s="203"/>
      <c r="F3698" s="203"/>
    </row>
    <row r="3699" spans="2:6" ht="15.75">
      <c r="B3699" s="188"/>
      <c r="C3699" s="188"/>
      <c r="D3699" s="203"/>
      <c r="E3699" s="203"/>
      <c r="F3699" s="203"/>
    </row>
    <row r="3700" spans="2:6" ht="15.75">
      <c r="B3700" s="188"/>
      <c r="C3700" s="188"/>
      <c r="D3700" s="203"/>
      <c r="E3700" s="203"/>
      <c r="F3700" s="203"/>
    </row>
    <row r="3701" spans="2:6" ht="15.75">
      <c r="B3701" s="188"/>
      <c r="C3701" s="188"/>
      <c r="D3701" s="203"/>
      <c r="E3701" s="203"/>
      <c r="F3701" s="203"/>
    </row>
    <row r="3702" spans="2:6" ht="15.75">
      <c r="B3702" s="188"/>
      <c r="C3702" s="188"/>
      <c r="D3702" s="203"/>
      <c r="E3702" s="203"/>
      <c r="F3702" s="203"/>
    </row>
    <row r="3703" spans="2:6" ht="15.75">
      <c r="B3703" s="188"/>
      <c r="C3703" s="188"/>
      <c r="D3703" s="203"/>
      <c r="E3703" s="203"/>
      <c r="F3703" s="203"/>
    </row>
    <row r="3704" spans="2:6" ht="15.75">
      <c r="B3704" s="188"/>
      <c r="C3704" s="188"/>
      <c r="D3704" s="203"/>
      <c r="E3704" s="203"/>
      <c r="F3704" s="203"/>
    </row>
    <row r="3705" spans="2:6" ht="15.75">
      <c r="B3705" s="188"/>
      <c r="C3705" s="188"/>
      <c r="D3705" s="203"/>
      <c r="E3705" s="203"/>
      <c r="F3705" s="203"/>
    </row>
    <row r="3706" spans="2:6" ht="15.75">
      <c r="B3706" s="188"/>
      <c r="C3706" s="188"/>
      <c r="D3706" s="203"/>
      <c r="E3706" s="203"/>
      <c r="F3706" s="203"/>
    </row>
    <row r="3707" spans="2:6" ht="15.75">
      <c r="B3707" s="188"/>
      <c r="C3707" s="188"/>
      <c r="D3707" s="203"/>
      <c r="E3707" s="203"/>
      <c r="F3707" s="203"/>
    </row>
    <row r="3708" spans="2:6" ht="15.75">
      <c r="B3708" s="188"/>
      <c r="C3708" s="188"/>
      <c r="D3708" s="203"/>
      <c r="E3708" s="203"/>
      <c r="F3708" s="203"/>
    </row>
    <row r="3709" spans="2:6" ht="15.75">
      <c r="B3709" s="188"/>
      <c r="C3709" s="188"/>
      <c r="D3709" s="203"/>
      <c r="E3709" s="203"/>
      <c r="F3709" s="203"/>
    </row>
    <row r="3710" spans="2:6" ht="15.75">
      <c r="B3710" s="188"/>
      <c r="C3710" s="188"/>
      <c r="D3710" s="203"/>
      <c r="E3710" s="203"/>
      <c r="F3710" s="203"/>
    </row>
    <row r="3711" spans="2:6" ht="15.75">
      <c r="B3711" s="188"/>
      <c r="C3711" s="188"/>
      <c r="D3711" s="203"/>
      <c r="E3711" s="203"/>
      <c r="F3711" s="203"/>
    </row>
    <row r="3712" spans="2:6" ht="15.75">
      <c r="B3712" s="188"/>
      <c r="C3712" s="188"/>
      <c r="D3712" s="203"/>
      <c r="E3712" s="203"/>
      <c r="F3712" s="203"/>
    </row>
    <row r="3713" spans="2:6" ht="15.75">
      <c r="B3713" s="188"/>
      <c r="C3713" s="188"/>
      <c r="D3713" s="203"/>
      <c r="E3713" s="203"/>
      <c r="F3713" s="203"/>
    </row>
    <row r="3714" spans="2:6" ht="15.75">
      <c r="B3714" s="188"/>
      <c r="C3714" s="188"/>
      <c r="D3714" s="203"/>
      <c r="E3714" s="203"/>
      <c r="F3714" s="203"/>
    </row>
    <row r="3715" spans="2:6" ht="15.75">
      <c r="B3715" s="188"/>
      <c r="C3715" s="188"/>
      <c r="D3715" s="203"/>
      <c r="E3715" s="203"/>
      <c r="F3715" s="203"/>
    </row>
    <row r="3716" spans="2:6" ht="15.75">
      <c r="B3716" s="188"/>
      <c r="C3716" s="188"/>
      <c r="D3716" s="203"/>
      <c r="E3716" s="203"/>
      <c r="F3716" s="203"/>
    </row>
    <row r="3717" spans="2:6" ht="15.75">
      <c r="B3717" s="188"/>
      <c r="C3717" s="188"/>
      <c r="D3717" s="203"/>
      <c r="E3717" s="203"/>
      <c r="F3717" s="203"/>
    </row>
    <row r="3718" spans="2:6" ht="15.75">
      <c r="B3718" s="188"/>
      <c r="C3718" s="188"/>
      <c r="D3718" s="203"/>
      <c r="E3718" s="203"/>
      <c r="F3718" s="203"/>
    </row>
    <row r="3719" spans="2:6" ht="15.75">
      <c r="B3719" s="188"/>
      <c r="C3719" s="188"/>
      <c r="D3719" s="203"/>
      <c r="E3719" s="203"/>
      <c r="F3719" s="203"/>
    </row>
    <row r="3720" spans="2:6" ht="15.75">
      <c r="B3720" s="188"/>
      <c r="C3720" s="188"/>
      <c r="D3720" s="203"/>
      <c r="E3720" s="203"/>
      <c r="F3720" s="203"/>
    </row>
    <row r="3721" spans="2:6" ht="15.75">
      <c r="B3721" s="188"/>
      <c r="C3721" s="188"/>
      <c r="D3721" s="203"/>
      <c r="E3721" s="203"/>
      <c r="F3721" s="203"/>
    </row>
    <row r="3722" spans="2:6" ht="15.75">
      <c r="B3722" s="188"/>
      <c r="C3722" s="188"/>
      <c r="D3722" s="203"/>
      <c r="E3722" s="203"/>
      <c r="F3722" s="203"/>
    </row>
    <row r="3723" spans="2:6" ht="15.75">
      <c r="B3723" s="188"/>
      <c r="C3723" s="188"/>
      <c r="D3723" s="203"/>
      <c r="E3723" s="203"/>
      <c r="F3723" s="203"/>
    </row>
    <row r="3724" spans="2:6" ht="15.75">
      <c r="B3724" s="188"/>
      <c r="C3724" s="188"/>
      <c r="D3724" s="203"/>
      <c r="E3724" s="203"/>
      <c r="F3724" s="203"/>
    </row>
    <row r="3725" spans="2:6" ht="15.75">
      <c r="B3725" s="188"/>
      <c r="C3725" s="188"/>
      <c r="D3725" s="203"/>
      <c r="E3725" s="203"/>
      <c r="F3725" s="203"/>
    </row>
    <row r="3726" spans="2:6" ht="15.75">
      <c r="B3726" s="188"/>
      <c r="C3726" s="188"/>
      <c r="D3726" s="203"/>
      <c r="E3726" s="203"/>
      <c r="F3726" s="203"/>
    </row>
    <row r="3727" spans="2:6" ht="15.75">
      <c r="B3727" s="188"/>
      <c r="C3727" s="188"/>
      <c r="D3727" s="203"/>
      <c r="E3727" s="203"/>
      <c r="F3727" s="203"/>
    </row>
    <row r="3728" spans="2:6" ht="15.75">
      <c r="B3728" s="188"/>
      <c r="C3728" s="188"/>
      <c r="D3728" s="203"/>
      <c r="E3728" s="203"/>
      <c r="F3728" s="203"/>
    </row>
    <row r="3729" spans="2:6" ht="15.75">
      <c r="B3729" s="188"/>
      <c r="C3729" s="188"/>
      <c r="D3729" s="203"/>
      <c r="E3729" s="203"/>
      <c r="F3729" s="203"/>
    </row>
    <row r="3730" spans="2:6" ht="15.75">
      <c r="B3730" s="188"/>
      <c r="C3730" s="188"/>
      <c r="D3730" s="203"/>
      <c r="E3730" s="203"/>
      <c r="F3730" s="203"/>
    </row>
    <row r="3731" spans="2:6" ht="15.75">
      <c r="B3731" s="188"/>
      <c r="C3731" s="188"/>
      <c r="D3731" s="203"/>
      <c r="E3731" s="203"/>
      <c r="F3731" s="203"/>
    </row>
    <row r="3732" spans="2:6" ht="15.75">
      <c r="B3732" s="188"/>
      <c r="C3732" s="188"/>
      <c r="D3732" s="203"/>
      <c r="E3732" s="203"/>
      <c r="F3732" s="203"/>
    </row>
    <row r="3733" spans="2:6" ht="15.75">
      <c r="B3733" s="188"/>
      <c r="C3733" s="188"/>
      <c r="D3733" s="203"/>
      <c r="E3733" s="203"/>
      <c r="F3733" s="203"/>
    </row>
    <row r="3734" spans="2:6" ht="15.75">
      <c r="B3734" s="188"/>
      <c r="C3734" s="188"/>
      <c r="D3734" s="203"/>
      <c r="E3734" s="203"/>
      <c r="F3734" s="203"/>
    </row>
    <row r="3735" spans="2:6" ht="15.75">
      <c r="B3735" s="188"/>
      <c r="C3735" s="188"/>
      <c r="D3735" s="203"/>
      <c r="E3735" s="203"/>
      <c r="F3735" s="203"/>
    </row>
    <row r="3736" spans="2:6" ht="15.75">
      <c r="B3736" s="188"/>
      <c r="C3736" s="188"/>
      <c r="D3736" s="203"/>
      <c r="E3736" s="203"/>
      <c r="F3736" s="203"/>
    </row>
    <row r="3737" spans="2:6" ht="15.75">
      <c r="B3737" s="188"/>
      <c r="C3737" s="188"/>
      <c r="D3737" s="203"/>
      <c r="E3737" s="203"/>
      <c r="F3737" s="203"/>
    </row>
    <row r="3738" spans="2:6" ht="15.75">
      <c r="B3738" s="188"/>
      <c r="C3738" s="188"/>
      <c r="D3738" s="203"/>
      <c r="E3738" s="203"/>
      <c r="F3738" s="203"/>
    </row>
    <row r="3739" spans="2:6" ht="15.75">
      <c r="B3739" s="188"/>
      <c r="C3739" s="188"/>
      <c r="D3739" s="203"/>
      <c r="E3739" s="203"/>
      <c r="F3739" s="203"/>
    </row>
    <row r="3740" spans="2:6" ht="15.75">
      <c r="B3740" s="188"/>
      <c r="C3740" s="188"/>
      <c r="D3740" s="203"/>
      <c r="E3740" s="203"/>
      <c r="F3740" s="203"/>
    </row>
    <row r="3741" spans="2:6" ht="15.75">
      <c r="B3741" s="188"/>
      <c r="C3741" s="188"/>
      <c r="D3741" s="203"/>
      <c r="E3741" s="203"/>
      <c r="F3741" s="203"/>
    </row>
    <row r="3742" spans="2:6" ht="15.75">
      <c r="B3742" s="188"/>
      <c r="C3742" s="188"/>
      <c r="D3742" s="203"/>
      <c r="E3742" s="203"/>
      <c r="F3742" s="203"/>
    </row>
    <row r="3743" spans="2:6" ht="15.75">
      <c r="B3743" s="188"/>
      <c r="C3743" s="188"/>
      <c r="D3743" s="203"/>
      <c r="E3743" s="203"/>
      <c r="F3743" s="203"/>
    </row>
    <row r="3744" spans="2:6" ht="15.75">
      <c r="B3744" s="188"/>
      <c r="C3744" s="188"/>
      <c r="D3744" s="203"/>
      <c r="E3744" s="203"/>
      <c r="F3744" s="203"/>
    </row>
    <row r="3745" spans="2:6" ht="15.75">
      <c r="B3745" s="188"/>
      <c r="C3745" s="188"/>
      <c r="D3745" s="203"/>
      <c r="E3745" s="203"/>
      <c r="F3745" s="203"/>
    </row>
    <row r="3746" spans="2:6" ht="15.75">
      <c r="B3746" s="188"/>
      <c r="C3746" s="188"/>
      <c r="D3746" s="203"/>
      <c r="E3746" s="203"/>
      <c r="F3746" s="203"/>
    </row>
    <row r="3747" spans="2:6" ht="15.75">
      <c r="B3747" s="188"/>
      <c r="C3747" s="188"/>
      <c r="D3747" s="203"/>
      <c r="E3747" s="203"/>
      <c r="F3747" s="203"/>
    </row>
    <row r="3748" spans="2:6" ht="15.75">
      <c r="B3748" s="188"/>
      <c r="C3748" s="188"/>
      <c r="D3748" s="203"/>
      <c r="E3748" s="203"/>
      <c r="F3748" s="203"/>
    </row>
    <row r="3749" spans="2:6" ht="15.75">
      <c r="B3749" s="188"/>
      <c r="C3749" s="188"/>
      <c r="D3749" s="203"/>
      <c r="E3749" s="203"/>
      <c r="F3749" s="203"/>
    </row>
    <row r="3750" spans="2:6" ht="15.75">
      <c r="B3750" s="188"/>
      <c r="C3750" s="188"/>
      <c r="D3750" s="203"/>
      <c r="E3750" s="203"/>
      <c r="F3750" s="203"/>
    </row>
    <row r="3751" spans="2:6" ht="15.75">
      <c r="B3751" s="188"/>
      <c r="C3751" s="188"/>
      <c r="D3751" s="203"/>
      <c r="E3751" s="203"/>
      <c r="F3751" s="203"/>
    </row>
    <row r="3752" spans="2:6" ht="15.75">
      <c r="B3752" s="188"/>
      <c r="C3752" s="188"/>
      <c r="D3752" s="203"/>
      <c r="E3752" s="203"/>
      <c r="F3752" s="203"/>
    </row>
    <row r="3753" spans="2:6" ht="15.75">
      <c r="B3753" s="188"/>
      <c r="C3753" s="188"/>
      <c r="D3753" s="203"/>
      <c r="E3753" s="203"/>
      <c r="F3753" s="203"/>
    </row>
    <row r="3754" spans="2:6" ht="15.75">
      <c r="B3754" s="188"/>
      <c r="C3754" s="188"/>
      <c r="D3754" s="203"/>
      <c r="E3754" s="203"/>
      <c r="F3754" s="203"/>
    </row>
    <row r="3755" spans="2:6" ht="15.75">
      <c r="B3755" s="188"/>
      <c r="C3755" s="188"/>
      <c r="D3755" s="203"/>
      <c r="E3755" s="203"/>
      <c r="F3755" s="203"/>
    </row>
    <row r="3756" spans="2:6" ht="15.75">
      <c r="B3756" s="188"/>
      <c r="C3756" s="188"/>
      <c r="D3756" s="203"/>
      <c r="E3756" s="203"/>
      <c r="F3756" s="203"/>
    </row>
    <row r="3757" spans="2:6" ht="15.75">
      <c r="B3757" s="188"/>
      <c r="C3757" s="188"/>
      <c r="D3757" s="203"/>
      <c r="E3757" s="203"/>
      <c r="F3757" s="203"/>
    </row>
    <row r="3758" spans="2:6" ht="15.75">
      <c r="B3758" s="188"/>
      <c r="C3758" s="188"/>
      <c r="D3758" s="203"/>
      <c r="E3758" s="203"/>
      <c r="F3758" s="203"/>
    </row>
    <row r="3759" spans="2:6" ht="15.75">
      <c r="B3759" s="188"/>
      <c r="C3759" s="188"/>
      <c r="D3759" s="203"/>
      <c r="E3759" s="203"/>
      <c r="F3759" s="203"/>
    </row>
    <row r="3760" spans="2:6" ht="15.75">
      <c r="B3760" s="188"/>
      <c r="C3760" s="188"/>
      <c r="D3760" s="203"/>
      <c r="E3760" s="203"/>
      <c r="F3760" s="203"/>
    </row>
    <row r="3761" spans="2:6" ht="15.75">
      <c r="B3761" s="188"/>
      <c r="C3761" s="188"/>
      <c r="D3761" s="203"/>
      <c r="E3761" s="203"/>
      <c r="F3761" s="203"/>
    </row>
    <row r="3762" spans="2:6" ht="15.75">
      <c r="B3762" s="188"/>
      <c r="C3762" s="188"/>
      <c r="D3762" s="203"/>
      <c r="E3762" s="203"/>
      <c r="F3762" s="203"/>
    </row>
    <row r="3763" spans="2:6" ht="15.75">
      <c r="B3763" s="188"/>
      <c r="C3763" s="188"/>
      <c r="D3763" s="203"/>
      <c r="E3763" s="203"/>
      <c r="F3763" s="203"/>
    </row>
    <row r="3764" spans="2:6" ht="15.75">
      <c r="B3764" s="188"/>
      <c r="C3764" s="188"/>
      <c r="D3764" s="203"/>
      <c r="E3764" s="203"/>
      <c r="F3764" s="203"/>
    </row>
    <row r="3765" spans="2:6" ht="15.75">
      <c r="B3765" s="188"/>
      <c r="C3765" s="188"/>
      <c r="D3765" s="203"/>
      <c r="E3765" s="203"/>
      <c r="F3765" s="203"/>
    </row>
    <row r="3766" spans="2:6" ht="15.75">
      <c r="B3766" s="188"/>
      <c r="C3766" s="188"/>
      <c r="D3766" s="203"/>
      <c r="E3766" s="203"/>
      <c r="F3766" s="203"/>
    </row>
    <row r="3767" spans="2:6" ht="15.75">
      <c r="B3767" s="188"/>
      <c r="C3767" s="188"/>
      <c r="D3767" s="203"/>
      <c r="E3767" s="203"/>
      <c r="F3767" s="203"/>
    </row>
    <row r="3768" spans="2:6" ht="15.75">
      <c r="B3768" s="188"/>
      <c r="C3768" s="188"/>
      <c r="D3768" s="203"/>
      <c r="E3768" s="203"/>
      <c r="F3768" s="203"/>
    </row>
    <row r="3769" spans="2:6" ht="15.75">
      <c r="B3769" s="188"/>
      <c r="C3769" s="188"/>
      <c r="D3769" s="203"/>
      <c r="E3769" s="203"/>
      <c r="F3769" s="203"/>
    </row>
    <row r="3770" spans="2:6" ht="15.75">
      <c r="B3770" s="188"/>
      <c r="C3770" s="188"/>
      <c r="D3770" s="203"/>
      <c r="E3770" s="203"/>
      <c r="F3770" s="203"/>
    </row>
    <row r="3771" spans="2:6" ht="15.75">
      <c r="B3771" s="188"/>
      <c r="C3771" s="188"/>
      <c r="D3771" s="203"/>
      <c r="E3771" s="203"/>
      <c r="F3771" s="203"/>
    </row>
    <row r="3772" spans="2:6" ht="15.75">
      <c r="B3772" s="188"/>
      <c r="C3772" s="188"/>
      <c r="D3772" s="203"/>
      <c r="E3772" s="203"/>
      <c r="F3772" s="203"/>
    </row>
    <row r="3773" spans="2:6" ht="15.75">
      <c r="B3773" s="188"/>
      <c r="C3773" s="188"/>
      <c r="D3773" s="203"/>
      <c r="E3773" s="203"/>
      <c r="F3773" s="203"/>
    </row>
    <row r="3774" spans="2:6" ht="15.75">
      <c r="B3774" s="188"/>
      <c r="C3774" s="188"/>
      <c r="D3774" s="203"/>
      <c r="E3774" s="203"/>
      <c r="F3774" s="203"/>
    </row>
    <row r="3775" spans="2:6" ht="15.75">
      <c r="B3775" s="188"/>
      <c r="C3775" s="188"/>
      <c r="D3775" s="203"/>
      <c r="E3775" s="203"/>
      <c r="F3775" s="203"/>
    </row>
    <row r="3776" spans="2:6" ht="15.75">
      <c r="B3776" s="188"/>
      <c r="C3776" s="188"/>
      <c r="D3776" s="203"/>
      <c r="E3776" s="203"/>
      <c r="F3776" s="203"/>
    </row>
    <row r="3777" spans="2:6" ht="15.75">
      <c r="B3777" s="188"/>
      <c r="C3777" s="188"/>
      <c r="D3777" s="203"/>
      <c r="E3777" s="203"/>
      <c r="F3777" s="203"/>
    </row>
    <row r="3778" spans="2:6" ht="15.75">
      <c r="B3778" s="188"/>
      <c r="C3778" s="188"/>
      <c r="D3778" s="203"/>
      <c r="E3778" s="203"/>
      <c r="F3778" s="203"/>
    </row>
    <row r="3779" spans="2:6" ht="15.75">
      <c r="B3779" s="188"/>
      <c r="C3779" s="188"/>
      <c r="D3779" s="203"/>
      <c r="E3779" s="203"/>
      <c r="F3779" s="203"/>
    </row>
    <row r="3780" spans="2:6" ht="15.75">
      <c r="B3780" s="188"/>
      <c r="C3780" s="188"/>
      <c r="D3780" s="203"/>
      <c r="E3780" s="203"/>
      <c r="F3780" s="203"/>
    </row>
    <row r="3781" spans="2:6" ht="15.75">
      <c r="B3781" s="188"/>
      <c r="C3781" s="188"/>
      <c r="D3781" s="203"/>
      <c r="E3781" s="203"/>
      <c r="F3781" s="203"/>
    </row>
    <row r="3782" spans="2:6" ht="15.75">
      <c r="B3782" s="188"/>
      <c r="C3782" s="188"/>
      <c r="D3782" s="203"/>
      <c r="E3782" s="203"/>
      <c r="F3782" s="203"/>
    </row>
    <row r="3783" spans="2:6" ht="15.75">
      <c r="B3783" s="188"/>
      <c r="C3783" s="188"/>
      <c r="D3783" s="203"/>
      <c r="E3783" s="203"/>
      <c r="F3783" s="203"/>
    </row>
    <row r="3784" spans="2:6" ht="15.75">
      <c r="B3784" s="188"/>
      <c r="C3784" s="188"/>
      <c r="D3784" s="203"/>
      <c r="E3784" s="203"/>
      <c r="F3784" s="203"/>
    </row>
    <row r="3785" spans="2:6" ht="15.75">
      <c r="B3785" s="188"/>
      <c r="C3785" s="188"/>
      <c r="D3785" s="203"/>
      <c r="E3785" s="203"/>
      <c r="F3785" s="203"/>
    </row>
    <row r="3786" spans="2:6" ht="15.75">
      <c r="B3786" s="188"/>
      <c r="C3786" s="188"/>
      <c r="D3786" s="203"/>
      <c r="E3786" s="203"/>
      <c r="F3786" s="203"/>
    </row>
    <row r="3787" spans="2:6" ht="15.75">
      <c r="B3787" s="188"/>
      <c r="C3787" s="188"/>
      <c r="D3787" s="203"/>
      <c r="E3787" s="203"/>
      <c r="F3787" s="203"/>
    </row>
    <row r="3788" spans="2:6" ht="15.75">
      <c r="B3788" s="188"/>
      <c r="C3788" s="188"/>
      <c r="D3788" s="203"/>
      <c r="E3788" s="203"/>
      <c r="F3788" s="203"/>
    </row>
    <row r="3789" spans="2:6" ht="15.75">
      <c r="B3789" s="188"/>
      <c r="C3789" s="188"/>
      <c r="D3789" s="203"/>
      <c r="E3789" s="203"/>
      <c r="F3789" s="203"/>
    </row>
    <row r="3790" spans="2:6" ht="15.75">
      <c r="B3790" s="188"/>
      <c r="C3790" s="188"/>
      <c r="D3790" s="203"/>
      <c r="E3790" s="203"/>
      <c r="F3790" s="203"/>
    </row>
    <row r="3791" spans="2:6" ht="15.75">
      <c r="B3791" s="188"/>
      <c r="C3791" s="188"/>
      <c r="D3791" s="203"/>
      <c r="E3791" s="203"/>
      <c r="F3791" s="203"/>
    </row>
    <row r="3792" spans="2:6" ht="15.75">
      <c r="B3792" s="188"/>
      <c r="C3792" s="188"/>
      <c r="D3792" s="203"/>
      <c r="E3792" s="203"/>
      <c r="F3792" s="203"/>
    </row>
    <row r="3793" spans="2:6" ht="15.75">
      <c r="B3793" s="188"/>
      <c r="C3793" s="188"/>
      <c r="D3793" s="203"/>
      <c r="E3793" s="203"/>
      <c r="F3793" s="203"/>
    </row>
    <row r="3794" spans="2:6" ht="15.75">
      <c r="B3794" s="188"/>
      <c r="C3794" s="188"/>
      <c r="D3794" s="203"/>
      <c r="E3794" s="203"/>
      <c r="F3794" s="203"/>
    </row>
    <row r="3795" spans="2:6" ht="15.75">
      <c r="B3795" s="188"/>
      <c r="C3795" s="188"/>
      <c r="D3795" s="203"/>
      <c r="E3795" s="203"/>
      <c r="F3795" s="203"/>
    </row>
    <row r="3796" spans="2:6" ht="15.75">
      <c r="B3796" s="188"/>
      <c r="C3796" s="188"/>
      <c r="D3796" s="203"/>
      <c r="E3796" s="203"/>
      <c r="F3796" s="203"/>
    </row>
    <row r="3797" spans="2:6" ht="15.75">
      <c r="B3797" s="188"/>
      <c r="C3797" s="188"/>
      <c r="D3797" s="203"/>
      <c r="E3797" s="203"/>
      <c r="F3797" s="203"/>
    </row>
    <row r="3798" spans="2:6" ht="15.75">
      <c r="B3798" s="188"/>
      <c r="C3798" s="188"/>
      <c r="D3798" s="203"/>
      <c r="E3798" s="203"/>
      <c r="F3798" s="203"/>
    </row>
    <row r="3799" spans="2:6" ht="15.75">
      <c r="B3799" s="188"/>
      <c r="C3799" s="188"/>
      <c r="D3799" s="203"/>
      <c r="E3799" s="203"/>
      <c r="F3799" s="203"/>
    </row>
    <row r="3800" spans="2:6" ht="15.75">
      <c r="B3800" s="188"/>
      <c r="C3800" s="188"/>
      <c r="D3800" s="203"/>
      <c r="E3800" s="203"/>
      <c r="F3800" s="203"/>
    </row>
    <row r="3801" spans="2:6" ht="15.75">
      <c r="B3801" s="188"/>
      <c r="C3801" s="188"/>
      <c r="D3801" s="203"/>
      <c r="E3801" s="203"/>
      <c r="F3801" s="203"/>
    </row>
    <row r="3802" spans="2:6" ht="15.75">
      <c r="B3802" s="188"/>
      <c r="C3802" s="188"/>
      <c r="D3802" s="203"/>
      <c r="E3802" s="203"/>
      <c r="F3802" s="203"/>
    </row>
    <row r="3803" spans="2:6" ht="15.75">
      <c r="B3803" s="188"/>
      <c r="C3803" s="188"/>
      <c r="D3803" s="203"/>
      <c r="E3803" s="203"/>
      <c r="F3803" s="203"/>
    </row>
    <row r="3804" spans="2:6" ht="15.75">
      <c r="B3804" s="188"/>
      <c r="C3804" s="188"/>
      <c r="D3804" s="203"/>
      <c r="E3804" s="203"/>
      <c r="F3804" s="203"/>
    </row>
    <row r="3805" spans="2:6" ht="15.75">
      <c r="B3805" s="188"/>
      <c r="C3805" s="188"/>
      <c r="D3805" s="203"/>
      <c r="E3805" s="203"/>
      <c r="F3805" s="203"/>
    </row>
    <row r="3806" spans="2:6" ht="15.75">
      <c r="B3806" s="188"/>
      <c r="C3806" s="188"/>
      <c r="D3806" s="203"/>
      <c r="E3806" s="203"/>
      <c r="F3806" s="203"/>
    </row>
    <row r="3807" spans="2:6" ht="15.75">
      <c r="B3807" s="188"/>
      <c r="C3807" s="188"/>
      <c r="D3807" s="203"/>
      <c r="E3807" s="203"/>
      <c r="F3807" s="203"/>
    </row>
    <row r="3808" spans="2:6" ht="15.75">
      <c r="B3808" s="188"/>
      <c r="C3808" s="188"/>
      <c r="D3808" s="203"/>
      <c r="E3808" s="203"/>
      <c r="F3808" s="203"/>
    </row>
    <row r="3809" spans="2:6" ht="15.75">
      <c r="B3809" s="188"/>
      <c r="C3809" s="188"/>
      <c r="D3809" s="203"/>
      <c r="E3809" s="203"/>
      <c r="F3809" s="203"/>
    </row>
    <row r="3810" spans="2:6" ht="15.75">
      <c r="B3810" s="188"/>
      <c r="C3810" s="188"/>
      <c r="D3810" s="203"/>
      <c r="E3810" s="203"/>
      <c r="F3810" s="203"/>
    </row>
    <row r="3811" spans="2:6" ht="15.75">
      <c r="B3811" s="188"/>
      <c r="C3811" s="188"/>
      <c r="D3811" s="203"/>
      <c r="E3811" s="203"/>
      <c r="F3811" s="203"/>
    </row>
    <row r="3812" spans="2:6" ht="15.75">
      <c r="B3812" s="188"/>
      <c r="C3812" s="188"/>
      <c r="D3812" s="203"/>
      <c r="E3812" s="203"/>
      <c r="F3812" s="203"/>
    </row>
    <row r="3813" spans="2:6" ht="15.75">
      <c r="B3813" s="188"/>
      <c r="C3813" s="188"/>
      <c r="D3813" s="203"/>
      <c r="E3813" s="203"/>
      <c r="F3813" s="203"/>
    </row>
    <row r="3814" spans="2:6" ht="15.75">
      <c r="B3814" s="188"/>
      <c r="C3814" s="188"/>
      <c r="D3814" s="203"/>
      <c r="E3814" s="203"/>
      <c r="F3814" s="203"/>
    </row>
    <row r="3815" spans="2:6" ht="15.75">
      <c r="B3815" s="188"/>
      <c r="C3815" s="188"/>
      <c r="D3815" s="203"/>
      <c r="E3815" s="203"/>
      <c r="F3815" s="203"/>
    </row>
    <row r="3816" spans="2:6" ht="15.75">
      <c r="B3816" s="188"/>
      <c r="C3816" s="188"/>
      <c r="D3816" s="203"/>
      <c r="E3816" s="203"/>
      <c r="F3816" s="203"/>
    </row>
    <row r="3817" spans="2:6" ht="15.75">
      <c r="B3817" s="188"/>
      <c r="C3817" s="188"/>
      <c r="D3817" s="203"/>
      <c r="E3817" s="203"/>
      <c r="F3817" s="203"/>
    </row>
    <row r="3818" spans="2:6" ht="15.75">
      <c r="B3818" s="188"/>
      <c r="C3818" s="188"/>
      <c r="D3818" s="203"/>
      <c r="E3818" s="203"/>
      <c r="F3818" s="203"/>
    </row>
    <row r="3819" spans="2:6" ht="15.75">
      <c r="B3819" s="188"/>
      <c r="C3819" s="188"/>
      <c r="D3819" s="203"/>
      <c r="E3819" s="203"/>
      <c r="F3819" s="203"/>
    </row>
    <row r="3820" spans="2:6" ht="15.75">
      <c r="B3820" s="188"/>
      <c r="C3820" s="188"/>
      <c r="D3820" s="203"/>
      <c r="E3820" s="203"/>
      <c r="F3820" s="203"/>
    </row>
    <row r="3821" spans="2:6" ht="15.75">
      <c r="B3821" s="188"/>
      <c r="C3821" s="188"/>
      <c r="D3821" s="203"/>
      <c r="E3821" s="203"/>
      <c r="F3821" s="203"/>
    </row>
    <row r="3822" spans="2:6" ht="15.75">
      <c r="B3822" s="188"/>
      <c r="C3822" s="188"/>
      <c r="D3822" s="203"/>
      <c r="E3822" s="203"/>
      <c r="F3822" s="203"/>
    </row>
    <row r="3823" spans="2:6" ht="15.75">
      <c r="B3823" s="188"/>
      <c r="C3823" s="188"/>
      <c r="D3823" s="203"/>
      <c r="E3823" s="203"/>
      <c r="F3823" s="203"/>
    </row>
    <row r="3824" spans="2:6" ht="15.75">
      <c r="B3824" s="188"/>
      <c r="C3824" s="188"/>
      <c r="D3824" s="203"/>
      <c r="E3824" s="203"/>
      <c r="F3824" s="203"/>
    </row>
    <row r="3825" spans="2:6" ht="15.75">
      <c r="B3825" s="188"/>
      <c r="C3825" s="188"/>
      <c r="D3825" s="203"/>
      <c r="E3825" s="203"/>
      <c r="F3825" s="203"/>
    </row>
    <row r="3826" spans="2:6" ht="15.75">
      <c r="B3826" s="188"/>
      <c r="C3826" s="188"/>
      <c r="D3826" s="203"/>
      <c r="E3826" s="203"/>
      <c r="F3826" s="203"/>
    </row>
    <row r="3827" spans="2:6" ht="15.75">
      <c r="B3827" s="188"/>
      <c r="C3827" s="188"/>
      <c r="D3827" s="203"/>
      <c r="E3827" s="203"/>
      <c r="F3827" s="203"/>
    </row>
    <row r="3828" spans="2:6" ht="15.75">
      <c r="B3828" s="188"/>
      <c r="C3828" s="188"/>
      <c r="D3828" s="203"/>
      <c r="E3828" s="203"/>
      <c r="F3828" s="203"/>
    </row>
    <row r="3829" spans="2:6" ht="15.75">
      <c r="B3829" s="188"/>
      <c r="C3829" s="188"/>
      <c r="D3829" s="203"/>
      <c r="E3829" s="203"/>
      <c r="F3829" s="203"/>
    </row>
    <row r="3830" spans="2:6" ht="15.75">
      <c r="B3830" s="188"/>
      <c r="C3830" s="188"/>
      <c r="D3830" s="203"/>
      <c r="E3830" s="203"/>
      <c r="F3830" s="203"/>
    </row>
    <row r="3831" spans="2:6" ht="15.75">
      <c r="B3831" s="188"/>
      <c r="C3831" s="188"/>
      <c r="D3831" s="203"/>
      <c r="E3831" s="203"/>
      <c r="F3831" s="203"/>
    </row>
    <row r="3832" spans="2:6" ht="15.75">
      <c r="B3832" s="188"/>
      <c r="C3832" s="188"/>
      <c r="D3832" s="203"/>
      <c r="E3832" s="203"/>
      <c r="F3832" s="203"/>
    </row>
    <row r="3833" spans="2:6" ht="15.75">
      <c r="B3833" s="188"/>
      <c r="C3833" s="188"/>
      <c r="D3833" s="203"/>
      <c r="E3833" s="203"/>
      <c r="F3833" s="203"/>
    </row>
    <row r="3834" spans="2:6" ht="15.75">
      <c r="B3834" s="188"/>
      <c r="C3834" s="188"/>
      <c r="D3834" s="203"/>
      <c r="E3834" s="203"/>
      <c r="F3834" s="203"/>
    </row>
    <row r="3835" spans="2:6" ht="15.75">
      <c r="B3835" s="188"/>
      <c r="C3835" s="188"/>
      <c r="D3835" s="203"/>
      <c r="E3835" s="203"/>
      <c r="F3835" s="203"/>
    </row>
    <row r="3836" spans="2:6" ht="15.75">
      <c r="B3836" s="188"/>
      <c r="C3836" s="188"/>
      <c r="D3836" s="203"/>
      <c r="E3836" s="203"/>
      <c r="F3836" s="203"/>
    </row>
    <row r="3837" spans="2:6" ht="15.75">
      <c r="B3837" s="188"/>
      <c r="C3837" s="188"/>
      <c r="D3837" s="203"/>
      <c r="E3837" s="203"/>
      <c r="F3837" s="203"/>
    </row>
    <row r="3838" spans="2:6" ht="15.75">
      <c r="B3838" s="188"/>
      <c r="C3838" s="188"/>
      <c r="D3838" s="203"/>
      <c r="E3838" s="203"/>
      <c r="F3838" s="203"/>
    </row>
    <row r="3839" spans="2:6" ht="15.75">
      <c r="B3839" s="188"/>
      <c r="C3839" s="188"/>
      <c r="D3839" s="203"/>
      <c r="E3839" s="203"/>
      <c r="F3839" s="203"/>
    </row>
    <row r="3840" spans="2:6" ht="15.75">
      <c r="B3840" s="188"/>
      <c r="C3840" s="188"/>
      <c r="D3840" s="203"/>
      <c r="E3840" s="203"/>
      <c r="F3840" s="203"/>
    </row>
    <row r="3841" spans="2:6" ht="15.75">
      <c r="B3841" s="188"/>
      <c r="C3841" s="188"/>
      <c r="D3841" s="203"/>
      <c r="E3841" s="203"/>
      <c r="F3841" s="203"/>
    </row>
    <row r="3842" spans="2:6" ht="15.75">
      <c r="B3842" s="188"/>
      <c r="C3842" s="188"/>
      <c r="D3842" s="203"/>
      <c r="E3842" s="203"/>
      <c r="F3842" s="203"/>
    </row>
    <row r="3843" spans="2:6" ht="15.75">
      <c r="B3843" s="188"/>
      <c r="C3843" s="188"/>
      <c r="D3843" s="203"/>
      <c r="E3843" s="203"/>
      <c r="F3843" s="203"/>
    </row>
    <row r="3844" spans="2:6" ht="15.75">
      <c r="B3844" s="188"/>
      <c r="C3844" s="188"/>
      <c r="D3844" s="203"/>
      <c r="E3844" s="203"/>
      <c r="F3844" s="203"/>
    </row>
    <row r="3845" spans="2:6" ht="15.75">
      <c r="B3845" s="188"/>
      <c r="C3845" s="188"/>
      <c r="D3845" s="203"/>
      <c r="E3845" s="203"/>
      <c r="F3845" s="203"/>
    </row>
    <row r="3846" spans="2:6" ht="15.75">
      <c r="B3846" s="188"/>
      <c r="C3846" s="188"/>
      <c r="D3846" s="203"/>
      <c r="E3846" s="203"/>
      <c r="F3846" s="203"/>
    </row>
    <row r="3847" spans="2:6" ht="15.75">
      <c r="B3847" s="188"/>
      <c r="C3847" s="188"/>
      <c r="D3847" s="203"/>
      <c r="E3847" s="203"/>
      <c r="F3847" s="203"/>
    </row>
    <row r="3848" spans="2:6" ht="15.75">
      <c r="B3848" s="188"/>
      <c r="C3848" s="188"/>
      <c r="D3848" s="203"/>
      <c r="E3848" s="203"/>
      <c r="F3848" s="203"/>
    </row>
    <row r="3849" spans="2:6" ht="15.75">
      <c r="B3849" s="188"/>
      <c r="C3849" s="188"/>
      <c r="D3849" s="203"/>
      <c r="E3849" s="203"/>
      <c r="F3849" s="203"/>
    </row>
    <row r="3850" spans="2:6" ht="15.75">
      <c r="B3850" s="188"/>
      <c r="C3850" s="188"/>
      <c r="D3850" s="203"/>
      <c r="E3850" s="203"/>
      <c r="F3850" s="203"/>
    </row>
    <row r="3851" spans="2:6" ht="15.75">
      <c r="B3851" s="188"/>
      <c r="C3851" s="188"/>
      <c r="D3851" s="203"/>
      <c r="E3851" s="203"/>
      <c r="F3851" s="203"/>
    </row>
    <row r="3852" spans="2:6" ht="15.75">
      <c r="B3852" s="188"/>
      <c r="C3852" s="188"/>
      <c r="D3852" s="203"/>
      <c r="E3852" s="203"/>
      <c r="F3852" s="203"/>
    </row>
    <row r="3853" spans="2:6" ht="15.75">
      <c r="B3853" s="188"/>
      <c r="C3853" s="188"/>
      <c r="D3853" s="203"/>
      <c r="E3853" s="203"/>
      <c r="F3853" s="203"/>
    </row>
    <row r="3854" spans="2:6" ht="15.75">
      <c r="B3854" s="188"/>
      <c r="C3854" s="188"/>
      <c r="D3854" s="203"/>
      <c r="E3854" s="203"/>
      <c r="F3854" s="203"/>
    </row>
    <row r="3855" spans="2:6" ht="15.75">
      <c r="B3855" s="188"/>
      <c r="C3855" s="188"/>
      <c r="D3855" s="203"/>
      <c r="E3855" s="203"/>
      <c r="F3855" s="203"/>
    </row>
    <row r="3856" spans="2:6" ht="15.75">
      <c r="B3856" s="188"/>
      <c r="C3856" s="188"/>
      <c r="D3856" s="203"/>
      <c r="E3856" s="203"/>
      <c r="F3856" s="203"/>
    </row>
    <row r="3857" spans="2:6" ht="15.75">
      <c r="B3857" s="188"/>
      <c r="C3857" s="188"/>
      <c r="D3857" s="203"/>
      <c r="E3857" s="203"/>
      <c r="F3857" s="203"/>
    </row>
    <row r="3858" spans="2:6" ht="15.75">
      <c r="B3858" s="188"/>
      <c r="C3858" s="188"/>
      <c r="D3858" s="203"/>
      <c r="E3858" s="203"/>
      <c r="F3858" s="203"/>
    </row>
    <row r="3859" spans="2:6" ht="15.75">
      <c r="B3859" s="188"/>
      <c r="C3859" s="188"/>
      <c r="D3859" s="203"/>
      <c r="E3859" s="203"/>
      <c r="F3859" s="203"/>
    </row>
    <row r="3860" spans="2:6" ht="15.75">
      <c r="B3860" s="188"/>
      <c r="C3860" s="188"/>
      <c r="D3860" s="203"/>
      <c r="E3860" s="203"/>
      <c r="F3860" s="203"/>
    </row>
    <row r="3861" spans="2:6" ht="15.75">
      <c r="B3861" s="188"/>
      <c r="C3861" s="188"/>
      <c r="D3861" s="203"/>
      <c r="E3861" s="203"/>
      <c r="F3861" s="203"/>
    </row>
    <row r="3862" spans="2:6" ht="15.75">
      <c r="B3862" s="188"/>
      <c r="C3862" s="188"/>
      <c r="D3862" s="203"/>
      <c r="E3862" s="203"/>
      <c r="F3862" s="203"/>
    </row>
    <row r="3863" spans="2:6" ht="15.75">
      <c r="B3863" s="188"/>
      <c r="C3863" s="188"/>
      <c r="D3863" s="203"/>
      <c r="E3863" s="203"/>
      <c r="F3863" s="203"/>
    </row>
    <row r="3864" spans="2:6" ht="15.75">
      <c r="B3864" s="188"/>
      <c r="C3864" s="188"/>
      <c r="D3864" s="203"/>
      <c r="E3864" s="203"/>
      <c r="F3864" s="203"/>
    </row>
    <row r="3865" spans="2:6" ht="15.75">
      <c r="B3865" s="188"/>
      <c r="C3865" s="188"/>
      <c r="D3865" s="203"/>
      <c r="E3865" s="203"/>
      <c r="F3865" s="203"/>
    </row>
    <row r="3866" spans="2:6" ht="15.75">
      <c r="B3866" s="188"/>
      <c r="C3866" s="188"/>
      <c r="D3866" s="203"/>
      <c r="E3866" s="203"/>
      <c r="F3866" s="203"/>
    </row>
    <row r="3867" spans="2:6" ht="15.75">
      <c r="B3867" s="188"/>
      <c r="C3867" s="188"/>
      <c r="D3867" s="203"/>
      <c r="E3867" s="203"/>
      <c r="F3867" s="203"/>
    </row>
    <row r="3868" spans="2:6" ht="15.75">
      <c r="B3868" s="188"/>
      <c r="C3868" s="188"/>
      <c r="D3868" s="203"/>
      <c r="E3868" s="203"/>
      <c r="F3868" s="203"/>
    </row>
    <row r="3869" spans="2:6" ht="15.75">
      <c r="B3869" s="188"/>
      <c r="C3869" s="188"/>
      <c r="D3869" s="203"/>
      <c r="E3869" s="203"/>
      <c r="F3869" s="203"/>
    </row>
    <row r="3870" spans="2:6" ht="15.75">
      <c r="B3870" s="188"/>
      <c r="C3870" s="188"/>
      <c r="D3870" s="203"/>
      <c r="E3870" s="203"/>
      <c r="F3870" s="203"/>
    </row>
    <row r="3871" spans="2:6" ht="15.75">
      <c r="B3871" s="188"/>
      <c r="C3871" s="188"/>
      <c r="D3871" s="203"/>
      <c r="E3871" s="203"/>
      <c r="F3871" s="203"/>
    </row>
    <row r="3872" spans="2:6" ht="15.75">
      <c r="B3872" s="188"/>
      <c r="C3872" s="188"/>
      <c r="D3872" s="203"/>
      <c r="E3872" s="203"/>
      <c r="F3872" s="203"/>
    </row>
    <row r="3873" spans="2:6" ht="15.75">
      <c r="B3873" s="188"/>
      <c r="C3873" s="188"/>
      <c r="D3873" s="203"/>
      <c r="E3873" s="203"/>
      <c r="F3873" s="203"/>
    </row>
    <row r="3874" spans="2:6" ht="15.75">
      <c r="B3874" s="188"/>
      <c r="C3874" s="188"/>
      <c r="D3874" s="203"/>
      <c r="E3874" s="203"/>
      <c r="F3874" s="203"/>
    </row>
    <row r="3875" spans="2:6" ht="15.75">
      <c r="B3875" s="188"/>
      <c r="C3875" s="188"/>
      <c r="D3875" s="203"/>
      <c r="E3875" s="203"/>
      <c r="F3875" s="203"/>
    </row>
    <row r="3876" spans="2:6" ht="15.75">
      <c r="B3876" s="188"/>
      <c r="C3876" s="188"/>
      <c r="D3876" s="203"/>
      <c r="E3876" s="203"/>
      <c r="F3876" s="203"/>
    </row>
    <row r="3877" spans="2:6" ht="15.75">
      <c r="B3877" s="188"/>
      <c r="C3877" s="188"/>
      <c r="D3877" s="203"/>
      <c r="E3877" s="203"/>
      <c r="F3877" s="203"/>
    </row>
    <row r="3878" spans="2:6" ht="15.75">
      <c r="B3878" s="188"/>
      <c r="C3878" s="188"/>
      <c r="D3878" s="203"/>
      <c r="E3878" s="203"/>
      <c r="F3878" s="203"/>
    </row>
    <row r="3879" spans="2:6" ht="15.75">
      <c r="B3879" s="188"/>
      <c r="C3879" s="188"/>
      <c r="D3879" s="203"/>
      <c r="E3879" s="203"/>
      <c r="F3879" s="203"/>
    </row>
    <row r="3880" spans="2:6" ht="15.75">
      <c r="B3880" s="188"/>
      <c r="C3880" s="188"/>
      <c r="D3880" s="203"/>
      <c r="E3880" s="203"/>
      <c r="F3880" s="203"/>
    </row>
    <row r="3881" spans="2:6" ht="15.75">
      <c r="B3881" s="188"/>
      <c r="C3881" s="188"/>
      <c r="D3881" s="203"/>
      <c r="E3881" s="203"/>
      <c r="F3881" s="203"/>
    </row>
    <row r="3882" spans="2:6" ht="15.75">
      <c r="B3882" s="188"/>
      <c r="C3882" s="188"/>
      <c r="D3882" s="203"/>
      <c r="E3882" s="203"/>
      <c r="F3882" s="203"/>
    </row>
    <row r="3883" spans="2:6" ht="15.75">
      <c r="B3883" s="188"/>
      <c r="C3883" s="188"/>
      <c r="D3883" s="203"/>
      <c r="E3883" s="203"/>
      <c r="F3883" s="203"/>
    </row>
    <row r="3884" spans="2:6" ht="15.75">
      <c r="B3884" s="188"/>
      <c r="C3884" s="188"/>
      <c r="D3884" s="203"/>
      <c r="E3884" s="203"/>
      <c r="F3884" s="203"/>
    </row>
    <row r="3885" spans="2:6" ht="15.75">
      <c r="B3885" s="188"/>
      <c r="C3885" s="188"/>
      <c r="D3885" s="203"/>
      <c r="E3885" s="203"/>
      <c r="F3885" s="203"/>
    </row>
    <row r="3886" spans="2:6" ht="15.75">
      <c r="B3886" s="188"/>
      <c r="C3886" s="188"/>
      <c r="D3886" s="203"/>
      <c r="E3886" s="203"/>
      <c r="F3886" s="203"/>
    </row>
    <row r="3887" spans="2:6" ht="15.75">
      <c r="B3887" s="188"/>
      <c r="C3887" s="188"/>
      <c r="D3887" s="203"/>
      <c r="E3887" s="203"/>
      <c r="F3887" s="203"/>
    </row>
    <row r="3888" spans="2:6" ht="15.75">
      <c r="B3888" s="188"/>
      <c r="C3888" s="188"/>
      <c r="D3888" s="203"/>
      <c r="E3888" s="203"/>
      <c r="F3888" s="203"/>
    </row>
    <row r="3889" spans="2:6" ht="15.75">
      <c r="B3889" s="188"/>
      <c r="C3889" s="188"/>
      <c r="D3889" s="203"/>
      <c r="E3889" s="203"/>
      <c r="F3889" s="203"/>
    </row>
    <row r="3890" spans="2:6" ht="15.75">
      <c r="B3890" s="188"/>
      <c r="C3890" s="188"/>
      <c r="D3890" s="203"/>
      <c r="E3890" s="203"/>
      <c r="F3890" s="203"/>
    </row>
    <row r="3891" spans="2:6" ht="15.75">
      <c r="B3891" s="188"/>
      <c r="C3891" s="188"/>
      <c r="D3891" s="203"/>
      <c r="E3891" s="203"/>
      <c r="F3891" s="203"/>
    </row>
    <row r="3892" spans="2:6" ht="15.75">
      <c r="B3892" s="188"/>
      <c r="C3892" s="188"/>
      <c r="D3892" s="203"/>
      <c r="E3892" s="203"/>
      <c r="F3892" s="203"/>
    </row>
    <row r="3893" spans="2:6" ht="15.75">
      <c r="B3893" s="188"/>
      <c r="C3893" s="188"/>
      <c r="D3893" s="203"/>
      <c r="E3893" s="203"/>
      <c r="F3893" s="203"/>
    </row>
    <row r="3894" spans="2:6" ht="15.75">
      <c r="B3894" s="188"/>
      <c r="C3894" s="188"/>
      <c r="D3894" s="203"/>
      <c r="E3894" s="203"/>
      <c r="F3894" s="203"/>
    </row>
    <row r="3895" spans="2:6" ht="15.75">
      <c r="B3895" s="188"/>
      <c r="C3895" s="188"/>
      <c r="D3895" s="203"/>
      <c r="E3895" s="203"/>
      <c r="F3895" s="203"/>
    </row>
    <row r="3896" spans="2:6" ht="15.75">
      <c r="B3896" s="188"/>
      <c r="C3896" s="188"/>
      <c r="D3896" s="203"/>
      <c r="E3896" s="203"/>
      <c r="F3896" s="203"/>
    </row>
    <row r="3897" spans="2:6" ht="15.75">
      <c r="B3897" s="188"/>
      <c r="C3897" s="188"/>
      <c r="D3897" s="203"/>
      <c r="E3897" s="203"/>
      <c r="F3897" s="203"/>
    </row>
    <row r="3898" spans="2:6" ht="15.75">
      <c r="B3898" s="188"/>
      <c r="C3898" s="188"/>
      <c r="D3898" s="203"/>
      <c r="E3898" s="203"/>
      <c r="F3898" s="203"/>
    </row>
    <row r="3899" spans="2:6" ht="15.75">
      <c r="B3899" s="188"/>
      <c r="C3899" s="188"/>
      <c r="D3899" s="203"/>
      <c r="E3899" s="203"/>
      <c r="F3899" s="203"/>
    </row>
    <row r="3900" spans="2:6" ht="15.75">
      <c r="B3900" s="188"/>
      <c r="C3900" s="188"/>
      <c r="D3900" s="203"/>
      <c r="E3900" s="203"/>
      <c r="F3900" s="203"/>
    </row>
    <row r="3901" spans="2:6" ht="15.75">
      <c r="B3901" s="188"/>
      <c r="C3901" s="188"/>
      <c r="D3901" s="203"/>
      <c r="E3901" s="203"/>
      <c r="F3901" s="203"/>
    </row>
    <row r="3902" spans="2:6" ht="15.75">
      <c r="B3902" s="188"/>
      <c r="C3902" s="188"/>
      <c r="D3902" s="203"/>
      <c r="E3902" s="203"/>
      <c r="F3902" s="203"/>
    </row>
    <row r="3903" spans="2:6" ht="15.75">
      <c r="B3903" s="188"/>
      <c r="C3903" s="188"/>
      <c r="D3903" s="203"/>
      <c r="E3903" s="203"/>
      <c r="F3903" s="203"/>
    </row>
    <row r="3904" spans="2:6" ht="15.75">
      <c r="B3904" s="188"/>
      <c r="C3904" s="188"/>
      <c r="D3904" s="203"/>
      <c r="E3904" s="203"/>
      <c r="F3904" s="203"/>
    </row>
    <row r="3905" spans="2:6" ht="15.75">
      <c r="B3905" s="188"/>
      <c r="C3905" s="188"/>
      <c r="D3905" s="203"/>
      <c r="E3905" s="203"/>
      <c r="F3905" s="203"/>
    </row>
    <row r="3906" spans="2:6" ht="15.75">
      <c r="B3906" s="188"/>
      <c r="C3906" s="188"/>
      <c r="D3906" s="203"/>
      <c r="E3906" s="203"/>
      <c r="F3906" s="203"/>
    </row>
    <row r="3907" spans="2:6" ht="15.75">
      <c r="B3907" s="188"/>
      <c r="C3907" s="188"/>
      <c r="D3907" s="203"/>
      <c r="E3907" s="203"/>
      <c r="F3907" s="203"/>
    </row>
    <row r="3908" spans="2:6" ht="15.75">
      <c r="B3908" s="188"/>
      <c r="C3908" s="188"/>
      <c r="D3908" s="203"/>
      <c r="E3908" s="203"/>
      <c r="F3908" s="203"/>
    </row>
    <row r="3909" spans="2:6" ht="15.75">
      <c r="B3909" s="188"/>
      <c r="C3909" s="188"/>
      <c r="D3909" s="203"/>
      <c r="E3909" s="203"/>
      <c r="F3909" s="203"/>
    </row>
    <row r="3910" spans="2:6" ht="15.75">
      <c r="B3910" s="188"/>
      <c r="C3910" s="188"/>
      <c r="D3910" s="203"/>
      <c r="E3910" s="203"/>
      <c r="F3910" s="203"/>
    </row>
    <row r="3911" spans="2:6" ht="15.75">
      <c r="B3911" s="188"/>
      <c r="C3911" s="188"/>
      <c r="D3911" s="203"/>
      <c r="E3911" s="203"/>
      <c r="F3911" s="203"/>
    </row>
    <row r="3912" spans="2:6" ht="15.75">
      <c r="B3912" s="188"/>
      <c r="C3912" s="188"/>
      <c r="D3912" s="203"/>
      <c r="E3912" s="203"/>
      <c r="F3912" s="203"/>
    </row>
    <row r="3913" spans="2:6" ht="15.75">
      <c r="B3913" s="188"/>
      <c r="C3913" s="188"/>
      <c r="D3913" s="203"/>
      <c r="E3913" s="203"/>
      <c r="F3913" s="203"/>
    </row>
    <row r="3914" spans="2:6" ht="15.75">
      <c r="B3914" s="188"/>
      <c r="C3914" s="188"/>
      <c r="D3914" s="203"/>
      <c r="E3914" s="203"/>
      <c r="F3914" s="203"/>
    </row>
    <row r="3915" spans="2:6" ht="15.75">
      <c r="B3915" s="188"/>
      <c r="C3915" s="188"/>
      <c r="D3915" s="203"/>
      <c r="E3915" s="203"/>
      <c r="F3915" s="203"/>
    </row>
    <row r="3916" spans="2:6" ht="15.75">
      <c r="B3916" s="188"/>
      <c r="C3916" s="188"/>
      <c r="D3916" s="203"/>
      <c r="E3916" s="203"/>
      <c r="F3916" s="203"/>
    </row>
    <row r="3917" spans="2:6" ht="15.75">
      <c r="B3917" s="188"/>
      <c r="C3917" s="188"/>
      <c r="D3917" s="203"/>
      <c r="E3917" s="203"/>
      <c r="F3917" s="203"/>
    </row>
    <row r="3918" spans="2:6" ht="15.75">
      <c r="B3918" s="188"/>
      <c r="C3918" s="188"/>
      <c r="D3918" s="203"/>
      <c r="E3918" s="203"/>
      <c r="F3918" s="203"/>
    </row>
    <row r="3919" spans="2:6" ht="15.75">
      <c r="B3919" s="188"/>
      <c r="C3919" s="188"/>
      <c r="D3919" s="203"/>
      <c r="E3919" s="203"/>
      <c r="F3919" s="203"/>
    </row>
    <row r="3920" spans="2:6" ht="15.75">
      <c r="B3920" s="188"/>
      <c r="C3920" s="188"/>
      <c r="D3920" s="203"/>
      <c r="E3920" s="203"/>
      <c r="F3920" s="203"/>
    </row>
    <row r="3921" spans="2:6" ht="15.75">
      <c r="B3921" s="188"/>
      <c r="C3921" s="188"/>
      <c r="D3921" s="203"/>
      <c r="E3921" s="203"/>
      <c r="F3921" s="203"/>
    </row>
    <row r="3922" spans="2:6" ht="15.75">
      <c r="B3922" s="188"/>
      <c r="C3922" s="188"/>
      <c r="D3922" s="203"/>
      <c r="E3922" s="203"/>
      <c r="F3922" s="203"/>
    </row>
    <row r="3923" spans="2:6" ht="15.75">
      <c r="B3923" s="188"/>
      <c r="C3923" s="188"/>
      <c r="D3923" s="203"/>
      <c r="E3923" s="203"/>
      <c r="F3923" s="203"/>
    </row>
    <row r="3924" spans="2:6" ht="15.75">
      <c r="B3924" s="188"/>
      <c r="C3924" s="188"/>
      <c r="D3924" s="203"/>
      <c r="E3924" s="203"/>
      <c r="F3924" s="203"/>
    </row>
    <row r="3925" spans="2:6" ht="15.75">
      <c r="B3925" s="188"/>
      <c r="C3925" s="188"/>
      <c r="D3925" s="203"/>
      <c r="E3925" s="203"/>
      <c r="F3925" s="203"/>
    </row>
    <row r="3926" spans="2:6" ht="15.75">
      <c r="B3926" s="188"/>
      <c r="C3926" s="188"/>
      <c r="D3926" s="203"/>
      <c r="E3926" s="203"/>
      <c r="F3926" s="203"/>
    </row>
    <row r="3927" spans="2:6" ht="15.75">
      <c r="B3927" s="188"/>
      <c r="C3927" s="188"/>
      <c r="D3927" s="203"/>
      <c r="E3927" s="203"/>
      <c r="F3927" s="203"/>
    </row>
    <row r="3928" spans="2:6" ht="15.75">
      <c r="B3928" s="188"/>
      <c r="C3928" s="188"/>
      <c r="D3928" s="203"/>
      <c r="E3928" s="203"/>
      <c r="F3928" s="203"/>
    </row>
    <row r="3929" spans="2:6" ht="15.75">
      <c r="B3929" s="188"/>
      <c r="C3929" s="188"/>
      <c r="D3929" s="203"/>
      <c r="E3929" s="203"/>
      <c r="F3929" s="203"/>
    </row>
    <row r="3930" spans="2:6" ht="15.75">
      <c r="B3930" s="188"/>
      <c r="C3930" s="188"/>
      <c r="D3930" s="203"/>
      <c r="E3930" s="203"/>
      <c r="F3930" s="203"/>
    </row>
    <row r="3931" spans="2:6" ht="15.75">
      <c r="B3931" s="188"/>
      <c r="C3931" s="188"/>
      <c r="D3931" s="203"/>
      <c r="E3931" s="203"/>
      <c r="F3931" s="203"/>
    </row>
    <row r="3932" spans="2:6" ht="15.75">
      <c r="B3932" s="188"/>
      <c r="C3932" s="188"/>
      <c r="D3932" s="203"/>
      <c r="E3932" s="203"/>
      <c r="F3932" s="203"/>
    </row>
    <row r="3933" spans="2:6" ht="15.75">
      <c r="B3933" s="188"/>
      <c r="C3933" s="188"/>
      <c r="D3933" s="203"/>
      <c r="E3933" s="203"/>
      <c r="F3933" s="203"/>
    </row>
    <row r="3934" spans="2:6" ht="15.75">
      <c r="B3934" s="188"/>
      <c r="C3934" s="188"/>
      <c r="D3934" s="203"/>
      <c r="E3934" s="203"/>
      <c r="F3934" s="203"/>
    </row>
    <row r="3935" spans="2:6" ht="15.75">
      <c r="B3935" s="188"/>
      <c r="C3935" s="188"/>
      <c r="D3935" s="203"/>
      <c r="E3935" s="203"/>
      <c r="F3935" s="203"/>
    </row>
    <row r="3936" spans="2:6" ht="15.75">
      <c r="B3936" s="188"/>
      <c r="C3936" s="188"/>
      <c r="D3936" s="203"/>
      <c r="E3936" s="203"/>
      <c r="F3936" s="203"/>
    </row>
    <row r="3937" spans="2:6" ht="15.75">
      <c r="B3937" s="188"/>
      <c r="C3937" s="188"/>
      <c r="D3937" s="203"/>
      <c r="E3937" s="203"/>
      <c r="F3937" s="203"/>
    </row>
    <row r="3938" spans="2:6" ht="15.75">
      <c r="B3938" s="188"/>
      <c r="C3938" s="188"/>
      <c r="D3938" s="203"/>
      <c r="E3938" s="203"/>
      <c r="F3938" s="203"/>
    </row>
    <row r="3939" spans="2:6" ht="15.75">
      <c r="B3939" s="188"/>
      <c r="C3939" s="188"/>
      <c r="D3939" s="203"/>
      <c r="E3939" s="203"/>
      <c r="F3939" s="203"/>
    </row>
    <row r="3940" spans="2:6" ht="15.75">
      <c r="B3940" s="188"/>
      <c r="C3940" s="188"/>
      <c r="D3940" s="203"/>
      <c r="E3940" s="203"/>
      <c r="F3940" s="203"/>
    </row>
    <row r="3941" spans="2:6" ht="15.75">
      <c r="B3941" s="188"/>
      <c r="C3941" s="188"/>
      <c r="D3941" s="203"/>
      <c r="E3941" s="203"/>
      <c r="F3941" s="203"/>
    </row>
    <row r="3942" spans="2:6" ht="15.75">
      <c r="B3942" s="188"/>
      <c r="C3942" s="188"/>
      <c r="D3942" s="203"/>
      <c r="E3942" s="203"/>
      <c r="F3942" s="203"/>
    </row>
    <row r="3943" spans="2:6" ht="15.75">
      <c r="B3943" s="188"/>
      <c r="C3943" s="188"/>
      <c r="D3943" s="203"/>
      <c r="E3943" s="203"/>
      <c r="F3943" s="203"/>
    </row>
    <row r="3944" spans="2:6" ht="15.75">
      <c r="B3944" s="188"/>
      <c r="C3944" s="188"/>
      <c r="D3944" s="203"/>
      <c r="E3944" s="203"/>
      <c r="F3944" s="203"/>
    </row>
    <row r="3945" spans="2:6" ht="15.75">
      <c r="B3945" s="188"/>
      <c r="C3945" s="188"/>
      <c r="D3945" s="203"/>
      <c r="E3945" s="203"/>
      <c r="F3945" s="203"/>
    </row>
    <row r="3946" spans="2:6" ht="15.75">
      <c r="B3946" s="188"/>
      <c r="C3946" s="188"/>
      <c r="D3946" s="203"/>
      <c r="E3946" s="203"/>
      <c r="F3946" s="203"/>
    </row>
    <row r="3947" spans="2:6" ht="15.75">
      <c r="B3947" s="188"/>
      <c r="C3947" s="188"/>
      <c r="D3947" s="203"/>
      <c r="E3947" s="203"/>
      <c r="F3947" s="203"/>
    </row>
    <row r="3948" spans="2:6" ht="15.75">
      <c r="B3948" s="188"/>
      <c r="C3948" s="188"/>
      <c r="D3948" s="203"/>
      <c r="E3948" s="203"/>
      <c r="F3948" s="203"/>
    </row>
    <row r="3949" spans="2:6" ht="15.75">
      <c r="B3949" s="188"/>
      <c r="C3949" s="188"/>
      <c r="D3949" s="203"/>
      <c r="E3949" s="203"/>
      <c r="F3949" s="203"/>
    </row>
    <row r="3950" spans="2:6" ht="15.75">
      <c r="B3950" s="188"/>
      <c r="C3950" s="188"/>
      <c r="D3950" s="203"/>
      <c r="E3950" s="203"/>
      <c r="F3950" s="203"/>
    </row>
    <row r="3951" spans="2:6" ht="15.75">
      <c r="B3951" s="188"/>
      <c r="C3951" s="188"/>
      <c r="D3951" s="203"/>
      <c r="E3951" s="203"/>
      <c r="F3951" s="203"/>
    </row>
    <row r="3952" spans="2:6" ht="15.75">
      <c r="B3952" s="188"/>
      <c r="C3952" s="188"/>
      <c r="D3952" s="203"/>
      <c r="E3952" s="203"/>
      <c r="F3952" s="203"/>
    </row>
    <row r="3953" spans="2:6" ht="15.75">
      <c r="B3953" s="188"/>
      <c r="C3953" s="188"/>
      <c r="D3953" s="203"/>
      <c r="E3953" s="203"/>
      <c r="F3953" s="203"/>
    </row>
    <row r="3954" spans="2:6" ht="15.75">
      <c r="B3954" s="188"/>
      <c r="C3954" s="188"/>
      <c r="D3954" s="203"/>
      <c r="E3954" s="203"/>
      <c r="F3954" s="203"/>
    </row>
    <row r="3955" spans="2:6" ht="15.75">
      <c r="B3955" s="188"/>
      <c r="C3955" s="188"/>
      <c r="D3955" s="203"/>
      <c r="E3955" s="203"/>
      <c r="F3955" s="203"/>
    </row>
    <row r="3956" spans="2:6" ht="15.75">
      <c r="B3956" s="188"/>
      <c r="C3956" s="188"/>
      <c r="D3956" s="203"/>
      <c r="E3956" s="203"/>
      <c r="F3956" s="203"/>
    </row>
    <row r="3957" spans="2:6" ht="15.75">
      <c r="B3957" s="188"/>
      <c r="C3957" s="188"/>
      <c r="D3957" s="203"/>
      <c r="E3957" s="203"/>
      <c r="F3957" s="203"/>
    </row>
    <row r="3958" spans="2:6" ht="15.75">
      <c r="B3958" s="188"/>
      <c r="C3958" s="188"/>
      <c r="D3958" s="203"/>
      <c r="E3958" s="203"/>
      <c r="F3958" s="203"/>
    </row>
    <row r="3959" spans="2:6" ht="15.75">
      <c r="B3959" s="188"/>
      <c r="C3959" s="188"/>
      <c r="D3959" s="203"/>
      <c r="E3959" s="203"/>
      <c r="F3959" s="203"/>
    </row>
    <row r="3960" spans="2:6" ht="15.75">
      <c r="B3960" s="188"/>
      <c r="C3960" s="188"/>
      <c r="D3960" s="203"/>
      <c r="E3960" s="203"/>
      <c r="F3960" s="203"/>
    </row>
    <row r="3961" spans="2:6" ht="15.75">
      <c r="B3961" s="188"/>
      <c r="C3961" s="188"/>
      <c r="D3961" s="203"/>
      <c r="E3961" s="203"/>
      <c r="F3961" s="203"/>
    </row>
    <row r="3962" spans="2:6" ht="15.75">
      <c r="B3962" s="188"/>
      <c r="C3962" s="188"/>
      <c r="D3962" s="203"/>
      <c r="E3962" s="203"/>
      <c r="F3962" s="203"/>
    </row>
    <row r="3963" spans="2:6" ht="15.75">
      <c r="B3963" s="188"/>
      <c r="C3963" s="188"/>
      <c r="D3963" s="203"/>
      <c r="E3963" s="203"/>
      <c r="F3963" s="203"/>
    </row>
    <row r="3964" spans="2:6" ht="15.75">
      <c r="B3964" s="188"/>
      <c r="C3964" s="188"/>
      <c r="D3964" s="203"/>
      <c r="E3964" s="203"/>
      <c r="F3964" s="203"/>
    </row>
    <row r="3965" spans="2:6" ht="15.75">
      <c r="B3965" s="188"/>
      <c r="C3965" s="188"/>
      <c r="D3965" s="203"/>
      <c r="E3965" s="203"/>
      <c r="F3965" s="203"/>
    </row>
    <row r="3966" spans="2:6" ht="15.75">
      <c r="B3966" s="188"/>
      <c r="C3966" s="188"/>
      <c r="D3966" s="203"/>
      <c r="E3966" s="203"/>
      <c r="F3966" s="203"/>
    </row>
    <row r="3967" spans="2:6" ht="15.75">
      <c r="B3967" s="188"/>
      <c r="C3967" s="188"/>
      <c r="D3967" s="203"/>
      <c r="E3967" s="203"/>
      <c r="F3967" s="203"/>
    </row>
    <row r="3968" spans="2:6" ht="15.75">
      <c r="B3968" s="188"/>
      <c r="C3968" s="188"/>
      <c r="D3968" s="203"/>
      <c r="E3968" s="203"/>
      <c r="F3968" s="203"/>
    </row>
    <row r="3969" spans="2:6" ht="15.75">
      <c r="B3969" s="188"/>
      <c r="C3969" s="188"/>
      <c r="D3969" s="203"/>
      <c r="E3969" s="203"/>
      <c r="F3969" s="203"/>
    </row>
    <row r="3970" spans="2:6" ht="15.75">
      <c r="B3970" s="188"/>
      <c r="C3970" s="188"/>
      <c r="D3970" s="203"/>
      <c r="E3970" s="203"/>
      <c r="F3970" s="203"/>
    </row>
    <row r="3971" spans="2:6" ht="15.75">
      <c r="B3971" s="188"/>
      <c r="C3971" s="188"/>
      <c r="D3971" s="203"/>
      <c r="E3971" s="203"/>
      <c r="F3971" s="203"/>
    </row>
    <row r="3972" spans="2:6" ht="15.75">
      <c r="B3972" s="188"/>
      <c r="C3972" s="188"/>
      <c r="D3972" s="203"/>
      <c r="E3972" s="203"/>
      <c r="F3972" s="203"/>
    </row>
    <row r="3973" spans="2:6" ht="15.75">
      <c r="B3973" s="188"/>
      <c r="C3973" s="188"/>
      <c r="D3973" s="203"/>
      <c r="E3973" s="203"/>
      <c r="F3973" s="203"/>
    </row>
    <row r="3974" spans="2:6" ht="15.75">
      <c r="B3974" s="188"/>
      <c r="C3974" s="188"/>
      <c r="D3974" s="203"/>
      <c r="E3974" s="203"/>
      <c r="F3974" s="203"/>
    </row>
    <row r="3975" spans="2:6" ht="15.75">
      <c r="B3975" s="188"/>
      <c r="C3975" s="188"/>
      <c r="D3975" s="203"/>
      <c r="E3975" s="203"/>
      <c r="F3975" s="203"/>
    </row>
    <row r="3976" spans="2:6" ht="15.75">
      <c r="B3976" s="188"/>
      <c r="C3976" s="188"/>
      <c r="D3976" s="203"/>
      <c r="E3976" s="203"/>
      <c r="F3976" s="203"/>
    </row>
    <row r="3977" spans="2:6" ht="15.75">
      <c r="B3977" s="188"/>
      <c r="C3977" s="188"/>
      <c r="D3977" s="203"/>
      <c r="E3977" s="203"/>
      <c r="F3977" s="203"/>
    </row>
    <row r="3978" spans="2:6" ht="15.75">
      <c r="B3978" s="188"/>
      <c r="C3978" s="188"/>
      <c r="D3978" s="203"/>
      <c r="E3978" s="203"/>
      <c r="F3978" s="203"/>
    </row>
    <row r="3979" spans="2:6" ht="15.75">
      <c r="B3979" s="188"/>
      <c r="C3979" s="188"/>
      <c r="D3979" s="203"/>
      <c r="E3979" s="203"/>
      <c r="F3979" s="203"/>
    </row>
    <row r="3980" spans="2:6" ht="15.75">
      <c r="B3980" s="188"/>
      <c r="C3980" s="188"/>
      <c r="D3980" s="203"/>
      <c r="E3980" s="203"/>
      <c r="F3980" s="203"/>
    </row>
    <row r="3981" spans="2:6" ht="15.75">
      <c r="B3981" s="188"/>
      <c r="C3981" s="188"/>
      <c r="D3981" s="203"/>
      <c r="E3981" s="203"/>
      <c r="F3981" s="203"/>
    </row>
    <row r="3982" spans="2:6" ht="15.75">
      <c r="B3982" s="188"/>
      <c r="C3982" s="188"/>
      <c r="D3982" s="203"/>
      <c r="E3982" s="203"/>
      <c r="F3982" s="203"/>
    </row>
    <row r="3983" spans="2:6" ht="15.75">
      <c r="B3983" s="188"/>
      <c r="C3983" s="188"/>
      <c r="D3983" s="203"/>
      <c r="E3983" s="203"/>
      <c r="F3983" s="203"/>
    </row>
    <row r="3984" spans="2:6" ht="15.75">
      <c r="B3984" s="188"/>
      <c r="C3984" s="188"/>
      <c r="D3984" s="203"/>
      <c r="E3984" s="203"/>
      <c r="F3984" s="203"/>
    </row>
    <row r="3985" spans="2:6" ht="15.75">
      <c r="B3985" s="188"/>
      <c r="C3985" s="188"/>
      <c r="D3985" s="203"/>
      <c r="E3985" s="203"/>
      <c r="F3985" s="203"/>
    </row>
    <row r="3986" spans="2:6" ht="15.75">
      <c r="B3986" s="188"/>
      <c r="C3986" s="188"/>
      <c r="D3986" s="203"/>
      <c r="E3986" s="203"/>
      <c r="F3986" s="203"/>
    </row>
    <row r="3987" spans="2:6" ht="15.75">
      <c r="B3987" s="188"/>
      <c r="C3987" s="188"/>
      <c r="D3987" s="203"/>
      <c r="E3987" s="203"/>
      <c r="F3987" s="203"/>
    </row>
    <row r="3988" spans="2:6" ht="15.75">
      <c r="B3988" s="188"/>
      <c r="C3988" s="188"/>
      <c r="D3988" s="203"/>
      <c r="E3988" s="203"/>
      <c r="F3988" s="203"/>
    </row>
    <row r="3989" spans="2:6" ht="15.75">
      <c r="B3989" s="188"/>
      <c r="C3989" s="188"/>
      <c r="D3989" s="203"/>
      <c r="E3989" s="203"/>
      <c r="F3989" s="203"/>
    </row>
    <row r="3990" spans="2:6" ht="15.75">
      <c r="B3990" s="188"/>
      <c r="C3990" s="188"/>
      <c r="D3990" s="203"/>
      <c r="E3990" s="203"/>
      <c r="F3990" s="203"/>
    </row>
    <row r="3991" spans="2:6" ht="15.75">
      <c r="B3991" s="188"/>
      <c r="C3991" s="188"/>
      <c r="D3991" s="203"/>
      <c r="E3991" s="203"/>
      <c r="F3991" s="203"/>
    </row>
    <row r="3992" spans="2:6" ht="15.75">
      <c r="B3992" s="188"/>
      <c r="C3992" s="188"/>
      <c r="D3992" s="203"/>
      <c r="E3992" s="203"/>
      <c r="F3992" s="203"/>
    </row>
    <row r="3993" spans="2:6" ht="15.75">
      <c r="B3993" s="188"/>
      <c r="C3993" s="188"/>
      <c r="D3993" s="203"/>
      <c r="E3993" s="203"/>
      <c r="F3993" s="203"/>
    </row>
    <row r="3994" spans="2:6" ht="15.75">
      <c r="B3994" s="188"/>
      <c r="C3994" s="188"/>
      <c r="D3994" s="203"/>
      <c r="E3994" s="203"/>
      <c r="F3994" s="203"/>
    </row>
    <row r="3995" spans="2:6" ht="15.75">
      <c r="B3995" s="188"/>
      <c r="C3995" s="188"/>
      <c r="D3995" s="203"/>
      <c r="E3995" s="203"/>
      <c r="F3995" s="203"/>
    </row>
    <row r="3996" spans="2:6" ht="15.75">
      <c r="B3996" s="188"/>
      <c r="C3996" s="188"/>
      <c r="D3996" s="203"/>
      <c r="E3996" s="203"/>
      <c r="F3996" s="203"/>
    </row>
    <row r="3997" spans="2:6" ht="15.75">
      <c r="B3997" s="188"/>
      <c r="C3997" s="188"/>
      <c r="D3997" s="203"/>
      <c r="E3997" s="203"/>
      <c r="F3997" s="203"/>
    </row>
    <row r="3998" spans="2:6" ht="15.75">
      <c r="B3998" s="188"/>
      <c r="C3998" s="188"/>
      <c r="D3998" s="203"/>
      <c r="E3998" s="203"/>
      <c r="F3998" s="203"/>
    </row>
    <row r="3999" spans="2:6" ht="15.75">
      <c r="B3999" s="188"/>
      <c r="C3999" s="188"/>
      <c r="D3999" s="203"/>
      <c r="E3999" s="203"/>
      <c r="F3999" s="203"/>
    </row>
    <row r="4000" spans="2:6" ht="15.75">
      <c r="B4000" s="188"/>
      <c r="C4000" s="188"/>
      <c r="D4000" s="203"/>
      <c r="E4000" s="203"/>
      <c r="F4000" s="203"/>
    </row>
    <row r="4001" spans="2:6" ht="15.75">
      <c r="B4001" s="188"/>
      <c r="C4001" s="188"/>
      <c r="D4001" s="203"/>
      <c r="E4001" s="203"/>
      <c r="F4001" s="203"/>
    </row>
    <row r="4002" spans="2:6" ht="15.75">
      <c r="B4002" s="188"/>
      <c r="C4002" s="188"/>
      <c r="D4002" s="203"/>
      <c r="E4002" s="203"/>
      <c r="F4002" s="203"/>
    </row>
    <row r="4003" spans="2:6" ht="15.75">
      <c r="B4003" s="188"/>
      <c r="C4003" s="188"/>
      <c r="D4003" s="203"/>
      <c r="E4003" s="203"/>
      <c r="F4003" s="203"/>
    </row>
    <row r="4004" spans="2:6" ht="15.75">
      <c r="B4004" s="188"/>
      <c r="C4004" s="188"/>
      <c r="D4004" s="203"/>
      <c r="E4004" s="203"/>
      <c r="F4004" s="203"/>
    </row>
    <row r="4005" spans="2:6" ht="15.75">
      <c r="B4005" s="188"/>
      <c r="C4005" s="188"/>
      <c r="D4005" s="203"/>
      <c r="E4005" s="203"/>
      <c r="F4005" s="203"/>
    </row>
    <row r="4006" spans="2:6" ht="15.75">
      <c r="B4006" s="188"/>
      <c r="C4006" s="188"/>
      <c r="D4006" s="203"/>
      <c r="E4006" s="203"/>
      <c r="F4006" s="203"/>
    </row>
    <row r="4007" spans="2:6" ht="15.75">
      <c r="B4007" s="188"/>
      <c r="C4007" s="188"/>
      <c r="D4007" s="203"/>
      <c r="E4007" s="203"/>
      <c r="F4007" s="203"/>
    </row>
    <row r="4008" spans="2:6" ht="15.75">
      <c r="B4008" s="188"/>
      <c r="C4008" s="188"/>
      <c r="D4008" s="203"/>
      <c r="E4008" s="203"/>
      <c r="F4008" s="203"/>
    </row>
    <row r="4009" spans="2:6" ht="15.75">
      <c r="B4009" s="188"/>
      <c r="C4009" s="188"/>
      <c r="D4009" s="203"/>
      <c r="E4009" s="203"/>
      <c r="F4009" s="203"/>
    </row>
    <row r="4010" spans="2:6" ht="15.75">
      <c r="B4010" s="188"/>
      <c r="C4010" s="188"/>
      <c r="D4010" s="203"/>
      <c r="E4010" s="203"/>
      <c r="F4010" s="203"/>
    </row>
    <row r="4011" spans="2:6" ht="15.75">
      <c r="B4011" s="188"/>
      <c r="C4011" s="188"/>
      <c r="D4011" s="203"/>
      <c r="E4011" s="203"/>
      <c r="F4011" s="203"/>
    </row>
    <row r="4012" spans="2:6" ht="15.75">
      <c r="B4012" s="188"/>
      <c r="C4012" s="188"/>
      <c r="D4012" s="203"/>
      <c r="E4012" s="203"/>
      <c r="F4012" s="203"/>
    </row>
    <row r="4013" spans="2:6" ht="15.75">
      <c r="B4013" s="188"/>
      <c r="C4013" s="188"/>
      <c r="D4013" s="203"/>
      <c r="E4013" s="203"/>
      <c r="F4013" s="203"/>
    </row>
    <row r="4014" spans="2:6" ht="15.75">
      <c r="B4014" s="188"/>
      <c r="C4014" s="188"/>
      <c r="D4014" s="203"/>
      <c r="E4014" s="203"/>
      <c r="F4014" s="203"/>
    </row>
    <row r="4015" spans="2:6" ht="15.75">
      <c r="B4015" s="188"/>
      <c r="C4015" s="188"/>
      <c r="D4015" s="203"/>
      <c r="E4015" s="203"/>
      <c r="F4015" s="203"/>
    </row>
    <row r="4016" spans="2:6" ht="15.75">
      <c r="B4016" s="188"/>
      <c r="C4016" s="188"/>
      <c r="D4016" s="203"/>
      <c r="E4016" s="203"/>
      <c r="F4016" s="203"/>
    </row>
    <row r="4017" spans="2:6" ht="15.75">
      <c r="B4017" s="188"/>
      <c r="C4017" s="188"/>
      <c r="D4017" s="203"/>
      <c r="E4017" s="203"/>
      <c r="F4017" s="203"/>
    </row>
    <row r="4018" spans="2:6" ht="15.75">
      <c r="B4018" s="188"/>
      <c r="C4018" s="188"/>
      <c r="D4018" s="203"/>
      <c r="E4018" s="203"/>
      <c r="F4018" s="203"/>
    </row>
    <row r="4019" spans="2:6" ht="15.75">
      <c r="B4019" s="188"/>
      <c r="C4019" s="188"/>
      <c r="D4019" s="203"/>
      <c r="E4019" s="203"/>
      <c r="F4019" s="203"/>
    </row>
    <row r="4020" spans="2:6" ht="15.75">
      <c r="B4020" s="188"/>
      <c r="C4020" s="188"/>
      <c r="D4020" s="203"/>
      <c r="E4020" s="203"/>
      <c r="F4020" s="203"/>
    </row>
    <row r="4021" spans="2:6" ht="15.75">
      <c r="B4021" s="188"/>
      <c r="C4021" s="188"/>
      <c r="D4021" s="203"/>
      <c r="E4021" s="203"/>
      <c r="F4021" s="203"/>
    </row>
    <row r="4022" spans="2:6" ht="15.75">
      <c r="B4022" s="188"/>
      <c r="C4022" s="188"/>
      <c r="D4022" s="203"/>
      <c r="E4022" s="203"/>
      <c r="F4022" s="203"/>
    </row>
    <row r="4023" spans="2:6" ht="15.75">
      <c r="B4023" s="188"/>
      <c r="C4023" s="188"/>
      <c r="D4023" s="203"/>
      <c r="E4023" s="203"/>
      <c r="F4023" s="203"/>
    </row>
    <row r="4024" spans="2:6" ht="15.75">
      <c r="B4024" s="188"/>
      <c r="C4024" s="188"/>
      <c r="D4024" s="203"/>
      <c r="E4024" s="203"/>
      <c r="F4024" s="203"/>
    </row>
    <row r="4025" spans="2:6" ht="15.75">
      <c r="B4025" s="188"/>
      <c r="C4025" s="188"/>
      <c r="D4025" s="203"/>
      <c r="E4025" s="203"/>
      <c r="F4025" s="203"/>
    </row>
    <row r="4026" spans="2:6" ht="15.75">
      <c r="B4026" s="188"/>
      <c r="C4026" s="188"/>
      <c r="D4026" s="203"/>
      <c r="E4026" s="203"/>
      <c r="F4026" s="203"/>
    </row>
    <row r="4027" spans="2:6" ht="15.75">
      <c r="B4027" s="188"/>
      <c r="C4027" s="188"/>
      <c r="D4027" s="203"/>
      <c r="E4027" s="203"/>
      <c r="F4027" s="203"/>
    </row>
    <row r="4028" spans="2:6" ht="15.75">
      <c r="B4028" s="188"/>
      <c r="C4028" s="188"/>
      <c r="D4028" s="203"/>
      <c r="E4028" s="203"/>
      <c r="F4028" s="203"/>
    </row>
    <row r="4029" spans="2:6" ht="15.75">
      <c r="B4029" s="188"/>
      <c r="C4029" s="188"/>
      <c r="D4029" s="203"/>
      <c r="E4029" s="203"/>
      <c r="F4029" s="203"/>
    </row>
    <row r="4030" spans="2:6" ht="15.75">
      <c r="B4030" s="188"/>
      <c r="C4030" s="188"/>
      <c r="D4030" s="203"/>
      <c r="E4030" s="203"/>
      <c r="F4030" s="203"/>
    </row>
    <row r="4031" spans="2:6" ht="15.75">
      <c r="B4031" s="188"/>
      <c r="C4031" s="188"/>
      <c r="D4031" s="203"/>
      <c r="E4031" s="203"/>
      <c r="F4031" s="203"/>
    </row>
    <row r="4032" spans="2:6" ht="15.75">
      <c r="B4032" s="188"/>
      <c r="C4032" s="188"/>
      <c r="D4032" s="203"/>
      <c r="E4032" s="203"/>
      <c r="F4032" s="203"/>
    </row>
    <row r="4033" spans="2:6" ht="15.75">
      <c r="B4033" s="188"/>
      <c r="C4033" s="188"/>
      <c r="D4033" s="203"/>
      <c r="E4033" s="203"/>
      <c r="F4033" s="203"/>
    </row>
    <row r="4034" spans="2:6" ht="15.75">
      <c r="B4034" s="188"/>
      <c r="C4034" s="188"/>
      <c r="D4034" s="203"/>
      <c r="E4034" s="203"/>
      <c r="F4034" s="203"/>
    </row>
    <row r="4035" spans="2:6" ht="15.75">
      <c r="B4035" s="188"/>
      <c r="C4035" s="188"/>
      <c r="D4035" s="203"/>
      <c r="E4035" s="203"/>
      <c r="F4035" s="203"/>
    </row>
    <row r="4036" spans="2:6" ht="15.75">
      <c r="B4036" s="188"/>
      <c r="C4036" s="188"/>
      <c r="D4036" s="203"/>
      <c r="E4036" s="203"/>
      <c r="F4036" s="203"/>
    </row>
    <row r="4037" spans="2:6" ht="15.75">
      <c r="B4037" s="188"/>
      <c r="C4037" s="188"/>
      <c r="D4037" s="203"/>
      <c r="E4037" s="203"/>
      <c r="F4037" s="203"/>
    </row>
    <row r="4038" spans="2:6" ht="15.75">
      <c r="B4038" s="188"/>
      <c r="C4038" s="188"/>
      <c r="D4038" s="203"/>
      <c r="E4038" s="203"/>
      <c r="F4038" s="203"/>
    </row>
    <row r="4039" spans="2:6" ht="15.75">
      <c r="B4039" s="188"/>
      <c r="C4039" s="188"/>
      <c r="D4039" s="203"/>
      <c r="E4039" s="203"/>
      <c r="F4039" s="203"/>
    </row>
    <row r="4040" spans="2:6" ht="15.75">
      <c r="B4040" s="188"/>
      <c r="C4040" s="188"/>
      <c r="D4040" s="203"/>
      <c r="E4040" s="203"/>
      <c r="F4040" s="203"/>
    </row>
    <row r="4041" spans="2:6" ht="15.75">
      <c r="B4041" s="188"/>
      <c r="C4041" s="188"/>
      <c r="D4041" s="203"/>
      <c r="E4041" s="203"/>
      <c r="F4041" s="203"/>
    </row>
    <row r="4042" spans="2:6" ht="15.75">
      <c r="B4042" s="188"/>
      <c r="C4042" s="188"/>
      <c r="D4042" s="203"/>
      <c r="E4042" s="203"/>
      <c r="F4042" s="203"/>
    </row>
    <row r="4043" spans="2:6" ht="15.75">
      <c r="B4043" s="188"/>
      <c r="C4043" s="188"/>
      <c r="D4043" s="203"/>
      <c r="E4043" s="203"/>
      <c r="F4043" s="203"/>
    </row>
    <row r="4044" spans="2:6" ht="15.75">
      <c r="B4044" s="188"/>
      <c r="C4044" s="188"/>
      <c r="D4044" s="203"/>
      <c r="E4044" s="203"/>
      <c r="F4044" s="203"/>
    </row>
    <row r="4045" spans="2:6" ht="15.75">
      <c r="B4045" s="188"/>
      <c r="C4045" s="188"/>
      <c r="D4045" s="203"/>
      <c r="E4045" s="203"/>
      <c r="F4045" s="203"/>
    </row>
    <row r="4046" spans="2:6" ht="15.75">
      <c r="B4046" s="188"/>
      <c r="C4046" s="188"/>
      <c r="D4046" s="203"/>
      <c r="E4046" s="203"/>
      <c r="F4046" s="203"/>
    </row>
    <row r="4047" spans="2:6" ht="15.75">
      <c r="B4047" s="188"/>
      <c r="C4047" s="188"/>
      <c r="D4047" s="203"/>
      <c r="E4047" s="203"/>
      <c r="F4047" s="203"/>
    </row>
    <row r="4048" spans="2:6" ht="15.75">
      <c r="B4048" s="188"/>
      <c r="C4048" s="188"/>
      <c r="D4048" s="203"/>
      <c r="E4048" s="203"/>
      <c r="F4048" s="203"/>
    </row>
    <row r="4049" spans="2:6" ht="15.75">
      <c r="B4049" s="188"/>
      <c r="C4049" s="188"/>
      <c r="D4049" s="203"/>
      <c r="E4049" s="203"/>
      <c r="F4049" s="203"/>
    </row>
    <row r="4050" spans="2:6" ht="15.75">
      <c r="B4050" s="188"/>
      <c r="C4050" s="188"/>
      <c r="D4050" s="203"/>
      <c r="E4050" s="203"/>
      <c r="F4050" s="203"/>
    </row>
    <row r="4051" spans="2:6" ht="15.75">
      <c r="B4051" s="188"/>
      <c r="C4051" s="188"/>
      <c r="D4051" s="203"/>
      <c r="E4051" s="203"/>
      <c r="F4051" s="203"/>
    </row>
    <row r="4052" spans="2:6" ht="15.75">
      <c r="B4052" s="188"/>
      <c r="C4052" s="188"/>
      <c r="D4052" s="203"/>
      <c r="E4052" s="203"/>
      <c r="F4052" s="203"/>
    </row>
    <row r="4053" spans="2:6" ht="15.75">
      <c r="B4053" s="188"/>
      <c r="C4053" s="188"/>
      <c r="D4053" s="203"/>
      <c r="E4053" s="203"/>
      <c r="F4053" s="203"/>
    </row>
    <row r="4054" spans="2:6" ht="15.75">
      <c r="B4054" s="188"/>
      <c r="C4054" s="188"/>
      <c r="D4054" s="203"/>
      <c r="E4054" s="203"/>
      <c r="F4054" s="203"/>
    </row>
    <row r="4055" spans="2:6" ht="15.75">
      <c r="B4055" s="188"/>
      <c r="C4055" s="188"/>
      <c r="D4055" s="203"/>
      <c r="E4055" s="203"/>
      <c r="F4055" s="203"/>
    </row>
    <row r="4056" spans="2:6" ht="15.75">
      <c r="B4056" s="188"/>
      <c r="C4056" s="188"/>
      <c r="D4056" s="203"/>
      <c r="E4056" s="203"/>
      <c r="F4056" s="203"/>
    </row>
    <row r="4057" spans="2:6" ht="15.75">
      <c r="B4057" s="188"/>
      <c r="C4057" s="188"/>
      <c r="D4057" s="203"/>
      <c r="E4057" s="203"/>
      <c r="F4057" s="203"/>
    </row>
    <row r="4058" spans="2:6" ht="15.75">
      <c r="B4058" s="188"/>
      <c r="C4058" s="188"/>
      <c r="D4058" s="203"/>
      <c r="E4058" s="203"/>
      <c r="F4058" s="203"/>
    </row>
    <row r="4059" spans="2:6" ht="15.75">
      <c r="B4059" s="188"/>
      <c r="C4059" s="188"/>
      <c r="D4059" s="203"/>
      <c r="E4059" s="203"/>
      <c r="F4059" s="203"/>
    </row>
    <row r="4060" spans="2:6" ht="15.75">
      <c r="B4060" s="188"/>
      <c r="C4060" s="188"/>
      <c r="D4060" s="203"/>
      <c r="E4060" s="203"/>
      <c r="F4060" s="203"/>
    </row>
    <row r="4061" spans="2:6" ht="15.75">
      <c r="B4061" s="188"/>
      <c r="C4061" s="188"/>
      <c r="D4061" s="203"/>
      <c r="E4061" s="203"/>
      <c r="F4061" s="203"/>
    </row>
    <row r="4062" spans="2:6" ht="15.75">
      <c r="B4062" s="188"/>
      <c r="C4062" s="188"/>
      <c r="D4062" s="203"/>
      <c r="E4062" s="203"/>
      <c r="F4062" s="203"/>
    </row>
    <row r="4063" spans="2:6" ht="15.75">
      <c r="B4063" s="188"/>
      <c r="C4063" s="188"/>
      <c r="D4063" s="203"/>
      <c r="E4063" s="203"/>
      <c r="F4063" s="203"/>
    </row>
    <row r="4064" spans="2:6" ht="15.75">
      <c r="B4064" s="188"/>
      <c r="C4064" s="188"/>
      <c r="D4064" s="203"/>
      <c r="E4064" s="203"/>
      <c r="F4064" s="203"/>
    </row>
    <row r="4065" spans="2:6" ht="15.75">
      <c r="B4065" s="188"/>
      <c r="C4065" s="188"/>
      <c r="D4065" s="203"/>
      <c r="E4065" s="203"/>
      <c r="F4065" s="203"/>
    </row>
    <row r="4066" spans="2:6" ht="15.75">
      <c r="B4066" s="188"/>
      <c r="C4066" s="188"/>
      <c r="D4066" s="203"/>
      <c r="E4066" s="203"/>
      <c r="F4066" s="203"/>
    </row>
    <row r="4067" spans="2:6" ht="15.75">
      <c r="B4067" s="188"/>
      <c r="C4067" s="188"/>
      <c r="D4067" s="203"/>
      <c r="E4067" s="203"/>
      <c r="F4067" s="203"/>
    </row>
    <row r="4068" spans="2:6" ht="15.75">
      <c r="B4068" s="188"/>
      <c r="C4068" s="188"/>
      <c r="D4068" s="203"/>
      <c r="E4068" s="203"/>
      <c r="F4068" s="203"/>
    </row>
    <row r="4069" spans="2:6" ht="15.75">
      <c r="B4069" s="188"/>
      <c r="C4069" s="188"/>
      <c r="D4069" s="203"/>
      <c r="E4069" s="203"/>
      <c r="F4069" s="203"/>
    </row>
    <row r="4070" spans="2:6" ht="15.75">
      <c r="B4070" s="188"/>
      <c r="C4070" s="188"/>
      <c r="D4070" s="203"/>
      <c r="E4070" s="203"/>
      <c r="F4070" s="203"/>
    </row>
    <row r="4071" spans="2:6" ht="15.75">
      <c r="B4071" s="188"/>
      <c r="C4071" s="188"/>
      <c r="D4071" s="203"/>
      <c r="E4071" s="203"/>
      <c r="F4071" s="203"/>
    </row>
    <row r="4072" spans="2:6" ht="15.75">
      <c r="B4072" s="188"/>
      <c r="C4072" s="188"/>
      <c r="D4072" s="203"/>
      <c r="E4072" s="203"/>
      <c r="F4072" s="203"/>
    </row>
    <row r="4073" spans="2:6" ht="15.75">
      <c r="B4073" s="188"/>
      <c r="C4073" s="188"/>
      <c r="D4073" s="203"/>
      <c r="E4073" s="203"/>
      <c r="F4073" s="203"/>
    </row>
    <row r="4074" spans="2:6" ht="15.75">
      <c r="B4074" s="188"/>
      <c r="C4074" s="188"/>
      <c r="D4074" s="203"/>
      <c r="E4074" s="203"/>
      <c r="F4074" s="203"/>
    </row>
    <row r="4075" spans="2:6" ht="15.75">
      <c r="B4075" s="188"/>
      <c r="C4075" s="188"/>
      <c r="D4075" s="203"/>
      <c r="E4075" s="203"/>
      <c r="F4075" s="203"/>
    </row>
    <row r="4076" spans="2:6" ht="15.75">
      <c r="B4076" s="188"/>
      <c r="C4076" s="188"/>
      <c r="D4076" s="203"/>
      <c r="E4076" s="203"/>
      <c r="F4076" s="203"/>
    </row>
    <row r="4077" spans="2:6" ht="15.75">
      <c r="B4077" s="188"/>
      <c r="C4077" s="188"/>
      <c r="D4077" s="203"/>
      <c r="E4077" s="203"/>
      <c r="F4077" s="203"/>
    </row>
    <row r="4078" spans="2:6" ht="15.75">
      <c r="B4078" s="188"/>
      <c r="C4078" s="188"/>
      <c r="D4078" s="203"/>
      <c r="E4078" s="203"/>
      <c r="F4078" s="203"/>
    </row>
    <row r="4079" spans="2:6" ht="15.75">
      <c r="B4079" s="188"/>
      <c r="C4079" s="188"/>
      <c r="D4079" s="203"/>
      <c r="E4079" s="203"/>
      <c r="F4079" s="203"/>
    </row>
    <row r="4080" spans="2:6" ht="15.75">
      <c r="B4080" s="188"/>
      <c r="C4080" s="188"/>
      <c r="D4080" s="203"/>
      <c r="E4080" s="203"/>
      <c r="F4080" s="203"/>
    </row>
    <row r="4081" spans="2:6" ht="15.75">
      <c r="B4081" s="188"/>
      <c r="C4081" s="188"/>
      <c r="D4081" s="203"/>
      <c r="E4081" s="203"/>
      <c r="F4081" s="203"/>
    </row>
    <row r="4082" spans="2:6" ht="15.75">
      <c r="B4082" s="188"/>
      <c r="C4082" s="188"/>
      <c r="D4082" s="203"/>
      <c r="E4082" s="203"/>
      <c r="F4082" s="203"/>
    </row>
    <row r="4083" spans="2:6" ht="15.75">
      <c r="B4083" s="188"/>
      <c r="C4083" s="188"/>
      <c r="D4083" s="203"/>
      <c r="E4083" s="203"/>
      <c r="F4083" s="203"/>
    </row>
    <row r="4084" spans="2:6" ht="15.75">
      <c r="B4084" s="188"/>
      <c r="C4084" s="188"/>
      <c r="D4084" s="203"/>
      <c r="E4084" s="203"/>
      <c r="F4084" s="203"/>
    </row>
    <row r="4085" spans="2:6" ht="15.75">
      <c r="B4085" s="188"/>
      <c r="C4085" s="188"/>
      <c r="D4085" s="203"/>
      <c r="E4085" s="203"/>
      <c r="F4085" s="203"/>
    </row>
    <row r="4086" spans="2:6" ht="15.75">
      <c r="B4086" s="188"/>
      <c r="C4086" s="188"/>
      <c r="D4086" s="203"/>
      <c r="E4086" s="203"/>
      <c r="F4086" s="203"/>
    </row>
    <row r="4087" spans="2:6" ht="15.75">
      <c r="B4087" s="188"/>
      <c r="C4087" s="188"/>
      <c r="D4087" s="203"/>
      <c r="E4087" s="203"/>
      <c r="F4087" s="203"/>
    </row>
    <row r="4088" spans="2:6" ht="15.75">
      <c r="B4088" s="188"/>
      <c r="C4088" s="188"/>
      <c r="D4088" s="203"/>
      <c r="E4088" s="203"/>
      <c r="F4088" s="203"/>
    </row>
    <row r="4089" spans="2:6" ht="15.75">
      <c r="B4089" s="188"/>
      <c r="C4089" s="188"/>
      <c r="D4089" s="203"/>
      <c r="E4089" s="203"/>
      <c r="F4089" s="203"/>
    </row>
    <row r="4090" spans="2:6" ht="15.75">
      <c r="B4090" s="188"/>
      <c r="C4090" s="188"/>
      <c r="D4090" s="203"/>
      <c r="E4090" s="203"/>
      <c r="F4090" s="203"/>
    </row>
    <row r="4091" spans="2:6" ht="15.75">
      <c r="B4091" s="188"/>
      <c r="C4091" s="188"/>
      <c r="D4091" s="203"/>
      <c r="E4091" s="203"/>
      <c r="F4091" s="203"/>
    </row>
    <row r="4092" spans="2:6" ht="15.75">
      <c r="B4092" s="188"/>
      <c r="C4092" s="188"/>
      <c r="D4092" s="203"/>
      <c r="E4092" s="203"/>
      <c r="F4092" s="203"/>
    </row>
    <row r="4093" spans="2:6" ht="15.75">
      <c r="B4093" s="188"/>
      <c r="C4093" s="188"/>
      <c r="D4093" s="203"/>
      <c r="E4093" s="203"/>
      <c r="F4093" s="203"/>
    </row>
    <row r="4094" spans="2:6" ht="15.75">
      <c r="B4094" s="188"/>
      <c r="C4094" s="188"/>
      <c r="D4094" s="203"/>
      <c r="E4094" s="203"/>
      <c r="F4094" s="203"/>
    </row>
    <row r="4095" spans="2:6" ht="15.75">
      <c r="B4095" s="188"/>
      <c r="C4095" s="188"/>
      <c r="D4095" s="203"/>
      <c r="E4095" s="203"/>
      <c r="F4095" s="203"/>
    </row>
    <row r="4096" spans="2:6" ht="15.75">
      <c r="B4096" s="188"/>
      <c r="C4096" s="188"/>
      <c r="D4096" s="203"/>
      <c r="E4096" s="203"/>
      <c r="F4096" s="203"/>
    </row>
    <row r="4097" spans="2:6" ht="15.75">
      <c r="B4097" s="188"/>
      <c r="C4097" s="188"/>
      <c r="D4097" s="203"/>
      <c r="E4097" s="203"/>
      <c r="F4097" s="203"/>
    </row>
    <row r="4098" spans="2:6" ht="15.75">
      <c r="B4098" s="188"/>
      <c r="C4098" s="188"/>
      <c r="D4098" s="203"/>
      <c r="E4098" s="203"/>
      <c r="F4098" s="203"/>
    </row>
    <row r="4099" spans="2:6" ht="15.75">
      <c r="B4099" s="188"/>
      <c r="C4099" s="188"/>
      <c r="D4099" s="203"/>
      <c r="E4099" s="203"/>
      <c r="F4099" s="203"/>
    </row>
    <row r="4100" spans="2:6" ht="15.75">
      <c r="B4100" s="188"/>
      <c r="C4100" s="188"/>
      <c r="D4100" s="203"/>
      <c r="E4100" s="203"/>
      <c r="F4100" s="203"/>
    </row>
    <row r="4101" spans="2:6" ht="15.75">
      <c r="B4101" s="188"/>
      <c r="C4101" s="188"/>
      <c r="D4101" s="203"/>
      <c r="E4101" s="203"/>
      <c r="F4101" s="203"/>
    </row>
    <row r="4102" spans="2:6" ht="15.75">
      <c r="B4102" s="188"/>
      <c r="C4102" s="188"/>
      <c r="D4102" s="203"/>
      <c r="E4102" s="203"/>
      <c r="F4102" s="203"/>
    </row>
    <row r="4103" spans="2:6" ht="15.75">
      <c r="B4103" s="188"/>
      <c r="C4103" s="188"/>
      <c r="D4103" s="203"/>
      <c r="E4103" s="203"/>
      <c r="F4103" s="203"/>
    </row>
    <row r="4104" spans="2:6" ht="15.75">
      <c r="B4104" s="188"/>
      <c r="C4104" s="188"/>
      <c r="D4104" s="203"/>
      <c r="E4104" s="203"/>
      <c r="F4104" s="203"/>
    </row>
    <row r="4105" spans="2:6" ht="15.75">
      <c r="B4105" s="188"/>
      <c r="C4105" s="188"/>
      <c r="D4105" s="203"/>
      <c r="E4105" s="203"/>
      <c r="F4105" s="203"/>
    </row>
    <row r="4106" spans="2:6" ht="15.75">
      <c r="B4106" s="188"/>
      <c r="C4106" s="188"/>
      <c r="D4106" s="203"/>
      <c r="E4106" s="203"/>
      <c r="F4106" s="203"/>
    </row>
    <row r="4107" spans="2:6" ht="15.75">
      <c r="B4107" s="188"/>
      <c r="C4107" s="188"/>
      <c r="D4107" s="203"/>
      <c r="E4107" s="203"/>
      <c r="F4107" s="203"/>
    </row>
    <row r="4108" spans="2:6" ht="15.75">
      <c r="B4108" s="188"/>
      <c r="C4108" s="188"/>
      <c r="D4108" s="203"/>
      <c r="E4108" s="203"/>
      <c r="F4108" s="203"/>
    </row>
    <row r="4109" spans="2:6" ht="15.75">
      <c r="B4109" s="188"/>
      <c r="C4109" s="188"/>
      <c r="D4109" s="203"/>
      <c r="E4109" s="203"/>
      <c r="F4109" s="203"/>
    </row>
    <row r="4110" spans="2:6" ht="15.75">
      <c r="B4110" s="188"/>
      <c r="C4110" s="188"/>
      <c r="D4110" s="203"/>
      <c r="E4110" s="203"/>
      <c r="F4110" s="203"/>
    </row>
    <row r="4111" spans="2:6" ht="15.75">
      <c r="B4111" s="188"/>
      <c r="C4111" s="188"/>
      <c r="D4111" s="203"/>
      <c r="E4111" s="203"/>
      <c r="F4111" s="203"/>
    </row>
    <row r="4112" spans="2:6" ht="15.75">
      <c r="B4112" s="188"/>
      <c r="C4112" s="188"/>
      <c r="D4112" s="203"/>
      <c r="E4112" s="203"/>
      <c r="F4112" s="203"/>
    </row>
    <row r="4113" spans="2:6" ht="15.75">
      <c r="B4113" s="188"/>
      <c r="C4113" s="188"/>
      <c r="D4113" s="203"/>
      <c r="E4113" s="203"/>
      <c r="F4113" s="203"/>
    </row>
    <row r="4114" spans="2:6" ht="15.75">
      <c r="B4114" s="188"/>
      <c r="C4114" s="188"/>
      <c r="D4114" s="203"/>
      <c r="E4114" s="203"/>
      <c r="F4114" s="203"/>
    </row>
    <row r="4115" spans="2:6" ht="15.75">
      <c r="B4115" s="188"/>
      <c r="C4115" s="188"/>
      <c r="D4115" s="203"/>
      <c r="E4115" s="203"/>
      <c r="F4115" s="203"/>
    </row>
    <row r="4116" spans="2:6" ht="15.75">
      <c r="B4116" s="188"/>
      <c r="C4116" s="188"/>
      <c r="D4116" s="203"/>
      <c r="E4116" s="203"/>
      <c r="F4116" s="203"/>
    </row>
    <row r="4117" spans="2:6" ht="15.75">
      <c r="B4117" s="188"/>
      <c r="C4117" s="188"/>
      <c r="D4117" s="203"/>
      <c r="E4117" s="203"/>
      <c r="F4117" s="203"/>
    </row>
    <row r="4118" spans="2:6" ht="15.75">
      <c r="B4118" s="188"/>
      <c r="C4118" s="188"/>
      <c r="D4118" s="203"/>
      <c r="E4118" s="203"/>
      <c r="F4118" s="203"/>
    </row>
    <row r="4119" spans="2:6" ht="15.75">
      <c r="B4119" s="188"/>
      <c r="C4119" s="188"/>
      <c r="D4119" s="203"/>
      <c r="E4119" s="203"/>
      <c r="F4119" s="203"/>
    </row>
    <row r="4120" spans="2:6" ht="15.75">
      <c r="B4120" s="188"/>
      <c r="C4120" s="188"/>
      <c r="D4120" s="203"/>
      <c r="E4120" s="203"/>
      <c r="F4120" s="203"/>
    </row>
    <row r="4121" spans="2:6" ht="15.75">
      <c r="B4121" s="188"/>
      <c r="C4121" s="188"/>
      <c r="D4121" s="203"/>
      <c r="E4121" s="203"/>
      <c r="F4121" s="203"/>
    </row>
    <row r="4122" spans="2:6" ht="15.75">
      <c r="B4122" s="188"/>
      <c r="C4122" s="188"/>
      <c r="D4122" s="203"/>
      <c r="E4122" s="203"/>
      <c r="F4122" s="203"/>
    </row>
    <row r="4123" spans="2:6" ht="15.75">
      <c r="B4123" s="188"/>
      <c r="C4123" s="188"/>
      <c r="D4123" s="203"/>
      <c r="E4123" s="203"/>
      <c r="F4123" s="203"/>
    </row>
    <row r="4124" spans="2:6" ht="15.75">
      <c r="B4124" s="188"/>
      <c r="C4124" s="188"/>
      <c r="D4124" s="203"/>
      <c r="E4124" s="203"/>
      <c r="F4124" s="203"/>
    </row>
    <row r="4125" spans="2:6" ht="15.75">
      <c r="B4125" s="188"/>
      <c r="C4125" s="188"/>
      <c r="D4125" s="203"/>
      <c r="E4125" s="203"/>
      <c r="F4125" s="203"/>
    </row>
    <row r="4126" spans="2:6" ht="15.75">
      <c r="B4126" s="188"/>
      <c r="C4126" s="188"/>
      <c r="D4126" s="203"/>
      <c r="E4126" s="203"/>
      <c r="F4126" s="203"/>
    </row>
    <row r="4127" spans="2:6" ht="15.75">
      <c r="B4127" s="188"/>
      <c r="C4127" s="188"/>
      <c r="D4127" s="203"/>
      <c r="E4127" s="203"/>
      <c r="F4127" s="203"/>
    </row>
    <row r="4128" spans="2:6" ht="15.75">
      <c r="B4128" s="188"/>
      <c r="C4128" s="188"/>
      <c r="D4128" s="203"/>
      <c r="E4128" s="203"/>
      <c r="F4128" s="203"/>
    </row>
    <row r="4129" spans="2:6" ht="15.75">
      <c r="B4129" s="188"/>
      <c r="C4129" s="188"/>
      <c r="D4129" s="203"/>
      <c r="E4129" s="203"/>
      <c r="F4129" s="203"/>
    </row>
    <row r="4130" spans="2:6" ht="15.75">
      <c r="B4130" s="188"/>
      <c r="C4130" s="188"/>
      <c r="D4130" s="203"/>
      <c r="E4130" s="203"/>
      <c r="F4130" s="203"/>
    </row>
    <row r="4131" spans="2:6" ht="15.75">
      <c r="B4131" s="188"/>
      <c r="C4131" s="188"/>
      <c r="D4131" s="203"/>
      <c r="E4131" s="203"/>
      <c r="F4131" s="203"/>
    </row>
    <row r="4132" spans="2:6" ht="15.75">
      <c r="B4132" s="188"/>
      <c r="C4132" s="188"/>
      <c r="D4132" s="203"/>
      <c r="E4132" s="203"/>
      <c r="F4132" s="203"/>
    </row>
    <row r="4133" spans="2:6" ht="15.75">
      <c r="B4133" s="188"/>
      <c r="C4133" s="188"/>
      <c r="D4133" s="203"/>
      <c r="E4133" s="203"/>
      <c r="F4133" s="203"/>
    </row>
    <row r="4134" spans="2:6" ht="15.75">
      <c r="B4134" s="188"/>
      <c r="C4134" s="188"/>
      <c r="D4134" s="203"/>
      <c r="E4134" s="203"/>
      <c r="F4134" s="203"/>
    </row>
    <row r="4135" spans="2:6" ht="15.75">
      <c r="B4135" s="188"/>
      <c r="C4135" s="188"/>
      <c r="D4135" s="203"/>
      <c r="E4135" s="203"/>
      <c r="F4135" s="203"/>
    </row>
    <row r="4136" spans="2:6" ht="15.75">
      <c r="B4136" s="188"/>
      <c r="C4136" s="188"/>
      <c r="D4136" s="203"/>
      <c r="E4136" s="203"/>
      <c r="F4136" s="203"/>
    </row>
    <row r="4137" spans="2:6" ht="15.75">
      <c r="B4137" s="188"/>
      <c r="C4137" s="188"/>
      <c r="D4137" s="203"/>
      <c r="E4137" s="203"/>
      <c r="F4137" s="203"/>
    </row>
    <row r="4138" spans="2:6" ht="15.75">
      <c r="B4138" s="188"/>
      <c r="C4138" s="188"/>
      <c r="D4138" s="203"/>
      <c r="E4138" s="203"/>
      <c r="F4138" s="203"/>
    </row>
    <row r="4139" spans="2:6" ht="15.75">
      <c r="B4139" s="188"/>
      <c r="C4139" s="188"/>
      <c r="D4139" s="203"/>
      <c r="E4139" s="203"/>
      <c r="F4139" s="203"/>
    </row>
    <row r="4140" spans="2:6" ht="15.75">
      <c r="B4140" s="188"/>
      <c r="C4140" s="188"/>
      <c r="D4140" s="203"/>
      <c r="E4140" s="203"/>
      <c r="F4140" s="203"/>
    </row>
    <row r="4141" spans="2:6" ht="15.75">
      <c r="B4141" s="188"/>
      <c r="C4141" s="188"/>
      <c r="D4141" s="203"/>
      <c r="E4141" s="203"/>
      <c r="F4141" s="203"/>
    </row>
    <row r="4142" spans="2:6" ht="15.75">
      <c r="B4142" s="188"/>
      <c r="C4142" s="188"/>
      <c r="D4142" s="203"/>
      <c r="E4142" s="203"/>
      <c r="F4142" s="203"/>
    </row>
    <row r="4143" spans="2:6" ht="15.75">
      <c r="B4143" s="188"/>
      <c r="C4143" s="188"/>
      <c r="D4143" s="203"/>
      <c r="E4143" s="203"/>
      <c r="F4143" s="203"/>
    </row>
    <row r="4144" spans="2:6" ht="15.75">
      <c r="B4144" s="188"/>
      <c r="C4144" s="188"/>
      <c r="D4144" s="203"/>
      <c r="E4144" s="203"/>
      <c r="F4144" s="203"/>
    </row>
    <row r="4145" spans="2:6" ht="15.75">
      <c r="B4145" s="188"/>
      <c r="C4145" s="188"/>
      <c r="D4145" s="203"/>
      <c r="E4145" s="203"/>
      <c r="F4145" s="203"/>
    </row>
    <row r="4146" spans="2:6" ht="15.75">
      <c r="B4146" s="188"/>
      <c r="C4146" s="188"/>
      <c r="D4146" s="203"/>
      <c r="E4146" s="203"/>
      <c r="F4146" s="203"/>
    </row>
    <row r="4147" spans="2:6" ht="15.75">
      <c r="B4147" s="188"/>
      <c r="C4147" s="188"/>
      <c r="D4147" s="203"/>
      <c r="E4147" s="203"/>
      <c r="F4147" s="203"/>
    </row>
    <row r="4148" spans="2:6" ht="15.75">
      <c r="B4148" s="188"/>
      <c r="C4148" s="188"/>
      <c r="D4148" s="203"/>
      <c r="E4148" s="203"/>
      <c r="F4148" s="203"/>
    </row>
    <row r="4149" spans="2:6" ht="15.75">
      <c r="B4149" s="188"/>
      <c r="C4149" s="188"/>
      <c r="D4149" s="203"/>
      <c r="E4149" s="203"/>
      <c r="F4149" s="203"/>
    </row>
    <row r="4150" spans="2:6" ht="15.75">
      <c r="B4150" s="188"/>
      <c r="C4150" s="188"/>
      <c r="D4150" s="203"/>
      <c r="E4150" s="203"/>
      <c r="F4150" s="203"/>
    </row>
    <row r="4151" spans="2:6" ht="15.75">
      <c r="B4151" s="188"/>
      <c r="C4151" s="188"/>
      <c r="D4151" s="203"/>
      <c r="E4151" s="203"/>
      <c r="F4151" s="203"/>
    </row>
    <row r="4152" spans="2:6" ht="15.75">
      <c r="B4152" s="188"/>
      <c r="C4152" s="188"/>
      <c r="D4152" s="203"/>
      <c r="E4152" s="203"/>
      <c r="F4152" s="203"/>
    </row>
    <row r="4153" spans="2:6" ht="15.75">
      <c r="B4153" s="188"/>
      <c r="C4153" s="188"/>
      <c r="D4153" s="203"/>
      <c r="E4153" s="203"/>
      <c r="F4153" s="203"/>
    </row>
    <row r="4154" spans="2:6" ht="15.75">
      <c r="B4154" s="188"/>
      <c r="C4154" s="188"/>
      <c r="D4154" s="203"/>
      <c r="E4154" s="203"/>
      <c r="F4154" s="203"/>
    </row>
    <row r="4155" spans="2:6" ht="15.75">
      <c r="B4155" s="188"/>
      <c r="C4155" s="188"/>
      <c r="D4155" s="203"/>
      <c r="E4155" s="203"/>
      <c r="F4155" s="203"/>
    </row>
    <row r="4156" spans="2:6" ht="15.75">
      <c r="B4156" s="188"/>
      <c r="C4156" s="188"/>
      <c r="D4156" s="203"/>
      <c r="E4156" s="203"/>
      <c r="F4156" s="203"/>
    </row>
    <row r="4157" spans="2:6" ht="15.75">
      <c r="B4157" s="188"/>
      <c r="C4157" s="188"/>
      <c r="D4157" s="203"/>
      <c r="E4157" s="203"/>
      <c r="F4157" s="203"/>
    </row>
    <row r="4158" spans="2:6" ht="15.75">
      <c r="B4158" s="188"/>
      <c r="C4158" s="188"/>
      <c r="D4158" s="203"/>
      <c r="E4158" s="203"/>
      <c r="F4158" s="203"/>
    </row>
    <row r="4159" spans="2:6" ht="15.75">
      <c r="B4159" s="188"/>
      <c r="C4159" s="188"/>
      <c r="D4159" s="203"/>
      <c r="E4159" s="203"/>
      <c r="F4159" s="203"/>
    </row>
    <row r="4160" spans="2:6" ht="15.75">
      <c r="B4160" s="188"/>
      <c r="C4160" s="188"/>
      <c r="D4160" s="203"/>
      <c r="E4160" s="203"/>
      <c r="F4160" s="203"/>
    </row>
    <row r="4161" spans="2:6" ht="15.75">
      <c r="B4161" s="188"/>
      <c r="C4161" s="188"/>
      <c r="D4161" s="203"/>
      <c r="E4161" s="203"/>
      <c r="F4161" s="203"/>
    </row>
    <row r="4162" spans="2:6" ht="15.75">
      <c r="B4162" s="188"/>
      <c r="C4162" s="188"/>
      <c r="D4162" s="203"/>
      <c r="E4162" s="203"/>
      <c r="F4162" s="203"/>
    </row>
    <row r="4163" spans="2:6" ht="15.75">
      <c r="B4163" s="188"/>
      <c r="C4163" s="188"/>
      <c r="D4163" s="203"/>
      <c r="E4163" s="203"/>
      <c r="F4163" s="203"/>
    </row>
    <row r="4164" spans="2:6" ht="15.75">
      <c r="B4164" s="188"/>
      <c r="C4164" s="188"/>
      <c r="D4164" s="203"/>
      <c r="E4164" s="203"/>
      <c r="F4164" s="203"/>
    </row>
    <row r="4165" spans="2:6" ht="15.75">
      <c r="B4165" s="188"/>
      <c r="C4165" s="188"/>
      <c r="D4165" s="203"/>
      <c r="E4165" s="203"/>
      <c r="F4165" s="203"/>
    </row>
    <row r="4166" spans="2:6" ht="15.75">
      <c r="B4166" s="188"/>
      <c r="C4166" s="188"/>
      <c r="D4166" s="203"/>
      <c r="E4166" s="203"/>
      <c r="F4166" s="203"/>
    </row>
    <row r="4167" spans="2:6" ht="15.75">
      <c r="B4167" s="188"/>
      <c r="C4167" s="188"/>
      <c r="D4167" s="203"/>
      <c r="E4167" s="203"/>
      <c r="F4167" s="203"/>
    </row>
    <row r="4168" spans="2:6" ht="15.75">
      <c r="B4168" s="188"/>
      <c r="C4168" s="188"/>
      <c r="D4168" s="203"/>
      <c r="E4168" s="203"/>
      <c r="F4168" s="203"/>
    </row>
    <row r="4169" spans="2:6" ht="15.75">
      <c r="B4169" s="188"/>
      <c r="C4169" s="188"/>
      <c r="D4169" s="203"/>
      <c r="E4169" s="203"/>
      <c r="F4169" s="203"/>
    </row>
    <row r="4170" spans="2:6" ht="15.75">
      <c r="B4170" s="188"/>
      <c r="C4170" s="188"/>
      <c r="D4170" s="203"/>
      <c r="E4170" s="203"/>
      <c r="F4170" s="203"/>
    </row>
    <row r="4171" spans="2:6" ht="15.75">
      <c r="B4171" s="188"/>
      <c r="C4171" s="188"/>
      <c r="D4171" s="203"/>
      <c r="E4171" s="203"/>
      <c r="F4171" s="203"/>
    </row>
    <row r="4172" spans="2:6" ht="15.75">
      <c r="B4172" s="188"/>
      <c r="C4172" s="188"/>
      <c r="D4172" s="203"/>
      <c r="E4172" s="203"/>
      <c r="F4172" s="203"/>
    </row>
    <row r="4173" spans="2:6" ht="15.75">
      <c r="B4173" s="188"/>
      <c r="C4173" s="188"/>
      <c r="D4173" s="203"/>
      <c r="E4173" s="203"/>
      <c r="F4173" s="203"/>
    </row>
    <row r="4174" spans="2:6" ht="15.75">
      <c r="B4174" s="188"/>
      <c r="C4174" s="188"/>
      <c r="D4174" s="203"/>
      <c r="E4174" s="203"/>
      <c r="F4174" s="203"/>
    </row>
    <row r="4175" spans="2:6" ht="15.75">
      <c r="B4175" s="188"/>
      <c r="C4175" s="188"/>
      <c r="D4175" s="203"/>
      <c r="E4175" s="203"/>
      <c r="F4175" s="203"/>
    </row>
    <row r="4176" spans="2:6" ht="15.75">
      <c r="B4176" s="188"/>
      <c r="C4176" s="188"/>
      <c r="D4176" s="203"/>
      <c r="E4176" s="203"/>
      <c r="F4176" s="203"/>
    </row>
    <row r="4177" spans="2:6" ht="15.75">
      <c r="B4177" s="188"/>
      <c r="C4177" s="188"/>
      <c r="D4177" s="203"/>
      <c r="E4177" s="203"/>
      <c r="F4177" s="203"/>
    </row>
    <row r="4178" spans="2:6" ht="15.75">
      <c r="B4178" s="188"/>
      <c r="C4178" s="188"/>
      <c r="D4178" s="203"/>
      <c r="E4178" s="203"/>
      <c r="F4178" s="203"/>
    </row>
    <row r="4179" spans="2:6" ht="15.75">
      <c r="B4179" s="188"/>
      <c r="C4179" s="188"/>
      <c r="D4179" s="203"/>
      <c r="E4179" s="203"/>
      <c r="F4179" s="203"/>
    </row>
    <row r="4180" spans="2:6" ht="15.75">
      <c r="B4180" s="188"/>
      <c r="C4180" s="188"/>
      <c r="D4180" s="203"/>
      <c r="E4180" s="203"/>
      <c r="F4180" s="203"/>
    </row>
    <row r="4181" spans="2:6" ht="15.75">
      <c r="B4181" s="188"/>
      <c r="C4181" s="188"/>
      <c r="D4181" s="203"/>
      <c r="E4181" s="203"/>
      <c r="F4181" s="203"/>
    </row>
    <row r="4182" spans="2:6" ht="15.75">
      <c r="B4182" s="188"/>
      <c r="C4182" s="188"/>
      <c r="D4182" s="203"/>
      <c r="E4182" s="203"/>
      <c r="F4182" s="203"/>
    </row>
    <row r="4183" spans="2:6" ht="15.75">
      <c r="B4183" s="188"/>
      <c r="C4183" s="188"/>
      <c r="D4183" s="203"/>
      <c r="E4183" s="203"/>
      <c r="F4183" s="203"/>
    </row>
    <row r="4184" spans="2:6" ht="15.75">
      <c r="B4184" s="188"/>
      <c r="C4184" s="188"/>
      <c r="D4184" s="203"/>
      <c r="E4184" s="203"/>
      <c r="F4184" s="203"/>
    </row>
    <row r="4185" spans="2:6" ht="15.75">
      <c r="B4185" s="188"/>
      <c r="C4185" s="188"/>
      <c r="D4185" s="203"/>
      <c r="E4185" s="203"/>
      <c r="F4185" s="203"/>
    </row>
    <row r="4186" spans="2:6" ht="15.75">
      <c r="B4186" s="188"/>
      <c r="C4186" s="188"/>
      <c r="D4186" s="203"/>
      <c r="E4186" s="203"/>
      <c r="F4186" s="203"/>
    </row>
    <row r="4187" spans="2:6" ht="15.75">
      <c r="B4187" s="188"/>
      <c r="C4187" s="188"/>
      <c r="D4187" s="203"/>
      <c r="E4187" s="203"/>
      <c r="F4187" s="203"/>
    </row>
    <row r="4188" spans="2:6" ht="15.75">
      <c r="B4188" s="188"/>
      <c r="C4188" s="188"/>
      <c r="D4188" s="203"/>
      <c r="E4188" s="203"/>
      <c r="F4188" s="203"/>
    </row>
    <row r="4189" spans="2:6" ht="15.75">
      <c r="B4189" s="188"/>
      <c r="C4189" s="188"/>
      <c r="D4189" s="203"/>
      <c r="E4189" s="203"/>
      <c r="F4189" s="203"/>
    </row>
    <row r="4190" spans="2:6" ht="15.75">
      <c r="B4190" s="188"/>
      <c r="C4190" s="188"/>
      <c r="D4190" s="203"/>
      <c r="E4190" s="203"/>
      <c r="F4190" s="203"/>
    </row>
    <row r="4191" spans="2:6" ht="15.75">
      <c r="B4191" s="188"/>
      <c r="C4191" s="188"/>
      <c r="D4191" s="203"/>
      <c r="E4191" s="203"/>
      <c r="F4191" s="203"/>
    </row>
    <row r="4192" spans="2:6" ht="15.75">
      <c r="B4192" s="188"/>
      <c r="C4192" s="188"/>
      <c r="D4192" s="203"/>
      <c r="E4192" s="203"/>
      <c r="F4192" s="203"/>
    </row>
    <row r="4193" spans="2:6" ht="15.75">
      <c r="B4193" s="188"/>
      <c r="C4193" s="188"/>
      <c r="D4193" s="203"/>
      <c r="E4193" s="203"/>
      <c r="F4193" s="203"/>
    </row>
    <row r="4194" spans="2:6" ht="15.75">
      <c r="B4194" s="188"/>
      <c r="C4194" s="188"/>
      <c r="D4194" s="203"/>
      <c r="E4194" s="203"/>
      <c r="F4194" s="203"/>
    </row>
    <row r="4195" spans="2:6" ht="15.75">
      <c r="B4195" s="188"/>
      <c r="C4195" s="188"/>
      <c r="D4195" s="203"/>
      <c r="E4195" s="203"/>
      <c r="F4195" s="203"/>
    </row>
    <row r="4196" spans="2:6" ht="15.75">
      <c r="B4196" s="188"/>
      <c r="C4196" s="188"/>
      <c r="D4196" s="203"/>
      <c r="E4196" s="203"/>
      <c r="F4196" s="203"/>
    </row>
    <row r="4197" spans="2:6" ht="15.75">
      <c r="B4197" s="188"/>
      <c r="C4197" s="188"/>
      <c r="D4197" s="203"/>
      <c r="E4197" s="203"/>
      <c r="F4197" s="203"/>
    </row>
    <row r="4198" spans="2:6" ht="15.75">
      <c r="B4198" s="188"/>
      <c r="C4198" s="188"/>
      <c r="D4198" s="203"/>
      <c r="E4198" s="203"/>
      <c r="F4198" s="203"/>
    </row>
    <row r="4199" spans="2:6" ht="15.75">
      <c r="B4199" s="188"/>
      <c r="C4199" s="188"/>
      <c r="D4199" s="203"/>
      <c r="E4199" s="203"/>
      <c r="F4199" s="203"/>
    </row>
    <row r="4200" spans="2:6" ht="15.75">
      <c r="B4200" s="188"/>
      <c r="C4200" s="188"/>
      <c r="D4200" s="203"/>
      <c r="E4200" s="203"/>
      <c r="F4200" s="203"/>
    </row>
    <row r="4201" spans="2:6" ht="15.75">
      <c r="B4201" s="188"/>
      <c r="C4201" s="188"/>
      <c r="D4201" s="203"/>
      <c r="E4201" s="203"/>
      <c r="F4201" s="203"/>
    </row>
    <row r="4202" spans="2:6" ht="15.75">
      <c r="B4202" s="188"/>
      <c r="C4202" s="188"/>
      <c r="D4202" s="203"/>
      <c r="E4202" s="203"/>
      <c r="F4202" s="203"/>
    </row>
    <row r="4203" spans="2:6" ht="15.75">
      <c r="B4203" s="188"/>
      <c r="C4203" s="188"/>
      <c r="D4203" s="203"/>
      <c r="E4203" s="203"/>
      <c r="F4203" s="203"/>
    </row>
    <row r="4204" spans="2:6" ht="15.75">
      <c r="B4204" s="188"/>
      <c r="C4204" s="188"/>
      <c r="D4204" s="203"/>
      <c r="E4204" s="203"/>
      <c r="F4204" s="203"/>
    </row>
    <row r="4205" spans="2:6" ht="15.75">
      <c r="B4205" s="188"/>
      <c r="C4205" s="188"/>
      <c r="D4205" s="203"/>
      <c r="E4205" s="203"/>
      <c r="F4205" s="203"/>
    </row>
    <row r="4206" spans="2:6" ht="15.75">
      <c r="B4206" s="188"/>
      <c r="C4206" s="188"/>
      <c r="D4206" s="203"/>
      <c r="E4206" s="203"/>
      <c r="F4206" s="203"/>
    </row>
    <row r="4207" spans="2:6" ht="15.75">
      <c r="B4207" s="188"/>
      <c r="C4207" s="188"/>
      <c r="D4207" s="203"/>
      <c r="E4207" s="203"/>
      <c r="F4207" s="203"/>
    </row>
    <row r="4208" spans="2:6" ht="15.75">
      <c r="B4208" s="188"/>
      <c r="C4208" s="188"/>
      <c r="D4208" s="203"/>
      <c r="E4208" s="203"/>
      <c r="F4208" s="203"/>
    </row>
    <row r="4209" spans="2:6" ht="15.75">
      <c r="B4209" s="188"/>
      <c r="C4209" s="188"/>
      <c r="D4209" s="203"/>
      <c r="E4209" s="203"/>
      <c r="F4209" s="203"/>
    </row>
    <row r="4210" spans="2:6" ht="15.75">
      <c r="B4210" s="188"/>
      <c r="C4210" s="188"/>
      <c r="D4210" s="203"/>
      <c r="E4210" s="203"/>
      <c r="F4210" s="203"/>
    </row>
    <row r="4211" spans="2:6" ht="15.75">
      <c r="B4211" s="188"/>
      <c r="C4211" s="188"/>
      <c r="D4211" s="203"/>
      <c r="E4211" s="203"/>
      <c r="F4211" s="203"/>
    </row>
    <row r="4212" spans="2:6" ht="15.75">
      <c r="B4212" s="188"/>
      <c r="C4212" s="188"/>
      <c r="D4212" s="203"/>
      <c r="E4212" s="203"/>
      <c r="F4212" s="203"/>
    </row>
    <row r="4213" spans="2:6" ht="15.75">
      <c r="B4213" s="188"/>
      <c r="C4213" s="188"/>
      <c r="D4213" s="203"/>
      <c r="E4213" s="203"/>
      <c r="F4213" s="203"/>
    </row>
    <row r="4214" spans="2:6" ht="15.75">
      <c r="B4214" s="188"/>
      <c r="C4214" s="188"/>
      <c r="D4214" s="203"/>
      <c r="E4214" s="203"/>
      <c r="F4214" s="203"/>
    </row>
    <row r="4215" spans="2:6" ht="15.75">
      <c r="B4215" s="188"/>
      <c r="C4215" s="188"/>
      <c r="D4215" s="203"/>
      <c r="E4215" s="203"/>
      <c r="F4215" s="203"/>
    </row>
    <row r="4216" spans="2:6" ht="15.75">
      <c r="B4216" s="188"/>
      <c r="C4216" s="188"/>
      <c r="D4216" s="203"/>
      <c r="E4216" s="203"/>
      <c r="F4216" s="203"/>
    </row>
    <row r="4217" spans="2:6" ht="15.75">
      <c r="B4217" s="188"/>
      <c r="C4217" s="188"/>
      <c r="D4217" s="203"/>
      <c r="E4217" s="203"/>
      <c r="F4217" s="203"/>
    </row>
    <row r="4218" spans="2:6" ht="15.75">
      <c r="B4218" s="188"/>
      <c r="C4218" s="188"/>
      <c r="D4218" s="203"/>
      <c r="E4218" s="203"/>
      <c r="F4218" s="203"/>
    </row>
    <row r="4219" spans="2:6" ht="15.75">
      <c r="B4219" s="188"/>
      <c r="C4219" s="188"/>
      <c r="D4219" s="203"/>
      <c r="E4219" s="203"/>
      <c r="F4219" s="203"/>
    </row>
    <row r="4220" spans="2:6" ht="15.75">
      <c r="B4220" s="188"/>
      <c r="C4220" s="188"/>
      <c r="D4220" s="203"/>
      <c r="E4220" s="203"/>
      <c r="F4220" s="203"/>
    </row>
    <row r="4221" spans="2:6" ht="15.75">
      <c r="B4221" s="188"/>
      <c r="C4221" s="188"/>
      <c r="D4221" s="203"/>
      <c r="E4221" s="203"/>
      <c r="F4221" s="203"/>
    </row>
    <row r="4222" spans="2:6" ht="15.75">
      <c r="B4222" s="188"/>
      <c r="C4222" s="188"/>
      <c r="D4222" s="203"/>
      <c r="E4222" s="203"/>
      <c r="F4222" s="203"/>
    </row>
    <row r="4223" spans="2:6" ht="15.75">
      <c r="B4223" s="188"/>
      <c r="C4223" s="188"/>
      <c r="D4223" s="203"/>
      <c r="E4223" s="203"/>
      <c r="F4223" s="203"/>
    </row>
    <row r="4224" spans="2:6" ht="15.75">
      <c r="B4224" s="188"/>
      <c r="C4224" s="188"/>
      <c r="D4224" s="203"/>
      <c r="E4224" s="203"/>
      <c r="F4224" s="203"/>
    </row>
    <row r="4225" spans="2:6" ht="15.75">
      <c r="B4225" s="188"/>
      <c r="C4225" s="188"/>
      <c r="D4225" s="203"/>
      <c r="E4225" s="203"/>
      <c r="F4225" s="203"/>
    </row>
    <row r="4226" spans="2:6" ht="15.75">
      <c r="B4226" s="188"/>
      <c r="C4226" s="188"/>
      <c r="D4226" s="203"/>
      <c r="E4226" s="203"/>
      <c r="F4226" s="203"/>
    </row>
    <row r="4227" spans="2:6" ht="15.75">
      <c r="B4227" s="188"/>
      <c r="C4227" s="188"/>
      <c r="D4227" s="203"/>
      <c r="E4227" s="203"/>
      <c r="F4227" s="203"/>
    </row>
    <row r="4228" spans="2:6" ht="15.75">
      <c r="B4228" s="188"/>
      <c r="C4228" s="188"/>
      <c r="D4228" s="203"/>
      <c r="E4228" s="203"/>
      <c r="F4228" s="203"/>
    </row>
    <row r="4229" spans="2:6" ht="15.75">
      <c r="B4229" s="188"/>
      <c r="C4229" s="188"/>
      <c r="D4229" s="203"/>
      <c r="E4229" s="203"/>
      <c r="F4229" s="203"/>
    </row>
    <row r="4230" spans="2:6" ht="15.75">
      <c r="B4230" s="188"/>
      <c r="C4230" s="188"/>
      <c r="D4230" s="203"/>
      <c r="E4230" s="203"/>
      <c r="F4230" s="203"/>
    </row>
    <row r="4231" spans="2:6" ht="15.75">
      <c r="B4231" s="188"/>
      <c r="C4231" s="188"/>
      <c r="D4231" s="203"/>
      <c r="E4231" s="203"/>
      <c r="F4231" s="203"/>
    </row>
    <row r="4232" spans="2:6" ht="15.75">
      <c r="B4232" s="188"/>
      <c r="C4232" s="188"/>
      <c r="D4232" s="203"/>
      <c r="E4232" s="203"/>
      <c r="F4232" s="203"/>
    </row>
    <row r="4233" spans="2:6" ht="15.75">
      <c r="B4233" s="188"/>
      <c r="C4233" s="188"/>
      <c r="D4233" s="203"/>
      <c r="E4233" s="203"/>
      <c r="F4233" s="203"/>
    </row>
    <row r="4234" spans="2:6" ht="15.75">
      <c r="B4234" s="188"/>
      <c r="C4234" s="188"/>
      <c r="D4234" s="203"/>
      <c r="E4234" s="203"/>
      <c r="F4234" s="203"/>
    </row>
    <row r="4235" spans="2:6" ht="15.75">
      <c r="B4235" s="188"/>
      <c r="C4235" s="188"/>
      <c r="D4235" s="203"/>
      <c r="E4235" s="203"/>
      <c r="F4235" s="203"/>
    </row>
    <row r="4236" spans="2:6" ht="15.75">
      <c r="B4236" s="188"/>
      <c r="C4236" s="188"/>
      <c r="D4236" s="203"/>
      <c r="E4236" s="203"/>
      <c r="F4236" s="203"/>
    </row>
    <row r="4237" spans="2:6" ht="15.75">
      <c r="B4237" s="188"/>
      <c r="C4237" s="188"/>
      <c r="D4237" s="203"/>
      <c r="E4237" s="203"/>
      <c r="F4237" s="203"/>
    </row>
    <row r="4238" spans="2:6" ht="15.75">
      <c r="B4238" s="188"/>
      <c r="C4238" s="188"/>
      <c r="D4238" s="203"/>
      <c r="E4238" s="203"/>
      <c r="F4238" s="203"/>
    </row>
    <row r="4239" spans="2:6" ht="15.75">
      <c r="B4239" s="188"/>
      <c r="C4239" s="188"/>
      <c r="D4239" s="203"/>
      <c r="E4239" s="203"/>
      <c r="F4239" s="203"/>
    </row>
    <row r="4240" spans="2:6" ht="15.75">
      <c r="B4240" s="188"/>
      <c r="C4240" s="188"/>
      <c r="D4240" s="203"/>
      <c r="E4240" s="203"/>
      <c r="F4240" s="203"/>
    </row>
    <row r="4241" spans="2:6" ht="15.75">
      <c r="B4241" s="188"/>
      <c r="C4241" s="188"/>
      <c r="D4241" s="203"/>
      <c r="E4241" s="203"/>
      <c r="F4241" s="203"/>
    </row>
    <row r="4242" spans="2:6" ht="15.75">
      <c r="B4242" s="188"/>
      <c r="C4242" s="188"/>
      <c r="D4242" s="203"/>
      <c r="E4242" s="203"/>
      <c r="F4242" s="203"/>
    </row>
    <row r="4243" spans="2:6" ht="15.75">
      <c r="B4243" s="188"/>
      <c r="C4243" s="188"/>
      <c r="D4243" s="203"/>
      <c r="E4243" s="203"/>
      <c r="F4243" s="203"/>
    </row>
    <row r="4244" spans="2:6" ht="15.75">
      <c r="B4244" s="188"/>
      <c r="C4244" s="188"/>
      <c r="D4244" s="203"/>
      <c r="E4244" s="203"/>
      <c r="F4244" s="203"/>
    </row>
    <row r="4245" spans="2:6" ht="15.75">
      <c r="B4245" s="188"/>
      <c r="C4245" s="188"/>
      <c r="D4245" s="203"/>
      <c r="E4245" s="203"/>
      <c r="F4245" s="203"/>
    </row>
    <row r="4246" spans="2:6" ht="15.75">
      <c r="B4246" s="188"/>
      <c r="C4246" s="188"/>
      <c r="D4246" s="203"/>
      <c r="E4246" s="203"/>
      <c r="F4246" s="203"/>
    </row>
    <row r="4247" spans="2:6" ht="15.75">
      <c r="B4247" s="188"/>
      <c r="C4247" s="188"/>
      <c r="D4247" s="203"/>
      <c r="E4247" s="203"/>
      <c r="F4247" s="203"/>
    </row>
    <row r="4248" spans="2:6" ht="15.75">
      <c r="B4248" s="188"/>
      <c r="C4248" s="188"/>
      <c r="D4248" s="203"/>
      <c r="E4248" s="203"/>
      <c r="F4248" s="203"/>
    </row>
    <row r="4249" spans="2:6" ht="15.75">
      <c r="B4249" s="188"/>
      <c r="C4249" s="188"/>
      <c r="D4249" s="203"/>
      <c r="E4249" s="203"/>
      <c r="F4249" s="203"/>
    </row>
    <row r="4250" spans="2:6" ht="15.75">
      <c r="B4250" s="188"/>
      <c r="C4250" s="188"/>
      <c r="D4250" s="203"/>
      <c r="E4250" s="203"/>
      <c r="F4250" s="203"/>
    </row>
    <row r="4251" spans="2:6" ht="15.75">
      <c r="B4251" s="188"/>
      <c r="C4251" s="188"/>
      <c r="D4251" s="203"/>
      <c r="E4251" s="203"/>
      <c r="F4251" s="203"/>
    </row>
    <row r="4252" spans="2:6" ht="15.75">
      <c r="B4252" s="188"/>
      <c r="C4252" s="188"/>
      <c r="D4252" s="203"/>
      <c r="E4252" s="203"/>
      <c r="F4252" s="203"/>
    </row>
    <row r="4253" spans="2:6" ht="15.75">
      <c r="B4253" s="188"/>
      <c r="C4253" s="188"/>
      <c r="D4253" s="203"/>
      <c r="E4253" s="203"/>
      <c r="F4253" s="203"/>
    </row>
    <row r="4254" spans="2:6" ht="15.75">
      <c r="B4254" s="188"/>
      <c r="C4254" s="188"/>
      <c r="D4254" s="203"/>
      <c r="E4254" s="203"/>
      <c r="F4254" s="203"/>
    </row>
    <row r="4255" spans="2:6" ht="15.75">
      <c r="B4255" s="188"/>
      <c r="C4255" s="188"/>
      <c r="D4255" s="203"/>
      <c r="E4255" s="203"/>
      <c r="F4255" s="203"/>
    </row>
    <row r="4256" spans="2:6" ht="15.75">
      <c r="B4256" s="188"/>
      <c r="C4256" s="188"/>
      <c r="D4256" s="203"/>
      <c r="E4256" s="203"/>
      <c r="F4256" s="203"/>
    </row>
    <row r="4257" spans="2:6" ht="15.75">
      <c r="B4257" s="188"/>
      <c r="C4257" s="188"/>
      <c r="D4257" s="203"/>
      <c r="E4257" s="203"/>
      <c r="F4257" s="203"/>
    </row>
    <row r="4258" spans="2:6" ht="15.75">
      <c r="B4258" s="188"/>
      <c r="C4258" s="188"/>
      <c r="D4258" s="203"/>
      <c r="E4258" s="203"/>
      <c r="F4258" s="203"/>
    </row>
    <row r="4259" spans="2:6" ht="15.75">
      <c r="B4259" s="188"/>
      <c r="C4259" s="188"/>
      <c r="D4259" s="203"/>
      <c r="E4259" s="203"/>
      <c r="F4259" s="203"/>
    </row>
    <row r="4260" spans="2:6" ht="15.75">
      <c r="B4260" s="188"/>
      <c r="C4260" s="188"/>
      <c r="D4260" s="203"/>
      <c r="E4260" s="203"/>
      <c r="F4260" s="203"/>
    </row>
    <row r="4261" spans="2:6" ht="15.75">
      <c r="B4261" s="188"/>
      <c r="C4261" s="188"/>
      <c r="D4261" s="203"/>
      <c r="E4261" s="203"/>
      <c r="F4261" s="203"/>
    </row>
    <row r="4262" spans="2:6" ht="15.75">
      <c r="B4262" s="188"/>
      <c r="C4262" s="188"/>
      <c r="D4262" s="203"/>
      <c r="E4262" s="203"/>
      <c r="F4262" s="203"/>
    </row>
    <row r="4263" spans="2:6" ht="15.75">
      <c r="B4263" s="188"/>
      <c r="C4263" s="188"/>
      <c r="D4263" s="203"/>
      <c r="E4263" s="203"/>
      <c r="F4263" s="203"/>
    </row>
    <row r="4264" spans="2:6" ht="15.75">
      <c r="B4264" s="188"/>
      <c r="C4264" s="188"/>
      <c r="D4264" s="203"/>
      <c r="E4264" s="203"/>
      <c r="F4264" s="203"/>
    </row>
    <row r="4265" spans="2:6" ht="15.75">
      <c r="B4265" s="188"/>
      <c r="C4265" s="188"/>
      <c r="D4265" s="203"/>
      <c r="E4265" s="203"/>
      <c r="F4265" s="203"/>
    </row>
    <row r="4266" spans="2:6" ht="15.75">
      <c r="B4266" s="188"/>
      <c r="C4266" s="188"/>
      <c r="D4266" s="203"/>
      <c r="E4266" s="203"/>
      <c r="F4266" s="203"/>
    </row>
    <row r="4267" spans="2:6" ht="15.75">
      <c r="B4267" s="188"/>
      <c r="C4267" s="188"/>
      <c r="D4267" s="203"/>
      <c r="E4267" s="203"/>
      <c r="F4267" s="203"/>
    </row>
    <row r="4268" spans="2:6" ht="15.75">
      <c r="B4268" s="188"/>
      <c r="C4268" s="188"/>
      <c r="D4268" s="203"/>
      <c r="E4268" s="203"/>
      <c r="F4268" s="203"/>
    </row>
    <row r="4269" spans="2:6" ht="15.75">
      <c r="B4269" s="188"/>
      <c r="C4269" s="188"/>
      <c r="D4269" s="203"/>
      <c r="E4269" s="203"/>
      <c r="F4269" s="203"/>
    </row>
    <row r="4270" spans="2:6" ht="15.75">
      <c r="B4270" s="188"/>
      <c r="C4270" s="188"/>
      <c r="D4270" s="203"/>
      <c r="E4270" s="203"/>
      <c r="F4270" s="203"/>
    </row>
    <row r="4271" spans="2:6" ht="15.75">
      <c r="B4271" s="188"/>
      <c r="C4271" s="188"/>
      <c r="D4271" s="203"/>
      <c r="E4271" s="203"/>
      <c r="F4271" s="203"/>
    </row>
    <row r="4272" spans="2:6" ht="15.75">
      <c r="B4272" s="188"/>
      <c r="C4272" s="188"/>
      <c r="D4272" s="203"/>
      <c r="E4272" s="203"/>
      <c r="F4272" s="203"/>
    </row>
    <row r="4273" spans="2:6" ht="15.75">
      <c r="B4273" s="188"/>
      <c r="C4273" s="188"/>
      <c r="D4273" s="203"/>
      <c r="E4273" s="203"/>
      <c r="F4273" s="203"/>
    </row>
    <row r="4274" spans="2:6" ht="15.75">
      <c r="B4274" s="188"/>
      <c r="C4274" s="188"/>
      <c r="D4274" s="203"/>
      <c r="E4274" s="203"/>
      <c r="F4274" s="203"/>
    </row>
    <row r="4275" spans="2:6" ht="15.75">
      <c r="B4275" s="188"/>
      <c r="C4275" s="188"/>
      <c r="D4275" s="203"/>
      <c r="E4275" s="203"/>
      <c r="F4275" s="203"/>
    </row>
    <row r="4276" spans="2:6" ht="15.75">
      <c r="B4276" s="188"/>
      <c r="C4276" s="188"/>
      <c r="D4276" s="203"/>
      <c r="E4276" s="203"/>
      <c r="F4276" s="203"/>
    </row>
    <row r="4277" spans="2:6" ht="15.75">
      <c r="B4277" s="188"/>
      <c r="C4277" s="188"/>
      <c r="D4277" s="203"/>
      <c r="E4277" s="203"/>
      <c r="F4277" s="203"/>
    </row>
    <row r="4278" spans="2:6" ht="15.75">
      <c r="B4278" s="188"/>
      <c r="C4278" s="188"/>
      <c r="D4278" s="203"/>
      <c r="E4278" s="203"/>
      <c r="F4278" s="203"/>
    </row>
    <row r="4279" spans="2:6" ht="15.75">
      <c r="B4279" s="188"/>
      <c r="C4279" s="188"/>
      <c r="D4279" s="203"/>
      <c r="E4279" s="203"/>
      <c r="F4279" s="203"/>
    </row>
    <row r="4280" spans="2:6" ht="15.75">
      <c r="B4280" s="188"/>
      <c r="C4280" s="188"/>
      <c r="D4280" s="203"/>
      <c r="E4280" s="203"/>
      <c r="F4280" s="203"/>
    </row>
    <row r="4281" spans="2:6" ht="15.75">
      <c r="B4281" s="188"/>
      <c r="C4281" s="188"/>
      <c r="D4281" s="203"/>
      <c r="E4281" s="203"/>
      <c r="F4281" s="203"/>
    </row>
    <row r="4282" spans="2:6" ht="15.75">
      <c r="B4282" s="188"/>
      <c r="C4282" s="188"/>
      <c r="D4282" s="203"/>
      <c r="E4282" s="203"/>
      <c r="F4282" s="203"/>
    </row>
    <row r="4283" spans="2:6" ht="15.75">
      <c r="B4283" s="188"/>
      <c r="C4283" s="188"/>
      <c r="D4283" s="203"/>
      <c r="E4283" s="203"/>
      <c r="F4283" s="203"/>
    </row>
    <row r="4284" spans="2:6" ht="15.75">
      <c r="B4284" s="188"/>
      <c r="C4284" s="188"/>
      <c r="D4284" s="203"/>
      <c r="E4284" s="203"/>
      <c r="F4284" s="203"/>
    </row>
    <row r="4285" spans="2:6" ht="15.75">
      <c r="B4285" s="188"/>
      <c r="C4285" s="188"/>
      <c r="D4285" s="203"/>
      <c r="E4285" s="203"/>
      <c r="F4285" s="203"/>
    </row>
    <row r="4286" spans="2:6" ht="15.75">
      <c r="B4286" s="188"/>
      <c r="C4286" s="188"/>
      <c r="D4286" s="203"/>
      <c r="E4286" s="203"/>
      <c r="F4286" s="203"/>
    </row>
    <row r="4287" spans="2:6" ht="15.75">
      <c r="B4287" s="188"/>
      <c r="C4287" s="188"/>
      <c r="D4287" s="203"/>
      <c r="E4287" s="203"/>
      <c r="F4287" s="203"/>
    </row>
    <row r="4288" spans="2:6" ht="15.75">
      <c r="B4288" s="188"/>
      <c r="C4288" s="188"/>
      <c r="D4288" s="203"/>
      <c r="E4288" s="203"/>
      <c r="F4288" s="203"/>
    </row>
    <row r="4289" spans="2:6" ht="15.75">
      <c r="B4289" s="188"/>
      <c r="C4289" s="188"/>
      <c r="D4289" s="203"/>
      <c r="E4289" s="203"/>
      <c r="F4289" s="203"/>
    </row>
    <row r="4290" spans="2:6" ht="15.75">
      <c r="B4290" s="188"/>
      <c r="C4290" s="188"/>
      <c r="D4290" s="203"/>
      <c r="E4290" s="203"/>
      <c r="F4290" s="203"/>
    </row>
    <row r="4291" spans="2:6" ht="15.75">
      <c r="B4291" s="188"/>
      <c r="C4291" s="188"/>
      <c r="D4291" s="203"/>
      <c r="E4291" s="203"/>
      <c r="F4291" s="203"/>
    </row>
    <row r="4292" spans="2:6" ht="15.75">
      <c r="B4292" s="188"/>
      <c r="C4292" s="188"/>
      <c r="D4292" s="203"/>
      <c r="E4292" s="203"/>
      <c r="F4292" s="203"/>
    </row>
    <row r="4293" spans="2:6" ht="15.75">
      <c r="B4293" s="188"/>
      <c r="C4293" s="188"/>
      <c r="D4293" s="203"/>
      <c r="E4293" s="203"/>
      <c r="F4293" s="203"/>
    </row>
    <row r="4294" spans="2:6" ht="15.75">
      <c r="B4294" s="188"/>
      <c r="C4294" s="188"/>
      <c r="D4294" s="203"/>
      <c r="E4294" s="203"/>
      <c r="F4294" s="203"/>
    </row>
    <row r="4295" spans="2:6" ht="15.75">
      <c r="B4295" s="188"/>
      <c r="C4295" s="188"/>
      <c r="D4295" s="203"/>
      <c r="E4295" s="203"/>
      <c r="F4295" s="203"/>
    </row>
    <row r="4296" spans="2:6" ht="15.75">
      <c r="B4296" s="188"/>
      <c r="C4296" s="188"/>
      <c r="D4296" s="203"/>
      <c r="E4296" s="203"/>
      <c r="F4296" s="203"/>
    </row>
    <row r="4297" spans="2:6" ht="15.75">
      <c r="B4297" s="188"/>
      <c r="C4297" s="188"/>
      <c r="D4297" s="203"/>
      <c r="E4297" s="203"/>
      <c r="F4297" s="203"/>
    </row>
    <row r="4298" spans="2:6" ht="15.75">
      <c r="B4298" s="188"/>
      <c r="C4298" s="188"/>
      <c r="D4298" s="203"/>
      <c r="E4298" s="203"/>
      <c r="F4298" s="203"/>
    </row>
    <row r="4299" spans="2:6" ht="15.75">
      <c r="B4299" s="188"/>
      <c r="C4299" s="188"/>
      <c r="D4299" s="203"/>
      <c r="E4299" s="203"/>
      <c r="F4299" s="203"/>
    </row>
    <row r="4300" spans="2:6" ht="15.75">
      <c r="B4300" s="188"/>
      <c r="C4300" s="188"/>
      <c r="D4300" s="203"/>
      <c r="E4300" s="203"/>
      <c r="F4300" s="203"/>
    </row>
    <row r="4301" spans="2:6" ht="15.75">
      <c r="B4301" s="188"/>
      <c r="C4301" s="188"/>
      <c r="D4301" s="203"/>
      <c r="E4301" s="203"/>
      <c r="F4301" s="203"/>
    </row>
    <row r="4302" spans="2:6" ht="15.75">
      <c r="B4302" s="188"/>
      <c r="C4302" s="188"/>
      <c r="D4302" s="203"/>
      <c r="E4302" s="203"/>
      <c r="F4302" s="203"/>
    </row>
    <row r="4303" spans="2:6" ht="15.75">
      <c r="B4303" s="188"/>
      <c r="C4303" s="188"/>
      <c r="D4303" s="203"/>
      <c r="E4303" s="203"/>
      <c r="F4303" s="203"/>
    </row>
    <row r="4304" spans="2:6" ht="15.75">
      <c r="B4304" s="188"/>
      <c r="C4304" s="188"/>
      <c r="D4304" s="203"/>
      <c r="E4304" s="203"/>
      <c r="F4304" s="203"/>
    </row>
    <row r="4305" spans="2:6" ht="15.75">
      <c r="B4305" s="188"/>
      <c r="C4305" s="188"/>
      <c r="D4305" s="203"/>
      <c r="E4305" s="203"/>
      <c r="F4305" s="203"/>
    </row>
    <row r="4306" spans="2:6" ht="15.75">
      <c r="B4306" s="188"/>
      <c r="C4306" s="188"/>
      <c r="D4306" s="203"/>
      <c r="E4306" s="203"/>
      <c r="F4306" s="203"/>
    </row>
    <row r="4307" spans="2:6" ht="15.75">
      <c r="B4307" s="188"/>
      <c r="C4307" s="188"/>
      <c r="D4307" s="203"/>
      <c r="E4307" s="203"/>
      <c r="F4307" s="203"/>
    </row>
    <row r="4308" spans="2:6" ht="15.75">
      <c r="B4308" s="188"/>
      <c r="C4308" s="188"/>
      <c r="D4308" s="203"/>
      <c r="E4308" s="203"/>
      <c r="F4308" s="203"/>
    </row>
    <row r="4309" spans="2:6" ht="15.75">
      <c r="B4309" s="188"/>
      <c r="C4309" s="188"/>
      <c r="D4309" s="203"/>
      <c r="E4309" s="203"/>
      <c r="F4309" s="203"/>
    </row>
    <row r="4310" spans="2:6" ht="15.75">
      <c r="B4310" s="188"/>
      <c r="C4310" s="188"/>
      <c r="D4310" s="203"/>
      <c r="E4310" s="203"/>
      <c r="F4310" s="203"/>
    </row>
    <row r="4311" spans="2:6" ht="15.75">
      <c r="B4311" s="188"/>
      <c r="C4311" s="188"/>
      <c r="D4311" s="203"/>
      <c r="E4311" s="203"/>
      <c r="F4311" s="203"/>
    </row>
    <row r="4312" spans="2:6" ht="15.75">
      <c r="B4312" s="188"/>
      <c r="C4312" s="188"/>
      <c r="D4312" s="203"/>
      <c r="E4312" s="203"/>
      <c r="F4312" s="203"/>
    </row>
    <row r="4313" spans="2:6" ht="15.75">
      <c r="B4313" s="188"/>
      <c r="C4313" s="188"/>
      <c r="D4313" s="203"/>
      <c r="E4313" s="203"/>
      <c r="F4313" s="203"/>
    </row>
    <row r="4314" spans="2:6" ht="15.75">
      <c r="B4314" s="188"/>
      <c r="C4314" s="188"/>
      <c r="D4314" s="203"/>
      <c r="E4314" s="203"/>
      <c r="F4314" s="203"/>
    </row>
    <row r="4315" spans="2:6" ht="15.75">
      <c r="B4315" s="188"/>
      <c r="C4315" s="188"/>
      <c r="D4315" s="203"/>
      <c r="E4315" s="203"/>
      <c r="F4315" s="203"/>
    </row>
    <row r="4316" spans="2:6" ht="15.75">
      <c r="B4316" s="188"/>
      <c r="C4316" s="188"/>
      <c r="D4316" s="203"/>
      <c r="E4316" s="203"/>
      <c r="F4316" s="203"/>
    </row>
    <row r="4317" spans="2:6" ht="15.75">
      <c r="B4317" s="188"/>
      <c r="C4317" s="188"/>
      <c r="D4317" s="203"/>
      <c r="E4317" s="203"/>
      <c r="F4317" s="203"/>
    </row>
    <row r="4318" spans="2:6" ht="15.75">
      <c r="B4318" s="188"/>
      <c r="C4318" s="188"/>
      <c r="D4318" s="203"/>
      <c r="E4318" s="203"/>
      <c r="F4318" s="203"/>
    </row>
    <row r="4319" spans="2:6" ht="15.75">
      <c r="B4319" s="188"/>
      <c r="C4319" s="188"/>
      <c r="D4319" s="203"/>
      <c r="E4319" s="203"/>
      <c r="F4319" s="203"/>
    </row>
    <row r="4320" spans="2:6" ht="15.75">
      <c r="B4320" s="188"/>
      <c r="C4320" s="188"/>
      <c r="D4320" s="203"/>
      <c r="E4320" s="203"/>
      <c r="F4320" s="203"/>
    </row>
    <row r="4321" spans="2:6" ht="15.75">
      <c r="B4321" s="188"/>
      <c r="C4321" s="188"/>
      <c r="D4321" s="203"/>
      <c r="E4321" s="203"/>
      <c r="F4321" s="203"/>
    </row>
    <row r="4322" spans="2:6" ht="15.75">
      <c r="B4322" s="188"/>
      <c r="C4322" s="188"/>
      <c r="D4322" s="203"/>
      <c r="E4322" s="203"/>
      <c r="F4322" s="203"/>
    </row>
    <row r="4323" spans="2:6" ht="15.75">
      <c r="B4323" s="188"/>
      <c r="C4323" s="188"/>
      <c r="D4323" s="203"/>
      <c r="E4323" s="203"/>
      <c r="F4323" s="203"/>
    </row>
    <row r="4324" spans="2:6" ht="15.75">
      <c r="B4324" s="188"/>
      <c r="C4324" s="188"/>
      <c r="D4324" s="203"/>
      <c r="E4324" s="203"/>
      <c r="F4324" s="203"/>
    </row>
    <row r="4325" spans="2:6" ht="15.75">
      <c r="B4325" s="188"/>
      <c r="C4325" s="188"/>
      <c r="D4325" s="203"/>
      <c r="E4325" s="203"/>
      <c r="F4325" s="203"/>
    </row>
    <row r="4326" spans="2:6" ht="15.75">
      <c r="B4326" s="188"/>
      <c r="C4326" s="188"/>
      <c r="D4326" s="203"/>
      <c r="E4326" s="203"/>
      <c r="F4326" s="203"/>
    </row>
    <row r="4327" spans="2:6" ht="15.75">
      <c r="B4327" s="188"/>
      <c r="C4327" s="188"/>
      <c r="D4327" s="203"/>
      <c r="E4327" s="203"/>
      <c r="F4327" s="203"/>
    </row>
    <row r="4328" spans="2:6" ht="15.75">
      <c r="B4328" s="188"/>
      <c r="C4328" s="188"/>
      <c r="D4328" s="203"/>
      <c r="E4328" s="203"/>
      <c r="F4328" s="203"/>
    </row>
    <row r="4329" spans="2:6" ht="15.75">
      <c r="B4329" s="188"/>
      <c r="C4329" s="188"/>
      <c r="D4329" s="203"/>
      <c r="E4329" s="203"/>
      <c r="F4329" s="203"/>
    </row>
    <row r="4330" spans="2:6" ht="15.75">
      <c r="B4330" s="188"/>
      <c r="C4330" s="188"/>
      <c r="D4330" s="203"/>
      <c r="E4330" s="203"/>
      <c r="F4330" s="203"/>
    </row>
    <row r="4331" spans="2:6" ht="15.75">
      <c r="B4331" s="188"/>
      <c r="C4331" s="188"/>
      <c r="D4331" s="203"/>
      <c r="E4331" s="203"/>
      <c r="F4331" s="203"/>
    </row>
    <row r="4332" spans="2:6" ht="15.75">
      <c r="B4332" s="188"/>
      <c r="C4332" s="188"/>
      <c r="D4332" s="203"/>
      <c r="E4332" s="203"/>
      <c r="F4332" s="203"/>
    </row>
    <row r="4333" spans="2:6" ht="15.75">
      <c r="B4333" s="188"/>
      <c r="C4333" s="188"/>
      <c r="D4333" s="203"/>
      <c r="E4333" s="203"/>
      <c r="F4333" s="203"/>
    </row>
    <row r="4334" spans="2:6" ht="15.75">
      <c r="B4334" s="188"/>
      <c r="C4334" s="188"/>
      <c r="D4334" s="203"/>
      <c r="E4334" s="203"/>
      <c r="F4334" s="203"/>
    </row>
    <row r="4335" spans="2:6" ht="15.75">
      <c r="B4335" s="188"/>
      <c r="C4335" s="188"/>
      <c r="D4335" s="203"/>
      <c r="E4335" s="203"/>
      <c r="F4335" s="203"/>
    </row>
    <row r="4336" spans="2:6" ht="15.75">
      <c r="B4336" s="188"/>
      <c r="C4336" s="188"/>
      <c r="D4336" s="203"/>
      <c r="E4336" s="203"/>
      <c r="F4336" s="203"/>
    </row>
    <row r="4337" spans="2:6" ht="15.75">
      <c r="B4337" s="188"/>
      <c r="C4337" s="188"/>
      <c r="D4337" s="203"/>
      <c r="E4337" s="203"/>
      <c r="F4337" s="203"/>
    </row>
    <row r="4338" spans="2:6" ht="15.75">
      <c r="B4338" s="188"/>
      <c r="C4338" s="188"/>
      <c r="D4338" s="203"/>
      <c r="E4338" s="203"/>
      <c r="F4338" s="203"/>
    </row>
    <row r="4339" spans="2:6" ht="15.75">
      <c r="B4339" s="188"/>
      <c r="C4339" s="188"/>
      <c r="D4339" s="203"/>
      <c r="E4339" s="203"/>
      <c r="F4339" s="203"/>
    </row>
    <row r="4340" spans="2:6" ht="15.75">
      <c r="B4340" s="188"/>
      <c r="C4340" s="188"/>
      <c r="D4340" s="203"/>
      <c r="E4340" s="203"/>
      <c r="F4340" s="203"/>
    </row>
    <row r="4341" spans="2:6" ht="15.75">
      <c r="B4341" s="188"/>
      <c r="C4341" s="188"/>
      <c r="D4341" s="203"/>
      <c r="E4341" s="203"/>
      <c r="F4341" s="203"/>
    </row>
    <row r="4342" spans="2:6" ht="15.75">
      <c r="B4342" s="188"/>
      <c r="C4342" s="188"/>
      <c r="D4342" s="203"/>
      <c r="E4342" s="203"/>
      <c r="F4342" s="203"/>
    </row>
    <row r="4343" spans="2:6" ht="15.75">
      <c r="B4343" s="188"/>
      <c r="C4343" s="188"/>
      <c r="D4343" s="203"/>
      <c r="E4343" s="203"/>
      <c r="F4343" s="203"/>
    </row>
    <row r="4344" spans="2:6" ht="15.75">
      <c r="B4344" s="188"/>
      <c r="C4344" s="188"/>
      <c r="D4344" s="203"/>
      <c r="E4344" s="203"/>
      <c r="F4344" s="203"/>
    </row>
    <row r="4345" spans="2:6" ht="15.75">
      <c r="B4345" s="188"/>
      <c r="C4345" s="188"/>
      <c r="D4345" s="203"/>
      <c r="E4345" s="203"/>
      <c r="F4345" s="203"/>
    </row>
    <row r="4346" spans="2:6" ht="15.75">
      <c r="B4346" s="188"/>
      <c r="C4346" s="188"/>
      <c r="D4346" s="203"/>
      <c r="E4346" s="203"/>
      <c r="F4346" s="203"/>
    </row>
    <row r="4347" spans="2:6" ht="15.75">
      <c r="B4347" s="188"/>
      <c r="C4347" s="188"/>
      <c r="D4347" s="203"/>
      <c r="E4347" s="203"/>
      <c r="F4347" s="203"/>
    </row>
    <row r="4348" spans="2:6" ht="15.75">
      <c r="B4348" s="188"/>
      <c r="C4348" s="188"/>
      <c r="D4348" s="203"/>
      <c r="E4348" s="203"/>
      <c r="F4348" s="203"/>
    </row>
    <row r="4349" spans="2:6" ht="15.75">
      <c r="B4349" s="188"/>
      <c r="C4349" s="188"/>
      <c r="D4349" s="203"/>
      <c r="E4349" s="203"/>
      <c r="F4349" s="203"/>
    </row>
    <row r="4350" spans="2:6" ht="15.75">
      <c r="B4350" s="188"/>
      <c r="C4350" s="188"/>
      <c r="D4350" s="203"/>
      <c r="E4350" s="203"/>
      <c r="F4350" s="203"/>
    </row>
    <row r="4351" spans="2:6" ht="15.75">
      <c r="B4351" s="188"/>
      <c r="C4351" s="188"/>
      <c r="D4351" s="203"/>
      <c r="E4351" s="203"/>
      <c r="F4351" s="203"/>
    </row>
    <row r="4352" spans="2:6" ht="15.75">
      <c r="B4352" s="188"/>
      <c r="C4352" s="188"/>
      <c r="D4352" s="203"/>
      <c r="E4352" s="203"/>
      <c r="F4352" s="203"/>
    </row>
    <row r="4353" spans="2:6" ht="15.75">
      <c r="B4353" s="188"/>
      <c r="C4353" s="188"/>
      <c r="D4353" s="203"/>
      <c r="E4353" s="203"/>
      <c r="F4353" s="203"/>
    </row>
    <row r="4354" spans="2:6" ht="15.75">
      <c r="B4354" s="188"/>
      <c r="C4354" s="188"/>
      <c r="D4354" s="203"/>
      <c r="E4354" s="203"/>
      <c r="F4354" s="203"/>
    </row>
    <row r="4355" spans="2:6" ht="15.75">
      <c r="B4355" s="188"/>
      <c r="C4355" s="188"/>
      <c r="D4355" s="203"/>
      <c r="E4355" s="203"/>
      <c r="F4355" s="203"/>
    </row>
    <row r="4356" spans="2:6" ht="15.75">
      <c r="B4356" s="188"/>
      <c r="C4356" s="188"/>
      <c r="D4356" s="203"/>
      <c r="E4356" s="203"/>
      <c r="F4356" s="203"/>
    </row>
    <row r="4357" spans="2:6" ht="15.75">
      <c r="B4357" s="188"/>
      <c r="C4357" s="188"/>
      <c r="D4357" s="203"/>
      <c r="E4357" s="203"/>
      <c r="F4357" s="203"/>
    </row>
    <row r="4358" spans="2:6" ht="15.75">
      <c r="B4358" s="188"/>
      <c r="C4358" s="188"/>
      <c r="D4358" s="203"/>
      <c r="E4358" s="203"/>
      <c r="F4358" s="203"/>
    </row>
    <row r="4359" spans="2:6" ht="15.75">
      <c r="B4359" s="188"/>
      <c r="C4359" s="188"/>
      <c r="D4359" s="203"/>
      <c r="E4359" s="203"/>
      <c r="F4359" s="203"/>
    </row>
    <row r="4360" spans="2:6" ht="15.75">
      <c r="B4360" s="188"/>
      <c r="C4360" s="188"/>
      <c r="D4360" s="203"/>
      <c r="E4360" s="203"/>
      <c r="F4360" s="203"/>
    </row>
    <row r="4361" spans="2:6" ht="15.75">
      <c r="B4361" s="188"/>
      <c r="C4361" s="188"/>
      <c r="D4361" s="203"/>
      <c r="E4361" s="203"/>
      <c r="F4361" s="203"/>
    </row>
    <row r="4362" spans="2:6" ht="15.75">
      <c r="B4362" s="188"/>
      <c r="C4362" s="188"/>
      <c r="D4362" s="203"/>
      <c r="E4362" s="203"/>
      <c r="F4362" s="203"/>
    </row>
    <row r="4363" spans="2:6" ht="15.75">
      <c r="B4363" s="188"/>
      <c r="C4363" s="188"/>
      <c r="D4363" s="203"/>
      <c r="E4363" s="203"/>
      <c r="F4363" s="203"/>
    </row>
    <row r="4364" spans="2:6" ht="15.75">
      <c r="B4364" s="188"/>
      <c r="C4364" s="188"/>
      <c r="D4364" s="203"/>
      <c r="E4364" s="203"/>
      <c r="F4364" s="203"/>
    </row>
    <row r="4365" spans="2:6" ht="15.75">
      <c r="B4365" s="188"/>
      <c r="C4365" s="188"/>
      <c r="D4365" s="203"/>
      <c r="E4365" s="203"/>
      <c r="F4365" s="203"/>
    </row>
    <row r="4366" spans="2:6" ht="15.75">
      <c r="B4366" s="188"/>
      <c r="C4366" s="188"/>
      <c r="D4366" s="203"/>
      <c r="E4366" s="203"/>
      <c r="F4366" s="203"/>
    </row>
    <row r="4367" spans="2:6" ht="15.75">
      <c r="B4367" s="188"/>
      <c r="C4367" s="188"/>
      <c r="D4367" s="203"/>
      <c r="E4367" s="203"/>
      <c r="F4367" s="203"/>
    </row>
    <row r="4368" spans="2:6" ht="15.75">
      <c r="B4368" s="188"/>
      <c r="C4368" s="188"/>
      <c r="D4368" s="203"/>
      <c r="E4368" s="203"/>
      <c r="F4368" s="203"/>
    </row>
    <row r="4369" spans="2:6" ht="15.75">
      <c r="B4369" s="188"/>
      <c r="C4369" s="188"/>
      <c r="D4369" s="203"/>
      <c r="E4369" s="203"/>
      <c r="F4369" s="203"/>
    </row>
    <row r="4370" spans="2:6" ht="15.75">
      <c r="B4370" s="188"/>
      <c r="C4370" s="188"/>
      <c r="D4370" s="203"/>
      <c r="E4370" s="203"/>
      <c r="F4370" s="203"/>
    </row>
    <row r="4371" spans="2:6" ht="15.75">
      <c r="B4371" s="188"/>
      <c r="C4371" s="188"/>
      <c r="D4371" s="203"/>
      <c r="E4371" s="203"/>
      <c r="F4371" s="203"/>
    </row>
    <row r="4372" spans="2:6" ht="15.75">
      <c r="B4372" s="188"/>
      <c r="C4372" s="188"/>
      <c r="D4372" s="203"/>
      <c r="E4372" s="203"/>
      <c r="F4372" s="203"/>
    </row>
    <row r="4373" spans="2:6" ht="15.75">
      <c r="B4373" s="188"/>
      <c r="C4373" s="188"/>
      <c r="D4373" s="203"/>
      <c r="E4373" s="203"/>
      <c r="F4373" s="203"/>
    </row>
    <row r="4374" spans="2:6" ht="15.75">
      <c r="B4374" s="188"/>
      <c r="C4374" s="188"/>
      <c r="D4374" s="203"/>
      <c r="E4374" s="203"/>
      <c r="F4374" s="203"/>
    </row>
    <row r="4375" spans="2:6" ht="15.75">
      <c r="B4375" s="188"/>
      <c r="C4375" s="188"/>
      <c r="D4375" s="203"/>
      <c r="E4375" s="203"/>
      <c r="F4375" s="203"/>
    </row>
    <row r="4376" spans="2:6" ht="15.75">
      <c r="B4376" s="188"/>
      <c r="C4376" s="188"/>
      <c r="D4376" s="203"/>
      <c r="E4376" s="203"/>
      <c r="F4376" s="203"/>
    </row>
    <row r="4377" spans="2:6" ht="15.75">
      <c r="B4377" s="188"/>
      <c r="C4377" s="188"/>
      <c r="D4377" s="203"/>
      <c r="E4377" s="203"/>
      <c r="F4377" s="203"/>
    </row>
    <row r="4378" spans="2:6" ht="15.75">
      <c r="B4378" s="188"/>
      <c r="C4378" s="188"/>
      <c r="D4378" s="203"/>
      <c r="E4378" s="203"/>
      <c r="F4378" s="203"/>
    </row>
    <row r="4379" spans="2:6" ht="15.75">
      <c r="B4379" s="188"/>
      <c r="C4379" s="188"/>
      <c r="D4379" s="203"/>
      <c r="E4379" s="203"/>
      <c r="F4379" s="203"/>
    </row>
    <row r="4380" spans="2:6" ht="15.75">
      <c r="B4380" s="188"/>
      <c r="C4380" s="188"/>
      <c r="D4380" s="203"/>
      <c r="E4380" s="203"/>
      <c r="F4380" s="203"/>
    </row>
    <row r="4381" spans="2:6" ht="15.75">
      <c r="B4381" s="188"/>
      <c r="C4381" s="188"/>
      <c r="D4381" s="203"/>
      <c r="E4381" s="203"/>
      <c r="F4381" s="203"/>
    </row>
    <row r="4382" spans="2:6" ht="15.75">
      <c r="B4382" s="188"/>
      <c r="C4382" s="188"/>
      <c r="D4382" s="203"/>
      <c r="E4382" s="203"/>
      <c r="F4382" s="203"/>
    </row>
    <row r="4383" spans="2:6" ht="15.75">
      <c r="B4383" s="188"/>
      <c r="C4383" s="188"/>
      <c r="D4383" s="203"/>
      <c r="E4383" s="203"/>
      <c r="F4383" s="203"/>
    </row>
    <row r="4384" spans="2:6" ht="15.75">
      <c r="B4384" s="188"/>
      <c r="C4384" s="188"/>
      <c r="D4384" s="203"/>
      <c r="E4384" s="203"/>
      <c r="F4384" s="203"/>
    </row>
    <row r="4385" spans="2:6" ht="15.75">
      <c r="B4385" s="188"/>
      <c r="C4385" s="188"/>
      <c r="D4385" s="203"/>
      <c r="E4385" s="203"/>
      <c r="F4385" s="203"/>
    </row>
    <row r="4386" spans="2:6" ht="15.75">
      <c r="B4386" s="188"/>
      <c r="C4386" s="188"/>
      <c r="D4386" s="203"/>
      <c r="E4386" s="203"/>
      <c r="F4386" s="203"/>
    </row>
    <row r="4387" spans="2:6" ht="15.75">
      <c r="B4387" s="188"/>
      <c r="C4387" s="188"/>
      <c r="D4387" s="203"/>
      <c r="E4387" s="203"/>
      <c r="F4387" s="203"/>
    </row>
    <row r="4388" spans="2:6" ht="15.75">
      <c r="B4388" s="188"/>
      <c r="C4388" s="188"/>
      <c r="D4388" s="203"/>
      <c r="E4388" s="203"/>
      <c r="F4388" s="203"/>
    </row>
    <row r="4389" spans="2:6" ht="15.75">
      <c r="B4389" s="188"/>
      <c r="C4389" s="188"/>
      <c r="D4389" s="203"/>
      <c r="E4389" s="203"/>
      <c r="F4389" s="203"/>
    </row>
    <row r="4390" spans="2:6" ht="15.75">
      <c r="B4390" s="188"/>
      <c r="C4390" s="188"/>
      <c r="D4390" s="203"/>
      <c r="E4390" s="203"/>
      <c r="F4390" s="203"/>
    </row>
    <row r="4391" spans="2:6" ht="15.75">
      <c r="B4391" s="188"/>
      <c r="C4391" s="188"/>
      <c r="D4391" s="203"/>
      <c r="E4391" s="203"/>
      <c r="F4391" s="203"/>
    </row>
    <row r="4392" spans="2:6" ht="15.75">
      <c r="B4392" s="188"/>
      <c r="C4392" s="188"/>
      <c r="D4392" s="203"/>
      <c r="E4392" s="203"/>
      <c r="F4392" s="203"/>
    </row>
    <row r="4393" spans="2:6" ht="15.75">
      <c r="B4393" s="188"/>
      <c r="C4393" s="188"/>
      <c r="D4393" s="203"/>
      <c r="E4393" s="203"/>
      <c r="F4393" s="203"/>
    </row>
    <row r="4394" spans="2:6" ht="15.75">
      <c r="B4394" s="188"/>
      <c r="C4394" s="188"/>
      <c r="D4394" s="203"/>
      <c r="E4394" s="203"/>
      <c r="F4394" s="203"/>
    </row>
    <row r="4395" spans="2:6" ht="15.75">
      <c r="B4395" s="188"/>
      <c r="C4395" s="188"/>
      <c r="D4395" s="203"/>
      <c r="E4395" s="203"/>
      <c r="F4395" s="203"/>
    </row>
    <row r="4396" spans="2:6" ht="15.75">
      <c r="B4396" s="188"/>
      <c r="C4396" s="188"/>
      <c r="D4396" s="203"/>
      <c r="E4396" s="203"/>
      <c r="F4396" s="203"/>
    </row>
    <row r="4397" spans="2:6" ht="15.75">
      <c r="B4397" s="188"/>
      <c r="C4397" s="188"/>
      <c r="D4397" s="203"/>
      <c r="E4397" s="203"/>
      <c r="F4397" s="203"/>
    </row>
    <row r="4398" spans="2:6" ht="15.75">
      <c r="B4398" s="188"/>
      <c r="C4398" s="188"/>
      <c r="D4398" s="203"/>
      <c r="E4398" s="203"/>
      <c r="F4398" s="203"/>
    </row>
    <row r="4399" spans="2:6" ht="15.75">
      <c r="B4399" s="188"/>
      <c r="C4399" s="188"/>
      <c r="D4399" s="203"/>
      <c r="E4399" s="203"/>
      <c r="F4399" s="203"/>
    </row>
    <row r="4400" spans="2:6" ht="15.75">
      <c r="B4400" s="188"/>
      <c r="C4400" s="188"/>
      <c r="D4400" s="203"/>
      <c r="E4400" s="203"/>
      <c r="F4400" s="203"/>
    </row>
    <row r="4401" spans="2:6" ht="15.75">
      <c r="B4401" s="188"/>
      <c r="C4401" s="188"/>
      <c r="D4401" s="203"/>
      <c r="E4401" s="203"/>
      <c r="F4401" s="203"/>
    </row>
    <row r="4402" spans="2:6" ht="15.75">
      <c r="B4402" s="188"/>
      <c r="C4402" s="188"/>
      <c r="D4402" s="203"/>
      <c r="E4402" s="203"/>
      <c r="F4402" s="203"/>
    </row>
    <row r="4403" spans="2:6" ht="15.75">
      <c r="B4403" s="188"/>
      <c r="C4403" s="188"/>
      <c r="D4403" s="203"/>
      <c r="E4403" s="203"/>
      <c r="F4403" s="203"/>
    </row>
    <row r="4404" spans="2:6" ht="15.75">
      <c r="B4404" s="188"/>
      <c r="C4404" s="188"/>
      <c r="D4404" s="203"/>
      <c r="E4404" s="203"/>
      <c r="F4404" s="203"/>
    </row>
    <row r="4405" spans="2:6" ht="15.75">
      <c r="B4405" s="188"/>
      <c r="C4405" s="188"/>
      <c r="D4405" s="203"/>
      <c r="E4405" s="203"/>
      <c r="F4405" s="203"/>
    </row>
    <row r="4406" spans="2:6" ht="15.75">
      <c r="B4406" s="188"/>
      <c r="C4406" s="188"/>
      <c r="D4406" s="203"/>
      <c r="E4406" s="203"/>
      <c r="F4406" s="203"/>
    </row>
    <row r="4407" spans="2:6" ht="15.75">
      <c r="B4407" s="188"/>
      <c r="C4407" s="188"/>
      <c r="D4407" s="203"/>
      <c r="E4407" s="203"/>
      <c r="F4407" s="203"/>
    </row>
    <row r="4408" spans="2:6" ht="15.75">
      <c r="B4408" s="188"/>
      <c r="C4408" s="188"/>
      <c r="D4408" s="203"/>
      <c r="E4408" s="203"/>
      <c r="F4408" s="203"/>
    </row>
    <row r="4409" spans="2:6" ht="15.75">
      <c r="B4409" s="188"/>
      <c r="C4409" s="188"/>
      <c r="D4409" s="203"/>
      <c r="E4409" s="203"/>
      <c r="F4409" s="203"/>
    </row>
    <row r="4410" spans="2:6" ht="15.75">
      <c r="B4410" s="188"/>
      <c r="C4410" s="188"/>
      <c r="D4410" s="203"/>
      <c r="E4410" s="203"/>
      <c r="F4410" s="203"/>
    </row>
    <row r="4411" spans="2:6" ht="15.75">
      <c r="B4411" s="188"/>
      <c r="C4411" s="188"/>
      <c r="D4411" s="203"/>
      <c r="E4411" s="203"/>
      <c r="F4411" s="203"/>
    </row>
    <row r="4412" spans="2:6" ht="15.75">
      <c r="B4412" s="188"/>
      <c r="C4412" s="188"/>
      <c r="D4412" s="203"/>
      <c r="E4412" s="203"/>
      <c r="F4412" s="203"/>
    </row>
    <row r="4413" spans="2:6" ht="15.75">
      <c r="B4413" s="188"/>
      <c r="C4413" s="188"/>
      <c r="D4413" s="203"/>
      <c r="E4413" s="203"/>
      <c r="F4413" s="203"/>
    </row>
    <row r="4414" spans="2:6" ht="15.75">
      <c r="B4414" s="188"/>
      <c r="C4414" s="188"/>
      <c r="D4414" s="203"/>
      <c r="E4414" s="203"/>
      <c r="F4414" s="203"/>
    </row>
    <row r="4415" spans="2:6" ht="15.75">
      <c r="B4415" s="188"/>
      <c r="C4415" s="188"/>
      <c r="D4415" s="203"/>
      <c r="E4415" s="203"/>
      <c r="F4415" s="203"/>
    </row>
    <row r="4416" spans="2:6" ht="15.75">
      <c r="B4416" s="188"/>
      <c r="C4416" s="188"/>
      <c r="D4416" s="203"/>
      <c r="E4416" s="203"/>
      <c r="F4416" s="203"/>
    </row>
    <row r="4417" spans="2:6" ht="15.75">
      <c r="B4417" s="188"/>
      <c r="C4417" s="188"/>
      <c r="D4417" s="203"/>
      <c r="E4417" s="203"/>
      <c r="F4417" s="203"/>
    </row>
    <row r="4418" spans="2:6" ht="15.75">
      <c r="B4418" s="188"/>
      <c r="C4418" s="188"/>
      <c r="D4418" s="203"/>
      <c r="E4418" s="203"/>
      <c r="F4418" s="203"/>
    </row>
    <row r="4419" spans="2:6" ht="15.75">
      <c r="B4419" s="188"/>
      <c r="C4419" s="188"/>
      <c r="D4419" s="203"/>
      <c r="E4419" s="203"/>
      <c r="F4419" s="203"/>
    </row>
    <row r="4420" spans="2:6" ht="15.75">
      <c r="B4420" s="188"/>
      <c r="C4420" s="188"/>
      <c r="D4420" s="203"/>
      <c r="E4420" s="203"/>
      <c r="F4420" s="203"/>
    </row>
    <row r="4421" spans="2:6" ht="15.75">
      <c r="B4421" s="188"/>
      <c r="C4421" s="188"/>
      <c r="D4421" s="203"/>
      <c r="E4421" s="203"/>
      <c r="F4421" s="203"/>
    </row>
    <row r="4422" spans="2:6" ht="15.75">
      <c r="B4422" s="188"/>
      <c r="C4422" s="188"/>
      <c r="D4422" s="203"/>
      <c r="E4422" s="203"/>
      <c r="F4422" s="203"/>
    </row>
    <row r="4423" spans="2:6" ht="15.75">
      <c r="B4423" s="188"/>
      <c r="C4423" s="188"/>
      <c r="D4423" s="203"/>
      <c r="E4423" s="203"/>
      <c r="F4423" s="203"/>
    </row>
    <row r="4424" spans="2:6" ht="15.75">
      <c r="B4424" s="188"/>
      <c r="C4424" s="188"/>
      <c r="D4424" s="203"/>
      <c r="E4424" s="203"/>
      <c r="F4424" s="203"/>
    </row>
    <row r="4425" spans="2:6" ht="15.75">
      <c r="B4425" s="188"/>
      <c r="C4425" s="188"/>
      <c r="D4425" s="203"/>
      <c r="E4425" s="203"/>
      <c r="F4425" s="203"/>
    </row>
    <row r="4426" spans="2:6" ht="15.75">
      <c r="B4426" s="188"/>
      <c r="C4426" s="188"/>
      <c r="D4426" s="203"/>
      <c r="E4426" s="203"/>
      <c r="F4426" s="203"/>
    </row>
    <row r="4427" spans="2:6" ht="15.75">
      <c r="B4427" s="188"/>
      <c r="C4427" s="188"/>
      <c r="D4427" s="203"/>
      <c r="E4427" s="203"/>
      <c r="F4427" s="203"/>
    </row>
    <row r="4428" spans="2:6" ht="15.75">
      <c r="B4428" s="188"/>
      <c r="C4428" s="188"/>
      <c r="D4428" s="203"/>
      <c r="E4428" s="203"/>
      <c r="F4428" s="203"/>
    </row>
    <row r="4429" spans="2:6" ht="15.75">
      <c r="B4429" s="188"/>
      <c r="C4429" s="188"/>
      <c r="D4429" s="203"/>
      <c r="E4429" s="203"/>
      <c r="F4429" s="203"/>
    </row>
    <row r="4430" spans="2:6" ht="15.75">
      <c r="B4430" s="188"/>
      <c r="C4430" s="188"/>
      <c r="D4430" s="203"/>
      <c r="E4430" s="203"/>
      <c r="F4430" s="203"/>
    </row>
    <row r="4431" spans="2:6" ht="15.75">
      <c r="B4431" s="188"/>
      <c r="C4431" s="188"/>
      <c r="D4431" s="203"/>
      <c r="E4431" s="203"/>
      <c r="F4431" s="203"/>
    </row>
    <row r="4432" spans="2:6" ht="15.75">
      <c r="B4432" s="188"/>
      <c r="C4432" s="188"/>
      <c r="D4432" s="203"/>
      <c r="E4432" s="203"/>
      <c r="F4432" s="203"/>
    </row>
    <row r="4433" spans="2:6" ht="15.75">
      <c r="B4433" s="188"/>
      <c r="C4433" s="188"/>
      <c r="D4433" s="203"/>
      <c r="E4433" s="203"/>
      <c r="F4433" s="203"/>
    </row>
    <row r="4434" spans="2:6" ht="15.75">
      <c r="B4434" s="188"/>
      <c r="C4434" s="188"/>
      <c r="D4434" s="203"/>
      <c r="E4434" s="203"/>
      <c r="F4434" s="203"/>
    </row>
    <row r="4435" spans="2:6" ht="15.75">
      <c r="B4435" s="188"/>
      <c r="C4435" s="188"/>
      <c r="D4435" s="203"/>
      <c r="E4435" s="203"/>
      <c r="F4435" s="203"/>
    </row>
    <row r="4436" spans="2:6" ht="15.75">
      <c r="B4436" s="188"/>
      <c r="C4436" s="188"/>
      <c r="D4436" s="203"/>
      <c r="E4436" s="203"/>
      <c r="F4436" s="203"/>
    </row>
    <row r="4437" spans="2:6" ht="15.75">
      <c r="B4437" s="188"/>
      <c r="C4437" s="188"/>
      <c r="D4437" s="203"/>
      <c r="E4437" s="203"/>
      <c r="F4437" s="203"/>
    </row>
    <row r="4438" spans="2:6" ht="15.75">
      <c r="B4438" s="188"/>
      <c r="C4438" s="188"/>
      <c r="D4438" s="203"/>
      <c r="E4438" s="203"/>
      <c r="F4438" s="203"/>
    </row>
    <row r="4439" spans="2:6" ht="15.75">
      <c r="B4439" s="188"/>
      <c r="C4439" s="188"/>
      <c r="D4439" s="203"/>
      <c r="E4439" s="203"/>
      <c r="F4439" s="203"/>
    </row>
    <row r="4440" spans="2:6" ht="15.75">
      <c r="B4440" s="188"/>
      <c r="C4440" s="188"/>
      <c r="D4440" s="203"/>
      <c r="E4440" s="203"/>
      <c r="F4440" s="203"/>
    </row>
    <row r="4441" spans="2:6" ht="15.75">
      <c r="B4441" s="188"/>
      <c r="C4441" s="188"/>
      <c r="D4441" s="203"/>
      <c r="E4441" s="203"/>
      <c r="F4441" s="203"/>
    </row>
    <row r="4442" spans="2:6" ht="15.75">
      <c r="B4442" s="188"/>
      <c r="C4442" s="188"/>
      <c r="D4442" s="203"/>
      <c r="E4442" s="203"/>
      <c r="F4442" s="203"/>
    </row>
    <row r="4443" spans="2:6" ht="15.75">
      <c r="B4443" s="188"/>
      <c r="C4443" s="188"/>
      <c r="D4443" s="203"/>
      <c r="E4443" s="203"/>
      <c r="F4443" s="203"/>
    </row>
    <row r="4444" spans="2:6" ht="15.75">
      <c r="B4444" s="188"/>
      <c r="C4444" s="188"/>
      <c r="D4444" s="203"/>
      <c r="E4444" s="203"/>
      <c r="F4444" s="203"/>
    </row>
    <row r="4445" spans="2:6" ht="15.75">
      <c r="B4445" s="188"/>
      <c r="C4445" s="188"/>
      <c r="D4445" s="203"/>
      <c r="E4445" s="203"/>
      <c r="F4445" s="203"/>
    </row>
    <row r="4446" spans="2:6" ht="15.75">
      <c r="B4446" s="188"/>
      <c r="C4446" s="188"/>
      <c r="D4446" s="203"/>
      <c r="E4446" s="203"/>
      <c r="F4446" s="203"/>
    </row>
    <row r="4447" spans="2:6" ht="15.75">
      <c r="B4447" s="188"/>
      <c r="C4447" s="188"/>
      <c r="D4447" s="203"/>
      <c r="E4447" s="203"/>
      <c r="F4447" s="203"/>
    </row>
    <row r="4448" spans="2:6" ht="15.75">
      <c r="B4448" s="188"/>
      <c r="C4448" s="188"/>
      <c r="D4448" s="203"/>
      <c r="E4448" s="203"/>
      <c r="F4448" s="203"/>
    </row>
    <row r="4449" spans="2:6" ht="15.75">
      <c r="B4449" s="188"/>
      <c r="C4449" s="188"/>
      <c r="D4449" s="203"/>
      <c r="E4449" s="203"/>
      <c r="F4449" s="203"/>
    </row>
    <row r="4450" spans="2:6" ht="15.75">
      <c r="B4450" s="188"/>
      <c r="C4450" s="188"/>
      <c r="D4450" s="203"/>
      <c r="E4450" s="203"/>
      <c r="F4450" s="203"/>
    </row>
    <row r="4451" spans="2:6" ht="15.75">
      <c r="B4451" s="188"/>
      <c r="C4451" s="188"/>
      <c r="D4451" s="203"/>
      <c r="E4451" s="203"/>
      <c r="F4451" s="203"/>
    </row>
    <row r="4452" spans="2:6" ht="15.75">
      <c r="B4452" s="188"/>
      <c r="C4452" s="188"/>
      <c r="D4452" s="203"/>
      <c r="E4452" s="203"/>
      <c r="F4452" s="203"/>
    </row>
    <row r="4453" spans="2:6" ht="15.75">
      <c r="B4453" s="188"/>
      <c r="C4453" s="188"/>
      <c r="D4453" s="203"/>
      <c r="E4453" s="203"/>
      <c r="F4453" s="203"/>
    </row>
    <row r="4454" spans="2:6" ht="15.75">
      <c r="B4454" s="188"/>
      <c r="C4454" s="188"/>
      <c r="D4454" s="203"/>
      <c r="E4454" s="203"/>
      <c r="F4454" s="203"/>
    </row>
    <row r="4455" spans="2:6" ht="15.75">
      <c r="B4455" s="188"/>
      <c r="C4455" s="188"/>
      <c r="D4455" s="203"/>
      <c r="E4455" s="203"/>
      <c r="F4455" s="203"/>
    </row>
    <row r="4456" spans="2:6" ht="15.75">
      <c r="B4456" s="188"/>
      <c r="C4456" s="188"/>
      <c r="D4456" s="203"/>
      <c r="E4456" s="203"/>
      <c r="F4456" s="203"/>
    </row>
    <row r="4457" spans="2:6" ht="15.75">
      <c r="B4457" s="188"/>
      <c r="C4457" s="188"/>
      <c r="D4457" s="203"/>
      <c r="E4457" s="203"/>
      <c r="F4457" s="203"/>
    </row>
    <row r="4458" spans="2:6" ht="15.75">
      <c r="B4458" s="188"/>
      <c r="C4458" s="188"/>
      <c r="D4458" s="203"/>
      <c r="E4458" s="203"/>
      <c r="F4458" s="203"/>
    </row>
    <row r="4459" spans="2:6" ht="15.75">
      <c r="B4459" s="188"/>
      <c r="C4459" s="188"/>
      <c r="D4459" s="203"/>
      <c r="E4459" s="203"/>
      <c r="F4459" s="203"/>
    </row>
    <row r="4460" spans="2:6" ht="15.75">
      <c r="B4460" s="188"/>
      <c r="C4460" s="188"/>
      <c r="D4460" s="203"/>
      <c r="E4460" s="203"/>
      <c r="F4460" s="203"/>
    </row>
    <row r="4461" spans="2:6" ht="15.75">
      <c r="B4461" s="188"/>
      <c r="C4461" s="188"/>
      <c r="D4461" s="203"/>
      <c r="E4461" s="203"/>
      <c r="F4461" s="203"/>
    </row>
    <row r="4462" spans="2:6" ht="15.75">
      <c r="B4462" s="188"/>
      <c r="C4462" s="188"/>
      <c r="D4462" s="203"/>
      <c r="E4462" s="203"/>
      <c r="F4462" s="203"/>
    </row>
    <row r="4463" spans="2:6" ht="15.75">
      <c r="B4463" s="188"/>
      <c r="C4463" s="188"/>
      <c r="D4463" s="203"/>
      <c r="E4463" s="203"/>
      <c r="F4463" s="203"/>
    </row>
    <row r="4464" spans="2:6" ht="15.75">
      <c r="B4464" s="188"/>
      <c r="C4464" s="188"/>
      <c r="D4464" s="203"/>
      <c r="E4464" s="203"/>
      <c r="F4464" s="203"/>
    </row>
    <row r="4465" spans="2:6" ht="15.75">
      <c r="B4465" s="188"/>
      <c r="C4465" s="188"/>
      <c r="D4465" s="203"/>
      <c r="E4465" s="203"/>
      <c r="F4465" s="203"/>
    </row>
    <row r="4466" spans="2:6" ht="15.75">
      <c r="B4466" s="188"/>
      <c r="C4466" s="188"/>
      <c r="D4466" s="203"/>
      <c r="E4466" s="203"/>
      <c r="F4466" s="203"/>
    </row>
    <row r="4467" spans="2:6" ht="15.75">
      <c r="B4467" s="188"/>
      <c r="C4467" s="188"/>
      <c r="D4467" s="203"/>
      <c r="E4467" s="203"/>
      <c r="F4467" s="203"/>
    </row>
    <row r="4468" spans="2:6" ht="15.75">
      <c r="B4468" s="188"/>
      <c r="C4468" s="188"/>
      <c r="D4468" s="203"/>
      <c r="E4468" s="203"/>
      <c r="F4468" s="203"/>
    </row>
    <row r="4469" spans="2:6" ht="15.75">
      <c r="B4469" s="188"/>
      <c r="C4469" s="188"/>
      <c r="D4469" s="203"/>
      <c r="E4469" s="203"/>
      <c r="F4469" s="203"/>
    </row>
    <row r="4470" spans="2:6" ht="15.75">
      <c r="B4470" s="188"/>
      <c r="C4470" s="188"/>
      <c r="D4470" s="203"/>
      <c r="E4470" s="203"/>
      <c r="F4470" s="203"/>
    </row>
    <row r="4471" spans="2:6" ht="15.75">
      <c r="B4471" s="188"/>
      <c r="C4471" s="188"/>
      <c r="D4471" s="203"/>
      <c r="E4471" s="203"/>
      <c r="F4471" s="203"/>
    </row>
    <row r="4472" spans="2:6" ht="15.75">
      <c r="B4472" s="188"/>
      <c r="C4472" s="188"/>
      <c r="D4472" s="203"/>
      <c r="E4472" s="203"/>
      <c r="F4472" s="203"/>
    </row>
    <row r="4473" spans="2:6" ht="15.75">
      <c r="B4473" s="188"/>
      <c r="C4473" s="188"/>
      <c r="D4473" s="203"/>
      <c r="E4473" s="203"/>
      <c r="F4473" s="203"/>
    </row>
    <row r="4474" spans="2:6" ht="15.75">
      <c r="B4474" s="188"/>
      <c r="C4474" s="188"/>
      <c r="D4474" s="203"/>
      <c r="E4474" s="203"/>
      <c r="F4474" s="203"/>
    </row>
    <row r="4475" spans="2:6" ht="15.75">
      <c r="B4475" s="188"/>
      <c r="C4475" s="188"/>
      <c r="D4475" s="203"/>
      <c r="E4475" s="203"/>
      <c r="F4475" s="203"/>
    </row>
    <row r="4476" spans="2:6" ht="15.75">
      <c r="B4476" s="188"/>
      <c r="C4476" s="188"/>
      <c r="D4476" s="203"/>
      <c r="E4476" s="203"/>
      <c r="F4476" s="203"/>
    </row>
    <row r="4477" spans="2:6" ht="15.75">
      <c r="B4477" s="188"/>
      <c r="C4477" s="188"/>
      <c r="D4477" s="203"/>
      <c r="E4477" s="203"/>
      <c r="F4477" s="203"/>
    </row>
    <row r="4478" spans="2:6" ht="15.75">
      <c r="B4478" s="188"/>
      <c r="C4478" s="188"/>
      <c r="D4478" s="203"/>
      <c r="E4478" s="203"/>
      <c r="F4478" s="203"/>
    </row>
    <row r="4479" spans="2:6" ht="15.75">
      <c r="B4479" s="188"/>
      <c r="C4479" s="188"/>
      <c r="D4479" s="203"/>
      <c r="E4479" s="203"/>
      <c r="F4479" s="203"/>
    </row>
    <row r="4480" spans="2:6" ht="15.75">
      <c r="B4480" s="188"/>
      <c r="C4480" s="188"/>
      <c r="D4480" s="203"/>
      <c r="E4480" s="203"/>
      <c r="F4480" s="203"/>
    </row>
    <row r="4481" spans="2:6" ht="15.75">
      <c r="B4481" s="188"/>
      <c r="C4481" s="188"/>
      <c r="D4481" s="203"/>
      <c r="E4481" s="203"/>
      <c r="F4481" s="203"/>
    </row>
    <row r="4482" spans="2:6" ht="15.75">
      <c r="B4482" s="188"/>
      <c r="C4482" s="188"/>
      <c r="D4482" s="203"/>
      <c r="E4482" s="203"/>
      <c r="F4482" s="203"/>
    </row>
    <row r="4483" spans="2:6" ht="15.75">
      <c r="B4483" s="188"/>
      <c r="C4483" s="188"/>
      <c r="D4483" s="203"/>
      <c r="E4483" s="203"/>
      <c r="F4483" s="203"/>
    </row>
    <row r="4484" spans="2:6" ht="15.75">
      <c r="B4484" s="188"/>
      <c r="C4484" s="188"/>
      <c r="D4484" s="203"/>
      <c r="E4484" s="203"/>
      <c r="F4484" s="203"/>
    </row>
    <row r="4485" spans="2:6" ht="15.75">
      <c r="B4485" s="188"/>
      <c r="C4485" s="188"/>
      <c r="D4485" s="203"/>
      <c r="E4485" s="203"/>
      <c r="F4485" s="203"/>
    </row>
    <row r="4486" spans="2:6" ht="15.75">
      <c r="B4486" s="188"/>
      <c r="C4486" s="188"/>
      <c r="D4486" s="203"/>
      <c r="E4486" s="203"/>
      <c r="F4486" s="203"/>
    </row>
    <row r="4487" spans="2:6" ht="15.75">
      <c r="B4487" s="188"/>
      <c r="C4487" s="188"/>
      <c r="D4487" s="203"/>
      <c r="E4487" s="203"/>
      <c r="F4487" s="203"/>
    </row>
    <row r="4488" spans="2:6" ht="15.75">
      <c r="B4488" s="188"/>
      <c r="C4488" s="188"/>
      <c r="D4488" s="203"/>
      <c r="E4488" s="203"/>
      <c r="F4488" s="203"/>
    </row>
    <row r="4489" spans="2:6" ht="15.75">
      <c r="B4489" s="188"/>
      <c r="C4489" s="188"/>
      <c r="D4489" s="203"/>
      <c r="E4489" s="203"/>
      <c r="F4489" s="203"/>
    </row>
    <row r="4490" spans="2:6" ht="15.75">
      <c r="B4490" s="188"/>
      <c r="C4490" s="188"/>
      <c r="D4490" s="203"/>
      <c r="E4490" s="203"/>
      <c r="F4490" s="203"/>
    </row>
    <row r="4491" spans="2:6" ht="15.75">
      <c r="B4491" s="188"/>
      <c r="C4491" s="188"/>
      <c r="D4491" s="203"/>
      <c r="E4491" s="203"/>
      <c r="F4491" s="203"/>
    </row>
    <row r="4492" spans="2:6" ht="15.75">
      <c r="B4492" s="188"/>
      <c r="C4492" s="188"/>
      <c r="D4492" s="203"/>
      <c r="E4492" s="203"/>
      <c r="F4492" s="203"/>
    </row>
    <row r="4493" spans="2:6" ht="15.75">
      <c r="B4493" s="188"/>
      <c r="C4493" s="188"/>
      <c r="D4493" s="203"/>
      <c r="E4493" s="203"/>
      <c r="F4493" s="203"/>
    </row>
    <row r="4494" spans="2:6" ht="15.75">
      <c r="B4494" s="188"/>
      <c r="C4494" s="188"/>
      <c r="D4494" s="203"/>
      <c r="E4494" s="203"/>
      <c r="F4494" s="203"/>
    </row>
    <row r="4495" spans="2:6" ht="15.75">
      <c r="B4495" s="188"/>
      <c r="C4495" s="188"/>
      <c r="D4495" s="203"/>
      <c r="E4495" s="203"/>
      <c r="F4495" s="203"/>
    </row>
    <row r="4496" spans="2:6" ht="15.75">
      <c r="B4496" s="188"/>
      <c r="C4496" s="188"/>
      <c r="D4496" s="203"/>
      <c r="E4496" s="203"/>
      <c r="F4496" s="203"/>
    </row>
    <row r="4497" spans="2:6" ht="15.75">
      <c r="B4497" s="188"/>
      <c r="C4497" s="188"/>
      <c r="D4497" s="203"/>
      <c r="E4497" s="203"/>
      <c r="F4497" s="203"/>
    </row>
    <row r="4498" spans="2:6" ht="15.75">
      <c r="B4498" s="188"/>
      <c r="C4498" s="188"/>
      <c r="D4498" s="203"/>
      <c r="E4498" s="203"/>
      <c r="F4498" s="203"/>
    </row>
    <row r="4499" spans="2:6" ht="15.75">
      <c r="B4499" s="188"/>
      <c r="C4499" s="188"/>
      <c r="D4499" s="203"/>
      <c r="E4499" s="203"/>
      <c r="F4499" s="203"/>
    </row>
    <row r="4500" spans="2:6" ht="15.75">
      <c r="B4500" s="188"/>
      <c r="C4500" s="188"/>
      <c r="D4500" s="203"/>
      <c r="E4500" s="203"/>
      <c r="F4500" s="203"/>
    </row>
    <row r="4501" spans="2:6" ht="15.75">
      <c r="B4501" s="188"/>
      <c r="C4501" s="188"/>
      <c r="D4501" s="203"/>
      <c r="E4501" s="203"/>
      <c r="F4501" s="203"/>
    </row>
    <row r="4502" spans="2:6" ht="15.75">
      <c r="B4502" s="188"/>
      <c r="C4502" s="188"/>
      <c r="D4502" s="203"/>
      <c r="E4502" s="203"/>
      <c r="F4502" s="203"/>
    </row>
    <row r="4503" spans="2:6" ht="15.75">
      <c r="B4503" s="188"/>
      <c r="C4503" s="188"/>
      <c r="D4503" s="203"/>
      <c r="E4503" s="203"/>
      <c r="F4503" s="203"/>
    </row>
    <row r="4504" spans="2:6" ht="15.75">
      <c r="B4504" s="188"/>
      <c r="C4504" s="188"/>
      <c r="D4504" s="203"/>
      <c r="E4504" s="203"/>
      <c r="F4504" s="203"/>
    </row>
    <row r="4505" spans="2:6" ht="15.75">
      <c r="B4505" s="188"/>
      <c r="C4505" s="188"/>
      <c r="D4505" s="203"/>
      <c r="E4505" s="203"/>
      <c r="F4505" s="203"/>
    </row>
    <row r="4506" spans="2:6" ht="15.75">
      <c r="B4506" s="188"/>
      <c r="C4506" s="188"/>
      <c r="D4506" s="203"/>
      <c r="E4506" s="203"/>
      <c r="F4506" s="203"/>
    </row>
    <row r="4507" spans="2:6" ht="15.75">
      <c r="B4507" s="188"/>
      <c r="C4507" s="188"/>
      <c r="D4507" s="203"/>
      <c r="E4507" s="203"/>
      <c r="F4507" s="203"/>
    </row>
    <row r="4508" spans="2:6" ht="15.75">
      <c r="B4508" s="188"/>
      <c r="C4508" s="188"/>
      <c r="D4508" s="203"/>
      <c r="E4508" s="203"/>
      <c r="F4508" s="203"/>
    </row>
    <row r="4509" spans="2:6" ht="15.75">
      <c r="B4509" s="188"/>
      <c r="C4509" s="188"/>
      <c r="D4509" s="203"/>
      <c r="E4509" s="203"/>
      <c r="F4509" s="203"/>
    </row>
    <row r="4510" spans="2:6" ht="15.75">
      <c r="B4510" s="188"/>
      <c r="C4510" s="188"/>
      <c r="D4510" s="203"/>
      <c r="E4510" s="203"/>
      <c r="F4510" s="203"/>
    </row>
    <row r="4511" spans="2:6" ht="15.75">
      <c r="B4511" s="188"/>
      <c r="C4511" s="188"/>
      <c r="D4511" s="203"/>
      <c r="E4511" s="203"/>
      <c r="F4511" s="203"/>
    </row>
    <row r="4512" spans="2:6" ht="15.75">
      <c r="B4512" s="188"/>
      <c r="C4512" s="188"/>
      <c r="D4512" s="203"/>
      <c r="E4512" s="203"/>
      <c r="F4512" s="203"/>
    </row>
    <row r="4513" spans="2:6" ht="15.75">
      <c r="B4513" s="188"/>
      <c r="C4513" s="188"/>
      <c r="D4513" s="203"/>
      <c r="E4513" s="203"/>
      <c r="F4513" s="203"/>
    </row>
    <row r="4514" spans="2:6" ht="15.75">
      <c r="B4514" s="188"/>
      <c r="C4514" s="188"/>
      <c r="D4514" s="203"/>
      <c r="E4514" s="203"/>
      <c r="F4514" s="203"/>
    </row>
    <row r="4515" spans="2:6" ht="15.75">
      <c r="B4515" s="188"/>
      <c r="C4515" s="188"/>
      <c r="D4515" s="203"/>
      <c r="E4515" s="203"/>
      <c r="F4515" s="203"/>
    </row>
    <row r="4516" spans="2:6" ht="15.75">
      <c r="B4516" s="188"/>
      <c r="C4516" s="188"/>
      <c r="D4516" s="203"/>
      <c r="E4516" s="203"/>
      <c r="F4516" s="203"/>
    </row>
    <row r="4517" spans="2:6" ht="15.75">
      <c r="B4517" s="188"/>
      <c r="C4517" s="188"/>
      <c r="D4517" s="203"/>
      <c r="E4517" s="203"/>
      <c r="F4517" s="203"/>
    </row>
    <row r="4518" spans="2:6" ht="15.75">
      <c r="B4518" s="188"/>
      <c r="C4518" s="188"/>
      <c r="D4518" s="203"/>
      <c r="E4518" s="203"/>
      <c r="F4518" s="203"/>
    </row>
    <row r="4519" spans="2:6" ht="15.75">
      <c r="B4519" s="188"/>
      <c r="C4519" s="188"/>
      <c r="D4519" s="203"/>
      <c r="E4519" s="203"/>
      <c r="F4519" s="203"/>
    </row>
    <row r="4520" spans="2:6" ht="15.75">
      <c r="B4520" s="188"/>
      <c r="C4520" s="188"/>
      <c r="D4520" s="203"/>
      <c r="E4520" s="203"/>
      <c r="F4520" s="203"/>
    </row>
    <row r="4521" spans="2:6" ht="15.75">
      <c r="B4521" s="188"/>
      <c r="C4521" s="188"/>
      <c r="D4521" s="203"/>
      <c r="E4521" s="203"/>
      <c r="F4521" s="203"/>
    </row>
    <row r="4522" spans="2:6" ht="15.75">
      <c r="B4522" s="188"/>
      <c r="C4522" s="188"/>
      <c r="D4522" s="203"/>
      <c r="E4522" s="203"/>
      <c r="F4522" s="203"/>
    </row>
    <row r="4523" spans="2:6" ht="15.75">
      <c r="B4523" s="188"/>
      <c r="C4523" s="188"/>
      <c r="D4523" s="203"/>
      <c r="E4523" s="203"/>
      <c r="F4523" s="203"/>
    </row>
    <row r="4524" spans="2:6" ht="15.75">
      <c r="B4524" s="188"/>
      <c r="C4524" s="188"/>
      <c r="D4524" s="203"/>
      <c r="E4524" s="203"/>
      <c r="F4524" s="203"/>
    </row>
    <row r="4525" spans="2:6" ht="15.75">
      <c r="B4525" s="188"/>
      <c r="C4525" s="188"/>
      <c r="D4525" s="203"/>
      <c r="E4525" s="203"/>
      <c r="F4525" s="203"/>
    </row>
    <row r="4526" spans="2:6" ht="15.75">
      <c r="B4526" s="188"/>
      <c r="C4526" s="188"/>
      <c r="D4526" s="203"/>
      <c r="E4526" s="203"/>
      <c r="F4526" s="203"/>
    </row>
    <row r="4527" spans="2:6" ht="15.75">
      <c r="B4527" s="188"/>
      <c r="C4527" s="188"/>
      <c r="D4527" s="203"/>
      <c r="E4527" s="203"/>
      <c r="F4527" s="203"/>
    </row>
    <row r="4528" spans="2:6" ht="15.75">
      <c r="B4528" s="188"/>
      <c r="C4528" s="188"/>
      <c r="D4528" s="203"/>
      <c r="E4528" s="203"/>
      <c r="F4528" s="203"/>
    </row>
    <row r="4529" spans="2:6" ht="15.75">
      <c r="B4529" s="188"/>
      <c r="C4529" s="188"/>
      <c r="D4529" s="203"/>
      <c r="E4529" s="203"/>
      <c r="F4529" s="203"/>
    </row>
    <row r="4530" spans="2:6" ht="15.75">
      <c r="B4530" s="188"/>
      <c r="C4530" s="188"/>
      <c r="D4530" s="203"/>
      <c r="E4530" s="203"/>
      <c r="F4530" s="203"/>
    </row>
    <row r="4531" spans="2:6" ht="15.75">
      <c r="B4531" s="188"/>
      <c r="C4531" s="188"/>
      <c r="D4531" s="203"/>
      <c r="E4531" s="203"/>
      <c r="F4531" s="203"/>
    </row>
    <row r="4532" spans="2:6" ht="15.75">
      <c r="B4532" s="188"/>
      <c r="C4532" s="188"/>
      <c r="D4532" s="203"/>
      <c r="E4532" s="203"/>
      <c r="F4532" s="203"/>
    </row>
    <row r="4533" spans="2:6" ht="15.75">
      <c r="B4533" s="188"/>
      <c r="C4533" s="188"/>
      <c r="D4533" s="203"/>
      <c r="E4533" s="203"/>
      <c r="F4533" s="203"/>
    </row>
    <row r="4534" spans="2:6" ht="15.75">
      <c r="B4534" s="188"/>
      <c r="C4534" s="188"/>
      <c r="D4534" s="203"/>
      <c r="E4534" s="203"/>
      <c r="F4534" s="203"/>
    </row>
    <row r="4535" spans="2:6" ht="15.75">
      <c r="B4535" s="188"/>
      <c r="C4535" s="188"/>
      <c r="D4535" s="203"/>
      <c r="E4535" s="203"/>
      <c r="F4535" s="203"/>
    </row>
    <row r="4536" spans="2:6" ht="15.75">
      <c r="B4536" s="188"/>
      <c r="C4536" s="188"/>
      <c r="D4536" s="203"/>
      <c r="E4536" s="203"/>
      <c r="F4536" s="203"/>
    </row>
    <row r="4537" spans="2:6" ht="15.75">
      <c r="B4537" s="188"/>
      <c r="C4537" s="188"/>
      <c r="D4537" s="203"/>
      <c r="E4537" s="203"/>
      <c r="F4537" s="203"/>
    </row>
    <row r="4538" spans="2:6" ht="15.75">
      <c r="B4538" s="188"/>
      <c r="C4538" s="188"/>
      <c r="D4538" s="203"/>
      <c r="E4538" s="203"/>
      <c r="F4538" s="203"/>
    </row>
    <row r="4539" spans="2:6" ht="15.75">
      <c r="B4539" s="188"/>
      <c r="C4539" s="188"/>
      <c r="D4539" s="203"/>
      <c r="E4539" s="203"/>
      <c r="F4539" s="203"/>
    </row>
    <row r="4540" spans="2:6" ht="15.75">
      <c r="B4540" s="188"/>
      <c r="C4540" s="188"/>
      <c r="D4540" s="203"/>
      <c r="E4540" s="203"/>
      <c r="F4540" s="203"/>
    </row>
    <row r="4541" spans="2:6" ht="15.75">
      <c r="B4541" s="188"/>
      <c r="C4541" s="188"/>
      <c r="D4541" s="203"/>
      <c r="E4541" s="203"/>
      <c r="F4541" s="203"/>
    </row>
    <row r="4542" spans="2:6" ht="15.75">
      <c r="B4542" s="188"/>
      <c r="C4542" s="188"/>
      <c r="D4542" s="203"/>
      <c r="E4542" s="203"/>
      <c r="F4542" s="203"/>
    </row>
    <row r="4543" spans="2:6" ht="15.75">
      <c r="B4543" s="188"/>
      <c r="C4543" s="188"/>
      <c r="D4543" s="203"/>
      <c r="E4543" s="203"/>
      <c r="F4543" s="203"/>
    </row>
    <row r="4544" spans="2:6" ht="15.75">
      <c r="B4544" s="188"/>
      <c r="C4544" s="188"/>
      <c r="D4544" s="203"/>
      <c r="E4544" s="203"/>
      <c r="F4544" s="203"/>
    </row>
    <row r="4545" spans="2:6" ht="15.75">
      <c r="B4545" s="188"/>
      <c r="C4545" s="188"/>
      <c r="D4545" s="203"/>
      <c r="E4545" s="203"/>
      <c r="F4545" s="203"/>
    </row>
    <row r="4546" spans="2:6" ht="15.75">
      <c r="B4546" s="188"/>
      <c r="C4546" s="188"/>
      <c r="D4546" s="203"/>
      <c r="E4546" s="203"/>
      <c r="F4546" s="203"/>
    </row>
    <row r="4547" spans="2:6" ht="15.75">
      <c r="B4547" s="188"/>
      <c r="C4547" s="188"/>
      <c r="D4547" s="203"/>
      <c r="E4547" s="203"/>
      <c r="F4547" s="203"/>
    </row>
    <row r="4548" spans="2:6" ht="15.75">
      <c r="B4548" s="188"/>
      <c r="C4548" s="188"/>
      <c r="D4548" s="203"/>
      <c r="E4548" s="203"/>
      <c r="F4548" s="203"/>
    </row>
    <row r="4549" spans="2:6" ht="15.75">
      <c r="B4549" s="188"/>
      <c r="C4549" s="188"/>
      <c r="D4549" s="203"/>
      <c r="E4549" s="203"/>
      <c r="F4549" s="203"/>
    </row>
    <row r="4550" spans="2:6" ht="15.75">
      <c r="B4550" s="188"/>
      <c r="C4550" s="188"/>
      <c r="D4550" s="203"/>
      <c r="E4550" s="203"/>
      <c r="F4550" s="203"/>
    </row>
    <row r="4551" spans="2:6" ht="15.75">
      <c r="B4551" s="188"/>
      <c r="C4551" s="188"/>
      <c r="D4551" s="203"/>
      <c r="E4551" s="203"/>
      <c r="F4551" s="203"/>
    </row>
    <row r="4552" spans="2:6" ht="15.75">
      <c r="B4552" s="188"/>
      <c r="C4552" s="188"/>
      <c r="D4552" s="203"/>
      <c r="E4552" s="203"/>
      <c r="F4552" s="203"/>
    </row>
    <row r="4553" spans="2:6" ht="15.75">
      <c r="B4553" s="188"/>
      <c r="C4553" s="188"/>
      <c r="D4553" s="203"/>
      <c r="E4553" s="203"/>
      <c r="F4553" s="203"/>
    </row>
    <row r="4554" spans="2:6" ht="15.75">
      <c r="B4554" s="188"/>
      <c r="C4554" s="188"/>
      <c r="D4554" s="203"/>
      <c r="E4554" s="203"/>
      <c r="F4554" s="203"/>
    </row>
    <row r="4555" spans="2:6" ht="15.75">
      <c r="B4555" s="188"/>
      <c r="C4555" s="188"/>
      <c r="D4555" s="203"/>
      <c r="E4555" s="203"/>
      <c r="F4555" s="203"/>
    </row>
    <row r="4556" spans="2:6" ht="15.75">
      <c r="B4556" s="188"/>
      <c r="C4556" s="188"/>
      <c r="D4556" s="203"/>
      <c r="E4556" s="203"/>
      <c r="F4556" s="203"/>
    </row>
    <row r="4557" spans="2:6" ht="15.75">
      <c r="B4557" s="188"/>
      <c r="C4557" s="188"/>
      <c r="D4557" s="203"/>
      <c r="E4557" s="203"/>
      <c r="F4557" s="203"/>
    </row>
    <row r="4558" spans="2:6" ht="15.75">
      <c r="B4558" s="188"/>
      <c r="C4558" s="188"/>
      <c r="D4558" s="203"/>
      <c r="E4558" s="203"/>
      <c r="F4558" s="203"/>
    </row>
    <row r="4559" spans="2:6" ht="15.75">
      <c r="B4559" s="188"/>
      <c r="C4559" s="188"/>
      <c r="D4559" s="203"/>
      <c r="E4559" s="203"/>
      <c r="F4559" s="203"/>
    </row>
    <row r="4560" spans="2:6" ht="15.75">
      <c r="B4560" s="188"/>
      <c r="C4560" s="188"/>
      <c r="D4560" s="203"/>
      <c r="E4560" s="203"/>
      <c r="F4560" s="203"/>
    </row>
    <row r="4561" spans="2:6" ht="15.75">
      <c r="B4561" s="188"/>
      <c r="C4561" s="188"/>
      <c r="D4561" s="203"/>
      <c r="E4561" s="203"/>
      <c r="F4561" s="203"/>
    </row>
    <row r="4562" spans="2:6" ht="15.75">
      <c r="B4562" s="188"/>
      <c r="C4562" s="188"/>
      <c r="D4562" s="203"/>
      <c r="E4562" s="203"/>
      <c r="F4562" s="203"/>
    </row>
    <row r="4563" spans="2:6" ht="15.75">
      <c r="B4563" s="188"/>
      <c r="C4563" s="188"/>
      <c r="D4563" s="203"/>
      <c r="E4563" s="203"/>
      <c r="F4563" s="203"/>
    </row>
    <row r="4564" spans="2:6" ht="15.75">
      <c r="B4564" s="188"/>
      <c r="C4564" s="188"/>
      <c r="D4564" s="203"/>
      <c r="E4564" s="203"/>
      <c r="F4564" s="203"/>
    </row>
    <row r="4565" spans="2:6" ht="15.75">
      <c r="B4565" s="188"/>
      <c r="C4565" s="188"/>
      <c r="D4565" s="203"/>
      <c r="E4565" s="203"/>
      <c r="F4565" s="203"/>
    </row>
    <row r="4566" spans="2:6" ht="15.75">
      <c r="B4566" s="188"/>
      <c r="C4566" s="188"/>
      <c r="D4566" s="203"/>
      <c r="E4566" s="203"/>
      <c r="F4566" s="203"/>
    </row>
    <row r="4567" spans="2:6" ht="15.75">
      <c r="B4567" s="188"/>
      <c r="C4567" s="188"/>
      <c r="D4567" s="203"/>
      <c r="E4567" s="203"/>
      <c r="F4567" s="203"/>
    </row>
    <row r="4568" spans="2:6" ht="15.75">
      <c r="B4568" s="188"/>
      <c r="C4568" s="188"/>
      <c r="D4568" s="203"/>
      <c r="E4568" s="203"/>
      <c r="F4568" s="203"/>
    </row>
    <row r="4569" spans="2:6" ht="15.75">
      <c r="B4569" s="188"/>
      <c r="C4569" s="188"/>
      <c r="D4569" s="203"/>
      <c r="E4569" s="203"/>
      <c r="F4569" s="203"/>
    </row>
    <row r="4570" spans="2:6" ht="15.75">
      <c r="B4570" s="188"/>
      <c r="C4570" s="188"/>
      <c r="D4570" s="203"/>
      <c r="E4570" s="203"/>
      <c r="F4570" s="203"/>
    </row>
    <row r="4571" spans="2:6" ht="15.75">
      <c r="B4571" s="188"/>
      <c r="C4571" s="188"/>
      <c r="D4571" s="203"/>
      <c r="E4571" s="203"/>
      <c r="F4571" s="203"/>
    </row>
    <row r="4572" spans="2:6" ht="15.75">
      <c r="B4572" s="188"/>
      <c r="C4572" s="188"/>
      <c r="D4572" s="203"/>
      <c r="E4572" s="203"/>
      <c r="F4572" s="203"/>
    </row>
    <row r="4573" spans="2:6" ht="15.75">
      <c r="B4573" s="188"/>
      <c r="C4573" s="188"/>
      <c r="D4573" s="203"/>
      <c r="E4573" s="203"/>
      <c r="F4573" s="203"/>
    </row>
    <row r="4574" spans="2:6" ht="15.75">
      <c r="B4574" s="188"/>
      <c r="C4574" s="188"/>
      <c r="D4574" s="203"/>
      <c r="E4574" s="203"/>
      <c r="F4574" s="203"/>
    </row>
    <row r="4575" spans="2:6" ht="15.75">
      <c r="B4575" s="188"/>
      <c r="C4575" s="188"/>
      <c r="D4575" s="203"/>
      <c r="E4575" s="203"/>
      <c r="F4575" s="203"/>
    </row>
    <row r="4576" spans="2:6" ht="15.75">
      <c r="B4576" s="188"/>
      <c r="C4576" s="188"/>
      <c r="D4576" s="203"/>
      <c r="E4576" s="203"/>
      <c r="F4576" s="203"/>
    </row>
    <row r="4577" spans="2:6" ht="15.75">
      <c r="B4577" s="188"/>
      <c r="C4577" s="188"/>
      <c r="D4577" s="203"/>
      <c r="E4577" s="203"/>
      <c r="F4577" s="203"/>
    </row>
    <row r="4578" spans="2:6" ht="15.75">
      <c r="B4578" s="188"/>
      <c r="C4578" s="188"/>
      <c r="D4578" s="203"/>
      <c r="E4578" s="203"/>
      <c r="F4578" s="203"/>
    </row>
    <row r="4579" spans="2:6" ht="15.75">
      <c r="B4579" s="188"/>
      <c r="C4579" s="188"/>
      <c r="D4579" s="203"/>
      <c r="E4579" s="203"/>
      <c r="F4579" s="203"/>
    </row>
    <row r="4580" spans="2:6" ht="15.75">
      <c r="B4580" s="188"/>
      <c r="C4580" s="188"/>
      <c r="D4580" s="203"/>
      <c r="E4580" s="203"/>
      <c r="F4580" s="203"/>
    </row>
    <row r="4581" spans="2:6" ht="15.75">
      <c r="B4581" s="188"/>
      <c r="C4581" s="188"/>
      <c r="D4581" s="203"/>
      <c r="E4581" s="203"/>
      <c r="F4581" s="203"/>
    </row>
    <row r="4582" spans="2:6" ht="15.75">
      <c r="B4582" s="188"/>
      <c r="C4582" s="188"/>
      <c r="D4582" s="203"/>
      <c r="E4582" s="203"/>
      <c r="F4582" s="203"/>
    </row>
    <row r="4583" spans="2:6" ht="15.75">
      <c r="B4583" s="188"/>
      <c r="C4583" s="188"/>
      <c r="D4583" s="203"/>
      <c r="E4583" s="203"/>
      <c r="F4583" s="203"/>
    </row>
    <row r="4584" spans="2:6" ht="15.75">
      <c r="B4584" s="188"/>
      <c r="C4584" s="188"/>
      <c r="D4584" s="203"/>
      <c r="E4584" s="203"/>
      <c r="F4584" s="203"/>
    </row>
    <row r="4585" spans="2:6" ht="15.75">
      <c r="B4585" s="188"/>
      <c r="C4585" s="188"/>
      <c r="D4585" s="203"/>
      <c r="E4585" s="203"/>
      <c r="F4585" s="203"/>
    </row>
    <row r="4586" spans="2:6" ht="15.75">
      <c r="B4586" s="188"/>
      <c r="C4586" s="188"/>
      <c r="D4586" s="203"/>
      <c r="E4586" s="203"/>
      <c r="F4586" s="203"/>
    </row>
    <row r="4587" spans="2:6" ht="15.75">
      <c r="B4587" s="188"/>
      <c r="C4587" s="188"/>
      <c r="D4587" s="203"/>
      <c r="E4587" s="203"/>
      <c r="F4587" s="203"/>
    </row>
    <row r="4588" spans="2:6" ht="15.75">
      <c r="B4588" s="188"/>
      <c r="C4588" s="188"/>
      <c r="D4588" s="203"/>
      <c r="E4588" s="203"/>
      <c r="F4588" s="203"/>
    </row>
    <row r="4589" spans="2:6" ht="15.75">
      <c r="B4589" s="188"/>
      <c r="C4589" s="188"/>
      <c r="D4589" s="203"/>
      <c r="E4589" s="203"/>
      <c r="F4589" s="203"/>
    </row>
    <row r="4590" spans="2:6" ht="15.75">
      <c r="B4590" s="188"/>
      <c r="C4590" s="188"/>
      <c r="D4590" s="203"/>
      <c r="E4590" s="203"/>
      <c r="F4590" s="203"/>
    </row>
    <row r="4591" spans="2:6" ht="15.75">
      <c r="B4591" s="188"/>
      <c r="C4591" s="188"/>
      <c r="D4591" s="203"/>
      <c r="E4591" s="203"/>
      <c r="F4591" s="203"/>
    </row>
    <row r="4592" spans="2:6" ht="15.75">
      <c r="B4592" s="188"/>
      <c r="C4592" s="188"/>
      <c r="D4592" s="203"/>
      <c r="E4592" s="203"/>
      <c r="F4592" s="203"/>
    </row>
    <row r="4593" spans="2:6" ht="15.75">
      <c r="B4593" s="188"/>
      <c r="C4593" s="188"/>
      <c r="D4593" s="203"/>
      <c r="E4593" s="203"/>
      <c r="F4593" s="203"/>
    </row>
    <row r="4594" spans="2:6" ht="15.75">
      <c r="B4594" s="188"/>
      <c r="C4594" s="188"/>
      <c r="D4594" s="203"/>
      <c r="E4594" s="203"/>
      <c r="F4594" s="203"/>
    </row>
    <row r="4595" spans="2:6" ht="15.75">
      <c r="B4595" s="188"/>
      <c r="C4595" s="188"/>
      <c r="D4595" s="203"/>
      <c r="E4595" s="203"/>
      <c r="F4595" s="203"/>
    </row>
    <row r="4596" spans="2:6" ht="15.75">
      <c r="B4596" s="188"/>
      <c r="C4596" s="188"/>
      <c r="D4596" s="203"/>
      <c r="E4596" s="203"/>
      <c r="F4596" s="203"/>
    </row>
    <row r="4597" spans="2:6" ht="15.75">
      <c r="B4597" s="188"/>
      <c r="C4597" s="188"/>
      <c r="D4597" s="203"/>
      <c r="E4597" s="203"/>
      <c r="F4597" s="203"/>
    </row>
    <row r="4598" spans="2:6" ht="15.75">
      <c r="B4598" s="188"/>
      <c r="C4598" s="188"/>
      <c r="D4598" s="203"/>
      <c r="E4598" s="203"/>
      <c r="F4598" s="203"/>
    </row>
    <row r="4599" spans="2:6" ht="15.75">
      <c r="B4599" s="188"/>
      <c r="C4599" s="188"/>
      <c r="D4599" s="203"/>
      <c r="E4599" s="203"/>
      <c r="F4599" s="203"/>
    </row>
    <row r="4600" spans="2:6" ht="15.75">
      <c r="B4600" s="188"/>
      <c r="C4600" s="188"/>
      <c r="D4600" s="203"/>
      <c r="E4600" s="203"/>
      <c r="F4600" s="203"/>
    </row>
    <row r="4601" spans="2:6" ht="15.75">
      <c r="B4601" s="188"/>
      <c r="C4601" s="188"/>
      <c r="D4601" s="203"/>
      <c r="E4601" s="203"/>
      <c r="F4601" s="203"/>
    </row>
    <row r="4602" spans="2:6" ht="15.75">
      <c r="B4602" s="188"/>
      <c r="C4602" s="188"/>
      <c r="D4602" s="203"/>
      <c r="E4602" s="203"/>
      <c r="F4602" s="203"/>
    </row>
    <row r="4603" spans="2:6" ht="15.75">
      <c r="B4603" s="188"/>
      <c r="C4603" s="188"/>
      <c r="D4603" s="203"/>
      <c r="E4603" s="203"/>
      <c r="F4603" s="203"/>
    </row>
    <row r="4604" spans="2:6" ht="15.75">
      <c r="B4604" s="188"/>
      <c r="C4604" s="188"/>
      <c r="D4604" s="203"/>
      <c r="E4604" s="203"/>
      <c r="F4604" s="203"/>
    </row>
    <row r="4605" spans="2:6" ht="15.75">
      <c r="B4605" s="188"/>
      <c r="C4605" s="188"/>
      <c r="D4605" s="203"/>
      <c r="E4605" s="203"/>
      <c r="F4605" s="203"/>
    </row>
    <row r="4606" spans="2:6" ht="15.75">
      <c r="B4606" s="188"/>
      <c r="C4606" s="188"/>
      <c r="D4606" s="203"/>
      <c r="E4606" s="203"/>
      <c r="F4606" s="203"/>
    </row>
    <row r="4607" spans="2:6" ht="15.75">
      <c r="B4607" s="188"/>
      <c r="C4607" s="188"/>
      <c r="D4607" s="203"/>
      <c r="E4607" s="203"/>
      <c r="F4607" s="203"/>
    </row>
    <row r="4608" spans="2:6" ht="15.75">
      <c r="B4608" s="188"/>
      <c r="C4608" s="188"/>
      <c r="D4608" s="203"/>
      <c r="E4608" s="203"/>
      <c r="F4608" s="203"/>
    </row>
    <row r="4609" spans="2:6" ht="15.75">
      <c r="B4609" s="188"/>
      <c r="C4609" s="188"/>
      <c r="D4609" s="203"/>
      <c r="E4609" s="203"/>
      <c r="F4609" s="203"/>
    </row>
    <row r="4610" spans="2:6" ht="15.75">
      <c r="B4610" s="188"/>
      <c r="C4610" s="188"/>
      <c r="D4610" s="203"/>
      <c r="E4610" s="203"/>
      <c r="F4610" s="203"/>
    </row>
    <row r="4611" spans="2:6" ht="15.75">
      <c r="B4611" s="188"/>
      <c r="C4611" s="188"/>
      <c r="D4611" s="203"/>
      <c r="E4611" s="203"/>
      <c r="F4611" s="203"/>
    </row>
    <row r="4612" spans="2:6" ht="15.75">
      <c r="B4612" s="188"/>
      <c r="C4612" s="188"/>
      <c r="D4612" s="203"/>
      <c r="E4612" s="203"/>
      <c r="F4612" s="203"/>
    </row>
    <row r="4613" spans="2:6" ht="15.75">
      <c r="B4613" s="188"/>
      <c r="C4613" s="188"/>
      <c r="D4613" s="203"/>
      <c r="E4613" s="203"/>
      <c r="F4613" s="203"/>
    </row>
    <row r="4614" spans="2:6" ht="15.75">
      <c r="B4614" s="188"/>
      <c r="C4614" s="188"/>
      <c r="D4614" s="203"/>
      <c r="E4614" s="203"/>
      <c r="F4614" s="203"/>
    </row>
    <row r="4615" spans="2:6" ht="15.75">
      <c r="B4615" s="188"/>
      <c r="C4615" s="188"/>
      <c r="D4615" s="203"/>
      <c r="E4615" s="203"/>
      <c r="F4615" s="203"/>
    </row>
    <row r="4616" spans="2:6" ht="15.75">
      <c r="B4616" s="188"/>
      <c r="C4616" s="188"/>
      <c r="D4616" s="203"/>
      <c r="E4616" s="203"/>
      <c r="F4616" s="203"/>
    </row>
    <row r="4617" spans="2:6" ht="15.75">
      <c r="B4617" s="188"/>
      <c r="C4617" s="188"/>
      <c r="D4617" s="203"/>
      <c r="E4617" s="203"/>
      <c r="F4617" s="203"/>
    </row>
    <row r="4618" spans="2:6" ht="15.75">
      <c r="B4618" s="188"/>
      <c r="C4618" s="188"/>
      <c r="D4618" s="203"/>
      <c r="E4618" s="203"/>
      <c r="F4618" s="203"/>
    </row>
    <row r="4619" spans="2:6" ht="15.75">
      <c r="B4619" s="188"/>
      <c r="C4619" s="188"/>
      <c r="D4619" s="203"/>
      <c r="E4619" s="203"/>
      <c r="F4619" s="203"/>
    </row>
    <row r="4620" spans="2:6" ht="15.75">
      <c r="B4620" s="188"/>
      <c r="C4620" s="188"/>
      <c r="D4620" s="203"/>
      <c r="E4620" s="203"/>
      <c r="F4620" s="203"/>
    </row>
    <row r="4621" spans="2:6" ht="15.75">
      <c r="B4621" s="188"/>
      <c r="C4621" s="188"/>
      <c r="D4621" s="203"/>
      <c r="E4621" s="203"/>
      <c r="F4621" s="203"/>
    </row>
    <row r="4622" spans="2:6" ht="15.75">
      <c r="B4622" s="188"/>
      <c r="C4622" s="188"/>
      <c r="D4622" s="203"/>
      <c r="E4622" s="203"/>
      <c r="F4622" s="203"/>
    </row>
    <row r="4623" spans="2:6" ht="15.75">
      <c r="B4623" s="188"/>
      <c r="C4623" s="188"/>
      <c r="D4623" s="203"/>
      <c r="E4623" s="203"/>
      <c r="F4623" s="203"/>
    </row>
    <row r="4624" spans="2:6" ht="15.75">
      <c r="B4624" s="188"/>
      <c r="C4624" s="188"/>
      <c r="D4624" s="203"/>
      <c r="E4624" s="203"/>
      <c r="F4624" s="203"/>
    </row>
    <row r="4625" spans="2:6" ht="15.75">
      <c r="B4625" s="188"/>
      <c r="C4625" s="188"/>
      <c r="D4625" s="203"/>
      <c r="E4625" s="203"/>
      <c r="F4625" s="203"/>
    </row>
    <row r="4626" spans="2:6" ht="15.75">
      <c r="B4626" s="188"/>
      <c r="C4626" s="188"/>
      <c r="D4626" s="203"/>
      <c r="E4626" s="203"/>
      <c r="F4626" s="203"/>
    </row>
    <row r="4627" spans="2:6" ht="15.75">
      <c r="B4627" s="188"/>
      <c r="C4627" s="188"/>
      <c r="D4627" s="203"/>
      <c r="E4627" s="203"/>
      <c r="F4627" s="203"/>
    </row>
    <row r="4628" spans="2:6" ht="15.75">
      <c r="B4628" s="188"/>
      <c r="C4628" s="188"/>
      <c r="D4628" s="203"/>
      <c r="E4628" s="203"/>
      <c r="F4628" s="203"/>
    </row>
    <row r="4629" spans="2:6" ht="15.75">
      <c r="B4629" s="188"/>
      <c r="C4629" s="188"/>
      <c r="D4629" s="203"/>
      <c r="E4629" s="203"/>
      <c r="F4629" s="203"/>
    </row>
    <row r="4630" spans="2:6" ht="15.75">
      <c r="B4630" s="188"/>
      <c r="C4630" s="188"/>
      <c r="D4630" s="203"/>
      <c r="E4630" s="203"/>
      <c r="F4630" s="203"/>
    </row>
    <row r="4631" spans="2:6" ht="15.75">
      <c r="B4631" s="188"/>
      <c r="C4631" s="188"/>
      <c r="D4631" s="203"/>
      <c r="E4631" s="203"/>
      <c r="F4631" s="203"/>
    </row>
    <row r="4632" spans="2:6" ht="15.75">
      <c r="B4632" s="188"/>
      <c r="C4632" s="188"/>
      <c r="D4632" s="203"/>
      <c r="E4632" s="203"/>
      <c r="F4632" s="203"/>
    </row>
    <row r="4633" spans="2:6" ht="15.75">
      <c r="B4633" s="188"/>
      <c r="C4633" s="188"/>
      <c r="D4633" s="203"/>
      <c r="E4633" s="203"/>
      <c r="F4633" s="203"/>
    </row>
    <row r="4634" spans="2:6" ht="15.75">
      <c r="B4634" s="188"/>
      <c r="C4634" s="188"/>
      <c r="D4634" s="203"/>
      <c r="E4634" s="203"/>
      <c r="F4634" s="203"/>
    </row>
    <row r="4635" spans="2:6" ht="15.75">
      <c r="B4635" s="188"/>
      <c r="C4635" s="188"/>
      <c r="D4635" s="203"/>
      <c r="E4635" s="203"/>
      <c r="F4635" s="203"/>
    </row>
    <row r="4636" spans="2:6" ht="15.75">
      <c r="B4636" s="188"/>
      <c r="C4636" s="188"/>
      <c r="D4636" s="203"/>
      <c r="E4636" s="203"/>
      <c r="F4636" s="203"/>
    </row>
    <row r="4637" spans="2:6" ht="15.75">
      <c r="B4637" s="188"/>
      <c r="C4637" s="188"/>
      <c r="D4637" s="203"/>
      <c r="E4637" s="203"/>
      <c r="F4637" s="203"/>
    </row>
    <row r="4638" spans="2:6" ht="15.75">
      <c r="B4638" s="188"/>
      <c r="C4638" s="188"/>
      <c r="D4638" s="203"/>
      <c r="E4638" s="203"/>
      <c r="F4638" s="203"/>
    </row>
    <row r="4639" spans="2:6" ht="15.75">
      <c r="B4639" s="188"/>
      <c r="C4639" s="188"/>
      <c r="D4639" s="203"/>
      <c r="E4639" s="203"/>
      <c r="F4639" s="203"/>
    </row>
    <row r="4640" spans="2:6" ht="15.75">
      <c r="B4640" s="188"/>
      <c r="C4640" s="188"/>
      <c r="D4640" s="203"/>
      <c r="E4640" s="203"/>
      <c r="F4640" s="203"/>
    </row>
    <row r="4641" spans="2:6" ht="15.75">
      <c r="B4641" s="188"/>
      <c r="C4641" s="188"/>
      <c r="D4641" s="203"/>
      <c r="E4641" s="203"/>
      <c r="F4641" s="203"/>
    </row>
    <row r="4642" spans="2:6" ht="15.75">
      <c r="B4642" s="188"/>
      <c r="C4642" s="188"/>
      <c r="D4642" s="203"/>
      <c r="E4642" s="203"/>
      <c r="F4642" s="203"/>
    </row>
    <row r="4643" spans="2:6" ht="15.75">
      <c r="B4643" s="188"/>
      <c r="C4643" s="188"/>
      <c r="D4643" s="203"/>
      <c r="E4643" s="203"/>
      <c r="F4643" s="203"/>
    </row>
    <row r="4644" spans="2:6" ht="15.75">
      <c r="B4644" s="188"/>
      <c r="C4644" s="188"/>
      <c r="D4644" s="203"/>
      <c r="E4644" s="203"/>
      <c r="F4644" s="203"/>
    </row>
    <row r="4645" spans="2:6" ht="15.75">
      <c r="B4645" s="188"/>
      <c r="C4645" s="188"/>
      <c r="D4645" s="203"/>
      <c r="E4645" s="203"/>
      <c r="F4645" s="203"/>
    </row>
    <row r="4646" spans="2:6" ht="15.75">
      <c r="B4646" s="188"/>
      <c r="C4646" s="188"/>
      <c r="D4646" s="203"/>
      <c r="E4646" s="203"/>
      <c r="F4646" s="203"/>
    </row>
    <row r="4647" spans="2:6" ht="15.75">
      <c r="B4647" s="188"/>
      <c r="C4647" s="188"/>
      <c r="D4647" s="203"/>
      <c r="E4647" s="203"/>
      <c r="F4647" s="203"/>
    </row>
    <row r="4648" spans="2:6" ht="15.75">
      <c r="B4648" s="188"/>
      <c r="C4648" s="188"/>
      <c r="D4648" s="203"/>
      <c r="E4648" s="203"/>
      <c r="F4648" s="203"/>
    </row>
    <row r="4649" spans="2:6" ht="15.75">
      <c r="B4649" s="188"/>
      <c r="C4649" s="188"/>
      <c r="D4649" s="203"/>
      <c r="E4649" s="203"/>
      <c r="F4649" s="203"/>
    </row>
    <row r="4650" spans="2:6" ht="15.75">
      <c r="B4650" s="188"/>
      <c r="C4650" s="188"/>
      <c r="D4650" s="203"/>
      <c r="E4650" s="203"/>
      <c r="F4650" s="203"/>
    </row>
    <row r="4651" spans="2:6" ht="15.75">
      <c r="B4651" s="188"/>
      <c r="C4651" s="188"/>
      <c r="D4651" s="203"/>
      <c r="E4651" s="203"/>
      <c r="F4651" s="203"/>
    </row>
    <row r="4652" spans="2:6" ht="15.75">
      <c r="B4652" s="188"/>
      <c r="C4652" s="188"/>
      <c r="D4652" s="203"/>
      <c r="E4652" s="203"/>
      <c r="F4652" s="203"/>
    </row>
    <row r="4653" spans="2:6" ht="15.75">
      <c r="B4653" s="188"/>
      <c r="C4653" s="188"/>
      <c r="D4653" s="203"/>
      <c r="E4653" s="203"/>
      <c r="F4653" s="203"/>
    </row>
    <row r="4654" spans="2:6" ht="15.75">
      <c r="B4654" s="188"/>
      <c r="C4654" s="188"/>
      <c r="D4654" s="203"/>
      <c r="E4654" s="203"/>
      <c r="F4654" s="203"/>
    </row>
    <row r="4655" spans="2:6" ht="15.75">
      <c r="B4655" s="188"/>
      <c r="C4655" s="188"/>
      <c r="D4655" s="203"/>
      <c r="E4655" s="203"/>
      <c r="F4655" s="203"/>
    </row>
    <row r="4656" spans="2:6" ht="15.75">
      <c r="B4656" s="188"/>
      <c r="C4656" s="188"/>
      <c r="D4656" s="203"/>
      <c r="E4656" s="203"/>
      <c r="F4656" s="203"/>
    </row>
    <row r="4657" spans="2:6" ht="15.75">
      <c r="B4657" s="188"/>
      <c r="C4657" s="188"/>
      <c r="D4657" s="203"/>
      <c r="E4657" s="203"/>
      <c r="F4657" s="203"/>
    </row>
    <row r="4658" spans="2:6" ht="15.75">
      <c r="B4658" s="188"/>
      <c r="C4658" s="188"/>
      <c r="D4658" s="203"/>
      <c r="E4658" s="203"/>
      <c r="F4658" s="203"/>
    </row>
    <row r="4659" spans="2:6" ht="15.75">
      <c r="B4659" s="188"/>
      <c r="C4659" s="188"/>
      <c r="D4659" s="203"/>
      <c r="E4659" s="203"/>
      <c r="F4659" s="203"/>
    </row>
    <row r="4660" spans="2:6" ht="15.75">
      <c r="B4660" s="188"/>
      <c r="C4660" s="188"/>
      <c r="D4660" s="203"/>
      <c r="E4660" s="203"/>
      <c r="F4660" s="203"/>
    </row>
    <row r="4661" spans="2:6" ht="15.75">
      <c r="B4661" s="188"/>
      <c r="C4661" s="188"/>
      <c r="D4661" s="203"/>
      <c r="E4661" s="203"/>
      <c r="F4661" s="203"/>
    </row>
    <row r="4662" spans="2:6" ht="15.75">
      <c r="B4662" s="188"/>
      <c r="C4662" s="188"/>
      <c r="D4662" s="203"/>
      <c r="E4662" s="203"/>
      <c r="F4662" s="203"/>
    </row>
    <row r="4663" spans="2:6" ht="15.75">
      <c r="B4663" s="188"/>
      <c r="C4663" s="188"/>
      <c r="D4663" s="203"/>
      <c r="E4663" s="203"/>
      <c r="F4663" s="203"/>
    </row>
    <row r="4664" spans="2:6" ht="15.75">
      <c r="B4664" s="188"/>
      <c r="C4664" s="188"/>
      <c r="D4664" s="203"/>
      <c r="E4664" s="203"/>
      <c r="F4664" s="203"/>
    </row>
    <row r="4665" spans="2:6" ht="15.75">
      <c r="B4665" s="188"/>
      <c r="C4665" s="188"/>
      <c r="D4665" s="203"/>
      <c r="E4665" s="203"/>
      <c r="F4665" s="203"/>
    </row>
    <row r="4666" spans="2:6" ht="15.75">
      <c r="B4666" s="188"/>
      <c r="C4666" s="188"/>
      <c r="D4666" s="203"/>
      <c r="E4666" s="203"/>
      <c r="F4666" s="203"/>
    </row>
    <row r="4667" spans="2:6" ht="15.75">
      <c r="B4667" s="188"/>
      <c r="C4667" s="188"/>
      <c r="D4667" s="203"/>
      <c r="E4667" s="203"/>
      <c r="F4667" s="203"/>
    </row>
    <row r="4668" spans="2:6" ht="15.75">
      <c r="B4668" s="188"/>
      <c r="C4668" s="188"/>
      <c r="D4668" s="203"/>
      <c r="E4668" s="203"/>
      <c r="F4668" s="203"/>
    </row>
    <row r="4669" spans="2:6" ht="15.75">
      <c r="B4669" s="188"/>
      <c r="C4669" s="188"/>
      <c r="D4669" s="203"/>
      <c r="E4669" s="203"/>
      <c r="F4669" s="203"/>
    </row>
    <row r="4670" spans="2:6" ht="15.75">
      <c r="B4670" s="188"/>
      <c r="C4670" s="188"/>
      <c r="D4670" s="203"/>
      <c r="E4670" s="203"/>
      <c r="F4670" s="203"/>
    </row>
    <row r="4671" spans="2:6" ht="15.75">
      <c r="B4671" s="188"/>
      <c r="C4671" s="188"/>
      <c r="D4671" s="203"/>
      <c r="E4671" s="203"/>
      <c r="F4671" s="203"/>
    </row>
    <row r="4672" spans="2:6" ht="15.75">
      <c r="B4672" s="188"/>
      <c r="C4672" s="188"/>
      <c r="D4672" s="203"/>
      <c r="E4672" s="203"/>
      <c r="F4672" s="203"/>
    </row>
    <row r="4673" spans="2:6" ht="15.75">
      <c r="B4673" s="188"/>
      <c r="C4673" s="188"/>
      <c r="D4673" s="203"/>
      <c r="E4673" s="203"/>
      <c r="F4673" s="203"/>
    </row>
    <row r="4674" spans="2:6" ht="15.75">
      <c r="B4674" s="188"/>
      <c r="C4674" s="188"/>
      <c r="D4674" s="203"/>
      <c r="E4674" s="203"/>
      <c r="F4674" s="203"/>
    </row>
    <row r="4675" spans="2:6" ht="15.75">
      <c r="B4675" s="188"/>
      <c r="C4675" s="188"/>
      <c r="D4675" s="203"/>
      <c r="E4675" s="203"/>
      <c r="F4675" s="203"/>
    </row>
    <row r="4676" spans="2:6" ht="15.75">
      <c r="B4676" s="188"/>
      <c r="C4676" s="188"/>
      <c r="D4676" s="203"/>
      <c r="E4676" s="203"/>
      <c r="F4676" s="203"/>
    </row>
    <row r="4677" spans="2:6" ht="15.75">
      <c r="B4677" s="188"/>
      <c r="C4677" s="188"/>
      <c r="D4677" s="203"/>
      <c r="E4677" s="203"/>
      <c r="F4677" s="203"/>
    </row>
    <row r="4678" spans="2:6" ht="15.75">
      <c r="B4678" s="188"/>
      <c r="C4678" s="188"/>
      <c r="D4678" s="203"/>
      <c r="E4678" s="203"/>
      <c r="F4678" s="203"/>
    </row>
    <row r="4679" spans="2:6" ht="15.75">
      <c r="B4679" s="188"/>
      <c r="C4679" s="188"/>
      <c r="D4679" s="203"/>
      <c r="E4679" s="203"/>
      <c r="F4679" s="203"/>
    </row>
    <row r="4680" spans="2:6" ht="15.75">
      <c r="B4680" s="188"/>
      <c r="C4680" s="188"/>
      <c r="D4680" s="203"/>
      <c r="E4680" s="203"/>
      <c r="F4680" s="203"/>
    </row>
    <row r="4681" spans="2:6" ht="15.75">
      <c r="B4681" s="188"/>
      <c r="C4681" s="188"/>
      <c r="D4681" s="203"/>
      <c r="E4681" s="203"/>
      <c r="F4681" s="203"/>
    </row>
    <row r="4682" spans="2:6" ht="15.75">
      <c r="B4682" s="188"/>
      <c r="C4682" s="188"/>
      <c r="D4682" s="203"/>
      <c r="E4682" s="203"/>
      <c r="F4682" s="203"/>
    </row>
    <row r="4683" spans="2:6" ht="15.75">
      <c r="B4683" s="188"/>
      <c r="C4683" s="188"/>
      <c r="D4683" s="203"/>
      <c r="E4683" s="203"/>
      <c r="F4683" s="203"/>
    </row>
    <row r="4684" spans="2:6" ht="15.75">
      <c r="B4684" s="188"/>
      <c r="C4684" s="188"/>
      <c r="D4684" s="203"/>
      <c r="E4684" s="203"/>
      <c r="F4684" s="203"/>
    </row>
    <row r="4685" spans="2:6" ht="15.75">
      <c r="B4685" s="188"/>
      <c r="C4685" s="188"/>
      <c r="D4685" s="203"/>
      <c r="E4685" s="203"/>
      <c r="F4685" s="203"/>
    </row>
    <row r="4686" spans="2:6" ht="15.75">
      <c r="B4686" s="188"/>
      <c r="C4686" s="188"/>
      <c r="D4686" s="203"/>
      <c r="E4686" s="203"/>
      <c r="F4686" s="203"/>
    </row>
    <row r="4687" spans="2:6" ht="15.75">
      <c r="B4687" s="188"/>
      <c r="C4687" s="188"/>
      <c r="D4687" s="203"/>
      <c r="E4687" s="203"/>
      <c r="F4687" s="203"/>
    </row>
    <row r="4688" spans="2:6" ht="15.75">
      <c r="B4688" s="188"/>
      <c r="C4688" s="188"/>
      <c r="D4688" s="203"/>
      <c r="E4688" s="203"/>
      <c r="F4688" s="203"/>
    </row>
    <row r="4689" spans="2:6" ht="15.75">
      <c r="B4689" s="188"/>
      <c r="C4689" s="188"/>
      <c r="D4689" s="203"/>
      <c r="E4689" s="203"/>
      <c r="F4689" s="203"/>
    </row>
    <row r="4690" spans="2:6" ht="15.75">
      <c r="B4690" s="188"/>
      <c r="C4690" s="188"/>
      <c r="D4690" s="203"/>
      <c r="E4690" s="203"/>
      <c r="F4690" s="203"/>
    </row>
    <row r="4691" spans="2:6" ht="15.75">
      <c r="B4691" s="188"/>
      <c r="C4691" s="188"/>
      <c r="D4691" s="203"/>
      <c r="E4691" s="203"/>
      <c r="F4691" s="203"/>
    </row>
    <row r="4692" spans="2:6" ht="15.75">
      <c r="B4692" s="188"/>
      <c r="C4692" s="188"/>
      <c r="D4692" s="203"/>
      <c r="E4692" s="203"/>
      <c r="F4692" s="203"/>
    </row>
    <row r="4693" spans="2:6" ht="15.75">
      <c r="B4693" s="188"/>
      <c r="C4693" s="188"/>
      <c r="D4693" s="203"/>
      <c r="E4693" s="203"/>
      <c r="F4693" s="203"/>
    </row>
    <row r="4694" spans="2:6" ht="15.75">
      <c r="B4694" s="188"/>
      <c r="C4694" s="188"/>
      <c r="D4694" s="203"/>
      <c r="E4694" s="203"/>
      <c r="F4694" s="203"/>
    </row>
    <row r="4695" spans="2:6" ht="15.75">
      <c r="B4695" s="188"/>
      <c r="C4695" s="188"/>
      <c r="D4695" s="203"/>
      <c r="E4695" s="203"/>
      <c r="F4695" s="203"/>
    </row>
    <row r="4696" spans="2:6" ht="15.75">
      <c r="B4696" s="188"/>
      <c r="C4696" s="188"/>
      <c r="D4696" s="203"/>
      <c r="E4696" s="203"/>
      <c r="F4696" s="203"/>
    </row>
    <row r="4697" spans="2:6" ht="15.75">
      <c r="B4697" s="188"/>
      <c r="C4697" s="188"/>
      <c r="D4697" s="203"/>
      <c r="E4697" s="203"/>
      <c r="F4697" s="203"/>
    </row>
    <row r="4698" spans="2:6" ht="15.75">
      <c r="B4698" s="188"/>
      <c r="C4698" s="188"/>
      <c r="D4698" s="203"/>
      <c r="E4698" s="203"/>
      <c r="F4698" s="203"/>
    </row>
    <row r="4699" spans="2:6" ht="15.75">
      <c r="B4699" s="188"/>
      <c r="C4699" s="188"/>
      <c r="D4699" s="203"/>
      <c r="E4699" s="203"/>
      <c r="F4699" s="203"/>
    </row>
    <row r="4700" spans="2:6" ht="15.75">
      <c r="B4700" s="188"/>
      <c r="C4700" s="188"/>
      <c r="D4700" s="203"/>
      <c r="E4700" s="203"/>
      <c r="F4700" s="203"/>
    </row>
    <row r="4701" spans="2:6" ht="15.75">
      <c r="B4701" s="188"/>
      <c r="C4701" s="188"/>
      <c r="D4701" s="203"/>
      <c r="E4701" s="203"/>
      <c r="F4701" s="203"/>
    </row>
    <row r="4702" spans="2:6" ht="15.75">
      <c r="B4702" s="188"/>
      <c r="C4702" s="188"/>
      <c r="D4702" s="203"/>
      <c r="E4702" s="203"/>
      <c r="F4702" s="203"/>
    </row>
    <row r="4703" spans="2:6" ht="15.75">
      <c r="B4703" s="188"/>
      <c r="C4703" s="188"/>
      <c r="D4703" s="203"/>
      <c r="E4703" s="203"/>
      <c r="F4703" s="203"/>
    </row>
    <row r="4704" spans="2:6" ht="15.75">
      <c r="B4704" s="188"/>
      <c r="C4704" s="188"/>
      <c r="D4704" s="203"/>
      <c r="E4704" s="203"/>
      <c r="F4704" s="203"/>
    </row>
    <row r="4705" spans="2:6" ht="15.75">
      <c r="B4705" s="188"/>
      <c r="C4705" s="188"/>
      <c r="D4705" s="203"/>
      <c r="E4705" s="203"/>
      <c r="F4705" s="203"/>
    </row>
    <row r="4706" spans="2:6" ht="15.75">
      <c r="B4706" s="188"/>
      <c r="C4706" s="188"/>
      <c r="D4706" s="203"/>
      <c r="E4706" s="203"/>
      <c r="F4706" s="203"/>
    </row>
    <row r="4707" spans="2:6" ht="15.75">
      <c r="B4707" s="188"/>
      <c r="C4707" s="188"/>
      <c r="D4707" s="203"/>
      <c r="E4707" s="203"/>
      <c r="F4707" s="203"/>
    </row>
    <row r="4708" spans="2:6" ht="15.75">
      <c r="B4708" s="188"/>
      <c r="C4708" s="188"/>
      <c r="D4708" s="203"/>
      <c r="E4708" s="203"/>
      <c r="F4708" s="203"/>
    </row>
    <row r="4709" spans="2:6" ht="15.75">
      <c r="B4709" s="188"/>
      <c r="C4709" s="188"/>
      <c r="D4709" s="203"/>
      <c r="E4709" s="203"/>
      <c r="F4709" s="203"/>
    </row>
    <row r="4710" spans="2:6" ht="15.75">
      <c r="B4710" s="188"/>
      <c r="C4710" s="188"/>
      <c r="D4710" s="203"/>
      <c r="E4710" s="203"/>
      <c r="F4710" s="203"/>
    </row>
    <row r="4711" spans="2:6" ht="15.75">
      <c r="B4711" s="188"/>
      <c r="C4711" s="188"/>
      <c r="D4711" s="203"/>
      <c r="E4711" s="203"/>
      <c r="F4711" s="203"/>
    </row>
    <row r="4712" spans="2:6" ht="15.75">
      <c r="B4712" s="188"/>
      <c r="C4712" s="188"/>
      <c r="D4712" s="203"/>
      <c r="E4712" s="203"/>
      <c r="F4712" s="203"/>
    </row>
    <row r="4713" spans="2:6" ht="15.75">
      <c r="B4713" s="188"/>
      <c r="C4713" s="188"/>
      <c r="D4713" s="203"/>
      <c r="E4713" s="203"/>
      <c r="F4713" s="203"/>
    </row>
    <row r="4714" spans="2:6" ht="15.75">
      <c r="B4714" s="188"/>
      <c r="C4714" s="188"/>
      <c r="D4714" s="203"/>
      <c r="E4714" s="203"/>
      <c r="F4714" s="203"/>
    </row>
    <row r="4715" spans="2:6" ht="15.75">
      <c r="B4715" s="188"/>
      <c r="C4715" s="188"/>
      <c r="D4715" s="203"/>
      <c r="E4715" s="203"/>
      <c r="F4715" s="203"/>
    </row>
    <row r="4716" spans="2:6" ht="15.75">
      <c r="B4716" s="188"/>
      <c r="C4716" s="188"/>
      <c r="D4716" s="203"/>
      <c r="E4716" s="203"/>
      <c r="F4716" s="203"/>
    </row>
    <row r="4717" spans="2:6" ht="15.75">
      <c r="B4717" s="188"/>
      <c r="C4717" s="188"/>
      <c r="D4717" s="203"/>
      <c r="E4717" s="203"/>
      <c r="F4717" s="203"/>
    </row>
    <row r="4718" spans="2:6" ht="15.75">
      <c r="B4718" s="188"/>
      <c r="C4718" s="188"/>
      <c r="D4718" s="203"/>
      <c r="E4718" s="203"/>
      <c r="F4718" s="203"/>
    </row>
    <row r="4719" spans="2:6" ht="15.75">
      <c r="B4719" s="188"/>
      <c r="C4719" s="188"/>
      <c r="D4719" s="203"/>
      <c r="E4719" s="203"/>
      <c r="F4719" s="203"/>
    </row>
    <row r="4720" spans="2:6" ht="15.75">
      <c r="B4720" s="188"/>
      <c r="C4720" s="188"/>
      <c r="D4720" s="203"/>
      <c r="E4720" s="203"/>
      <c r="F4720" s="203"/>
    </row>
    <row r="4721" spans="2:6" ht="15.75">
      <c r="B4721" s="188"/>
      <c r="C4721" s="188"/>
      <c r="D4721" s="203"/>
      <c r="E4721" s="203"/>
      <c r="F4721" s="203"/>
    </row>
    <row r="4722" spans="2:6" ht="15.75">
      <c r="B4722" s="188"/>
      <c r="C4722" s="188"/>
      <c r="D4722" s="203"/>
      <c r="E4722" s="203"/>
      <c r="F4722" s="203"/>
    </row>
    <row r="4723" spans="2:6" ht="15.75">
      <c r="B4723" s="188"/>
      <c r="C4723" s="188"/>
      <c r="D4723" s="203"/>
      <c r="E4723" s="203"/>
      <c r="F4723" s="203"/>
    </row>
    <row r="4724" spans="2:6" ht="15.75">
      <c r="B4724" s="188"/>
      <c r="C4724" s="188"/>
      <c r="D4724" s="203"/>
      <c r="E4724" s="203"/>
      <c r="F4724" s="203"/>
    </row>
    <row r="4725" spans="2:6" ht="15.75">
      <c r="B4725" s="188"/>
      <c r="C4725" s="188"/>
      <c r="D4725" s="203"/>
      <c r="E4725" s="203"/>
      <c r="F4725" s="203"/>
    </row>
    <row r="4726" spans="2:6" ht="15.75">
      <c r="B4726" s="188"/>
      <c r="C4726" s="188"/>
      <c r="D4726" s="203"/>
      <c r="E4726" s="203"/>
      <c r="F4726" s="203"/>
    </row>
    <row r="4727" spans="2:6" ht="15.75">
      <c r="B4727" s="188"/>
      <c r="C4727" s="188"/>
      <c r="D4727" s="203"/>
      <c r="E4727" s="203"/>
      <c r="F4727" s="203"/>
    </row>
    <row r="4728" spans="2:6" ht="15.75">
      <c r="B4728" s="188"/>
      <c r="C4728" s="188"/>
      <c r="D4728" s="203"/>
      <c r="E4728" s="203"/>
      <c r="F4728" s="203"/>
    </row>
    <row r="4729" spans="2:6" ht="15.75">
      <c r="B4729" s="188"/>
      <c r="C4729" s="188"/>
      <c r="D4729" s="203"/>
      <c r="E4729" s="203"/>
      <c r="F4729" s="203"/>
    </row>
    <row r="4730" spans="2:6" ht="15.75">
      <c r="B4730" s="188"/>
      <c r="C4730" s="188"/>
      <c r="D4730" s="203"/>
      <c r="E4730" s="203"/>
      <c r="F4730" s="203"/>
    </row>
    <row r="4731" spans="2:6" ht="15.75">
      <c r="B4731" s="188"/>
      <c r="C4731" s="188"/>
      <c r="D4731" s="203"/>
      <c r="E4731" s="203"/>
      <c r="F4731" s="203"/>
    </row>
    <row r="4732" spans="2:6" ht="15.75">
      <c r="B4732" s="188"/>
      <c r="C4732" s="188"/>
      <c r="D4732" s="203"/>
      <c r="E4732" s="203"/>
      <c r="F4732" s="203"/>
    </row>
    <row r="4733" spans="2:6" ht="15.75">
      <c r="B4733" s="188"/>
      <c r="C4733" s="188"/>
      <c r="D4733" s="203"/>
      <c r="E4733" s="203"/>
      <c r="F4733" s="203"/>
    </row>
    <row r="4734" spans="2:6" ht="15.75">
      <c r="B4734" s="188"/>
      <c r="C4734" s="188"/>
      <c r="D4734" s="203"/>
      <c r="E4734" s="203"/>
      <c r="F4734" s="203"/>
    </row>
    <row r="4735" spans="2:6" ht="15.75">
      <c r="B4735" s="188"/>
      <c r="C4735" s="188"/>
      <c r="D4735" s="203"/>
      <c r="E4735" s="203"/>
      <c r="F4735" s="203"/>
    </row>
    <row r="4736" spans="2:6" ht="15.75">
      <c r="B4736" s="188"/>
      <c r="C4736" s="188"/>
      <c r="D4736" s="203"/>
      <c r="E4736" s="203"/>
      <c r="F4736" s="203"/>
    </row>
    <row r="4737" spans="2:6" ht="15.75">
      <c r="B4737" s="188"/>
      <c r="C4737" s="188"/>
      <c r="D4737" s="203"/>
      <c r="E4737" s="203"/>
      <c r="F4737" s="203"/>
    </row>
    <row r="4738" spans="2:6" ht="15.75">
      <c r="B4738" s="188"/>
      <c r="C4738" s="188"/>
      <c r="D4738" s="203"/>
      <c r="E4738" s="203"/>
      <c r="F4738" s="203"/>
    </row>
    <row r="4739" spans="2:6" ht="15.75">
      <c r="B4739" s="188"/>
      <c r="C4739" s="188"/>
      <c r="D4739" s="203"/>
      <c r="E4739" s="203"/>
      <c r="F4739" s="203"/>
    </row>
    <row r="4740" spans="2:6" ht="15.75">
      <c r="B4740" s="188"/>
      <c r="C4740" s="188"/>
      <c r="D4740" s="203"/>
      <c r="E4740" s="203"/>
      <c r="F4740" s="203"/>
    </row>
    <row r="4741" spans="2:6" ht="15.75">
      <c r="B4741" s="188"/>
      <c r="C4741" s="188"/>
      <c r="D4741" s="203"/>
      <c r="E4741" s="203"/>
      <c r="F4741" s="203"/>
    </row>
    <row r="4742" spans="2:6" ht="15.75">
      <c r="B4742" s="188"/>
      <c r="C4742" s="188"/>
      <c r="D4742" s="203"/>
      <c r="E4742" s="203"/>
      <c r="F4742" s="203"/>
    </row>
    <row r="4743" spans="2:6" ht="15.75">
      <c r="B4743" s="188"/>
      <c r="C4743" s="188"/>
      <c r="D4743" s="203"/>
      <c r="E4743" s="203"/>
      <c r="F4743" s="203"/>
    </row>
    <row r="4744" spans="2:6" ht="15.75">
      <c r="B4744" s="188"/>
      <c r="C4744" s="188"/>
      <c r="D4744" s="203"/>
      <c r="E4744" s="203"/>
      <c r="F4744" s="203"/>
    </row>
    <row r="4745" spans="2:6" ht="15.75">
      <c r="B4745" s="188"/>
      <c r="C4745" s="188"/>
      <c r="D4745" s="203"/>
      <c r="E4745" s="203"/>
      <c r="F4745" s="203"/>
    </row>
    <row r="4746" spans="2:6" ht="15.75">
      <c r="B4746" s="188"/>
      <c r="C4746" s="188"/>
      <c r="D4746" s="203"/>
      <c r="E4746" s="203"/>
      <c r="F4746" s="203"/>
    </row>
    <row r="4747" spans="2:6" ht="15.75">
      <c r="B4747" s="188"/>
      <c r="C4747" s="188"/>
      <c r="D4747" s="203"/>
      <c r="E4747" s="203"/>
      <c r="F4747" s="203"/>
    </row>
    <row r="4748" spans="2:6" ht="15.75">
      <c r="B4748" s="188"/>
      <c r="C4748" s="188"/>
      <c r="D4748" s="203"/>
      <c r="E4748" s="203"/>
      <c r="F4748" s="203"/>
    </row>
    <row r="4749" spans="2:6" ht="15.75">
      <c r="B4749" s="188"/>
      <c r="C4749" s="188"/>
      <c r="D4749" s="203"/>
      <c r="E4749" s="203"/>
      <c r="F4749" s="203"/>
    </row>
    <row r="4750" spans="2:6" ht="15.75">
      <c r="B4750" s="188"/>
      <c r="C4750" s="188"/>
      <c r="D4750" s="203"/>
      <c r="E4750" s="203"/>
      <c r="F4750" s="203"/>
    </row>
    <row r="4751" spans="2:6" ht="15.75">
      <c r="B4751" s="188"/>
      <c r="C4751" s="188"/>
      <c r="D4751" s="203"/>
      <c r="E4751" s="203"/>
      <c r="F4751" s="203"/>
    </row>
    <row r="4752" spans="2:6" ht="15.75">
      <c r="B4752" s="188"/>
      <c r="C4752" s="188"/>
      <c r="D4752" s="203"/>
      <c r="E4752" s="203"/>
      <c r="F4752" s="203"/>
    </row>
    <row r="4753" spans="2:6" ht="15.75">
      <c r="B4753" s="188"/>
      <c r="C4753" s="188"/>
      <c r="D4753" s="203"/>
      <c r="E4753" s="203"/>
      <c r="F4753" s="203"/>
    </row>
    <row r="4754" spans="2:6" ht="15.75">
      <c r="B4754" s="188"/>
      <c r="C4754" s="188"/>
      <c r="D4754" s="203"/>
      <c r="E4754" s="203"/>
      <c r="F4754" s="203"/>
    </row>
    <row r="4755" spans="2:6" ht="15.75">
      <c r="B4755" s="188"/>
      <c r="C4755" s="188"/>
      <c r="D4755" s="203"/>
      <c r="E4755" s="203"/>
      <c r="F4755" s="203"/>
    </row>
    <row r="4756" spans="2:6" ht="15.75">
      <c r="B4756" s="188"/>
      <c r="C4756" s="188"/>
      <c r="D4756" s="203"/>
      <c r="E4756" s="203"/>
      <c r="F4756" s="203"/>
    </row>
    <row r="4757" spans="2:6" ht="15.75">
      <c r="B4757" s="188"/>
      <c r="C4757" s="188"/>
      <c r="D4757" s="203"/>
      <c r="E4757" s="203"/>
      <c r="F4757" s="203"/>
    </row>
    <row r="4758" spans="2:6" ht="15.75">
      <c r="B4758" s="188"/>
      <c r="C4758" s="188"/>
      <c r="D4758" s="203"/>
      <c r="E4758" s="203"/>
      <c r="F4758" s="203"/>
    </row>
    <row r="4759" spans="2:6" ht="15.75">
      <c r="B4759" s="188"/>
      <c r="C4759" s="188"/>
      <c r="D4759" s="203"/>
      <c r="E4759" s="203"/>
      <c r="F4759" s="203"/>
    </row>
    <row r="4760" spans="2:6" ht="15.75">
      <c r="B4760" s="188"/>
      <c r="C4760" s="188"/>
      <c r="D4760" s="203"/>
      <c r="E4760" s="203"/>
      <c r="F4760" s="203"/>
    </row>
    <row r="4761" spans="2:6" ht="15.75">
      <c r="B4761" s="188"/>
      <c r="C4761" s="188"/>
      <c r="D4761" s="203"/>
      <c r="E4761" s="203"/>
      <c r="F4761" s="203"/>
    </row>
    <row r="4762" spans="2:6" ht="15.75">
      <c r="B4762" s="188"/>
      <c r="C4762" s="188"/>
      <c r="D4762" s="203"/>
      <c r="E4762" s="203"/>
      <c r="F4762" s="203"/>
    </row>
    <row r="4763" spans="2:6" ht="15.75">
      <c r="B4763" s="188"/>
      <c r="C4763" s="188"/>
      <c r="D4763" s="203"/>
      <c r="E4763" s="203"/>
      <c r="F4763" s="203"/>
    </row>
    <row r="4764" spans="2:6" ht="15.75">
      <c r="B4764" s="188"/>
      <c r="C4764" s="188"/>
      <c r="D4764" s="203"/>
      <c r="E4764" s="203"/>
      <c r="F4764" s="203"/>
    </row>
    <row r="4765" spans="2:6" ht="15.75">
      <c r="B4765" s="188"/>
      <c r="C4765" s="188"/>
      <c r="D4765" s="203"/>
      <c r="E4765" s="203"/>
      <c r="F4765" s="203"/>
    </row>
    <row r="4766" spans="2:6" ht="15.75">
      <c r="B4766" s="188"/>
      <c r="C4766" s="188"/>
      <c r="D4766" s="203"/>
      <c r="E4766" s="203"/>
      <c r="F4766" s="203"/>
    </row>
    <row r="4767" spans="2:6" ht="15.75">
      <c r="B4767" s="188"/>
      <c r="C4767" s="188"/>
      <c r="D4767" s="203"/>
      <c r="E4767" s="203"/>
      <c r="F4767" s="203"/>
    </row>
    <row r="4768" spans="2:6" ht="15.75">
      <c r="B4768" s="188"/>
      <c r="C4768" s="188"/>
      <c r="D4768" s="203"/>
      <c r="E4768" s="203"/>
      <c r="F4768" s="203"/>
    </row>
    <row r="4769" spans="2:6" ht="15.75">
      <c r="B4769" s="188"/>
      <c r="C4769" s="188"/>
      <c r="D4769" s="203"/>
      <c r="E4769" s="203"/>
      <c r="F4769" s="203"/>
    </row>
    <row r="4770" spans="2:6" ht="15.75">
      <c r="B4770" s="188"/>
      <c r="C4770" s="188"/>
      <c r="D4770" s="203"/>
      <c r="E4770" s="203"/>
      <c r="F4770" s="203"/>
    </row>
    <row r="4771" spans="2:6" ht="15.75">
      <c r="B4771" s="188"/>
      <c r="C4771" s="188"/>
      <c r="D4771" s="203"/>
      <c r="E4771" s="203"/>
      <c r="F4771" s="203"/>
    </row>
    <row r="4772" spans="2:6" ht="15.75">
      <c r="B4772" s="188"/>
      <c r="C4772" s="188"/>
      <c r="D4772" s="203"/>
      <c r="E4772" s="203"/>
      <c r="F4772" s="203"/>
    </row>
    <row r="4773" spans="2:6" ht="15.75">
      <c r="B4773" s="188"/>
      <c r="C4773" s="188"/>
      <c r="D4773" s="203"/>
      <c r="E4773" s="203"/>
      <c r="F4773" s="203"/>
    </row>
    <row r="4774" spans="2:6" ht="15.75">
      <c r="B4774" s="188"/>
      <c r="C4774" s="188"/>
      <c r="D4774" s="203"/>
      <c r="E4774" s="203"/>
      <c r="F4774" s="203"/>
    </row>
    <row r="4775" spans="2:6" ht="15.75">
      <c r="B4775" s="188"/>
      <c r="C4775" s="188"/>
      <c r="D4775" s="203"/>
      <c r="E4775" s="203"/>
      <c r="F4775" s="203"/>
    </row>
    <row r="4776" spans="2:6" ht="15.75">
      <c r="B4776" s="188"/>
      <c r="C4776" s="188"/>
      <c r="D4776" s="203"/>
      <c r="E4776" s="203"/>
      <c r="F4776" s="203"/>
    </row>
    <row r="4777" spans="2:6" ht="15.75">
      <c r="B4777" s="188"/>
      <c r="C4777" s="188"/>
      <c r="D4777" s="203"/>
      <c r="E4777" s="203"/>
      <c r="F4777" s="203"/>
    </row>
    <row r="4778" spans="2:6" ht="15.75">
      <c r="B4778" s="188"/>
      <c r="C4778" s="188"/>
      <c r="D4778" s="203"/>
      <c r="E4778" s="203"/>
      <c r="F4778" s="203"/>
    </row>
    <row r="4779" spans="2:6" ht="15.75">
      <c r="B4779" s="188"/>
      <c r="C4779" s="188"/>
      <c r="D4779" s="203"/>
      <c r="E4779" s="203"/>
      <c r="F4779" s="203"/>
    </row>
    <row r="4780" spans="2:6" ht="15.75">
      <c r="B4780" s="188"/>
      <c r="C4780" s="188"/>
      <c r="D4780" s="203"/>
      <c r="E4780" s="203"/>
      <c r="F4780" s="203"/>
    </row>
    <row r="4781" spans="2:6" ht="15.75">
      <c r="B4781" s="188"/>
      <c r="C4781" s="188"/>
      <c r="D4781" s="203"/>
      <c r="E4781" s="203"/>
      <c r="F4781" s="203"/>
    </row>
    <row r="4782" spans="2:6" ht="15.75">
      <c r="B4782" s="188"/>
      <c r="C4782" s="188"/>
      <c r="D4782" s="203"/>
      <c r="E4782" s="203"/>
      <c r="F4782" s="203"/>
    </row>
    <row r="4783" spans="2:6" ht="15.75">
      <c r="B4783" s="188"/>
      <c r="C4783" s="188"/>
      <c r="D4783" s="203"/>
      <c r="E4783" s="203"/>
      <c r="F4783" s="203"/>
    </row>
    <row r="4784" spans="2:6" ht="15.75">
      <c r="B4784" s="188"/>
      <c r="C4784" s="188"/>
      <c r="D4784" s="203"/>
      <c r="E4784" s="203"/>
      <c r="F4784" s="203"/>
    </row>
    <row r="4785" spans="2:6" ht="15.75">
      <c r="B4785" s="188"/>
      <c r="C4785" s="188"/>
      <c r="D4785" s="203"/>
      <c r="E4785" s="203"/>
      <c r="F4785" s="203"/>
    </row>
    <row r="4786" spans="2:6" ht="15.75">
      <c r="B4786" s="188"/>
      <c r="C4786" s="188"/>
      <c r="D4786" s="203"/>
      <c r="E4786" s="203"/>
      <c r="F4786" s="203"/>
    </row>
    <row r="4787" spans="2:6" ht="15.75">
      <c r="B4787" s="188"/>
      <c r="C4787" s="188"/>
      <c r="D4787" s="203"/>
      <c r="E4787" s="203"/>
      <c r="F4787" s="203"/>
    </row>
    <row r="4788" spans="2:6" ht="15.75">
      <c r="B4788" s="188"/>
      <c r="C4788" s="188"/>
      <c r="D4788" s="203"/>
      <c r="E4788" s="203"/>
      <c r="F4788" s="203"/>
    </row>
    <row r="4789" spans="2:6" ht="15.75">
      <c r="B4789" s="188"/>
      <c r="C4789" s="188"/>
      <c r="D4789" s="203"/>
      <c r="E4789" s="203"/>
      <c r="F4789" s="203"/>
    </row>
    <row r="4790" spans="2:6" ht="15.75">
      <c r="B4790" s="188"/>
      <c r="C4790" s="188"/>
      <c r="D4790" s="203"/>
      <c r="E4790" s="203"/>
      <c r="F4790" s="203"/>
    </row>
    <row r="4791" spans="2:6" ht="15.75">
      <c r="B4791" s="188"/>
      <c r="C4791" s="188"/>
      <c r="D4791" s="203"/>
      <c r="E4791" s="203"/>
      <c r="F4791" s="203"/>
    </row>
    <row r="4792" spans="2:6" ht="15.75">
      <c r="B4792" s="188"/>
      <c r="C4792" s="188"/>
      <c r="D4792" s="203"/>
      <c r="E4792" s="203"/>
      <c r="F4792" s="203"/>
    </row>
    <row r="4793" spans="2:6" ht="15.75">
      <c r="B4793" s="188"/>
      <c r="C4793" s="188"/>
      <c r="D4793" s="203"/>
      <c r="E4793" s="203"/>
      <c r="F4793" s="203"/>
    </row>
    <row r="4794" spans="2:6" ht="15.75">
      <c r="B4794" s="188"/>
      <c r="C4794" s="188"/>
      <c r="D4794" s="203"/>
      <c r="E4794" s="203"/>
      <c r="F4794" s="203"/>
    </row>
    <row r="4795" spans="2:6" ht="15.75">
      <c r="B4795" s="188"/>
      <c r="C4795" s="188"/>
      <c r="D4795" s="203"/>
      <c r="E4795" s="203"/>
      <c r="F4795" s="203"/>
    </row>
    <row r="4796" spans="2:6" ht="15.75">
      <c r="B4796" s="188"/>
      <c r="C4796" s="188"/>
      <c r="D4796" s="203"/>
      <c r="E4796" s="203"/>
      <c r="F4796" s="203"/>
    </row>
    <row r="4797" spans="2:6" ht="15.75">
      <c r="B4797" s="188"/>
      <c r="C4797" s="188"/>
      <c r="D4797" s="203"/>
      <c r="E4797" s="203"/>
      <c r="F4797" s="203"/>
    </row>
    <row r="4798" spans="2:6" ht="15.75">
      <c r="B4798" s="188"/>
      <c r="C4798" s="188"/>
      <c r="D4798" s="203"/>
      <c r="E4798" s="203"/>
      <c r="F4798" s="203"/>
    </row>
    <row r="4799" spans="2:6" ht="15.75">
      <c r="B4799" s="188"/>
      <c r="C4799" s="188"/>
      <c r="D4799" s="203"/>
      <c r="E4799" s="203"/>
      <c r="F4799" s="203"/>
    </row>
    <row r="4800" spans="2:6" ht="15.75">
      <c r="B4800" s="188"/>
      <c r="C4800" s="188"/>
      <c r="D4800" s="203"/>
      <c r="E4800" s="203"/>
      <c r="F4800" s="203"/>
    </row>
    <row r="4801" spans="2:6" ht="15.75">
      <c r="B4801" s="188"/>
      <c r="C4801" s="188"/>
      <c r="D4801" s="203"/>
      <c r="E4801" s="203"/>
      <c r="F4801" s="203"/>
    </row>
    <row r="4802" spans="2:6" ht="15.75">
      <c r="B4802" s="188"/>
      <c r="C4802" s="188"/>
      <c r="D4802" s="203"/>
      <c r="E4802" s="203"/>
      <c r="F4802" s="203"/>
    </row>
    <row r="4803" spans="2:6" ht="15.75">
      <c r="B4803" s="188"/>
      <c r="C4803" s="188"/>
      <c r="D4803" s="203"/>
      <c r="E4803" s="203"/>
      <c r="F4803" s="203"/>
    </row>
    <row r="4804" spans="2:6" ht="15.75">
      <c r="B4804" s="188"/>
      <c r="C4804" s="188"/>
      <c r="D4804" s="203"/>
      <c r="E4804" s="203"/>
      <c r="F4804" s="203"/>
    </row>
    <row r="4805" spans="2:6" ht="15.75">
      <c r="B4805" s="188"/>
      <c r="C4805" s="188"/>
      <c r="D4805" s="203"/>
      <c r="E4805" s="203"/>
      <c r="F4805" s="203"/>
    </row>
    <row r="4806" spans="2:6" ht="15.75">
      <c r="B4806" s="188"/>
      <c r="C4806" s="188"/>
      <c r="D4806" s="203"/>
      <c r="E4806" s="203"/>
      <c r="F4806" s="203"/>
    </row>
    <row r="4807" spans="2:6" ht="15.75">
      <c r="B4807" s="188"/>
      <c r="C4807" s="188"/>
      <c r="D4807" s="203"/>
      <c r="E4807" s="203"/>
      <c r="F4807" s="203"/>
    </row>
    <row r="4808" spans="2:6" ht="15.75">
      <c r="B4808" s="188"/>
      <c r="C4808" s="188"/>
      <c r="D4808" s="203"/>
      <c r="E4808" s="203"/>
      <c r="F4808" s="203"/>
    </row>
    <row r="4809" spans="2:6" ht="15.75">
      <c r="B4809" s="188"/>
      <c r="C4809" s="188"/>
      <c r="D4809" s="203"/>
      <c r="E4809" s="203"/>
      <c r="F4809" s="203"/>
    </row>
    <row r="4810" spans="2:6" ht="15.75">
      <c r="B4810" s="188"/>
      <c r="C4810" s="188"/>
      <c r="D4810" s="203"/>
      <c r="E4810" s="203"/>
      <c r="F4810" s="203"/>
    </row>
    <row r="4811" spans="2:6" ht="15.75">
      <c r="B4811" s="188"/>
      <c r="C4811" s="188"/>
      <c r="D4811" s="203"/>
      <c r="E4811" s="203"/>
      <c r="F4811" s="203"/>
    </row>
    <row r="4812" spans="2:6" ht="15.75">
      <c r="B4812" s="188"/>
      <c r="C4812" s="188"/>
      <c r="D4812" s="203"/>
      <c r="E4812" s="203"/>
      <c r="F4812" s="203"/>
    </row>
    <row r="4813" spans="2:6" ht="15.75">
      <c r="B4813" s="188"/>
      <c r="C4813" s="188"/>
      <c r="D4813" s="203"/>
      <c r="E4813" s="203"/>
      <c r="F4813" s="203"/>
    </row>
    <row r="4814" spans="2:6" ht="15.75">
      <c r="B4814" s="188"/>
      <c r="C4814" s="188"/>
      <c r="D4814" s="203"/>
      <c r="E4814" s="203"/>
      <c r="F4814" s="203"/>
    </row>
    <row r="4815" spans="2:6" ht="15.75">
      <c r="B4815" s="188"/>
      <c r="C4815" s="188"/>
      <c r="D4815" s="203"/>
      <c r="E4815" s="203"/>
      <c r="F4815" s="203"/>
    </row>
    <row r="4816" spans="2:6" ht="15.75">
      <c r="B4816" s="188"/>
      <c r="C4816" s="188"/>
      <c r="D4816" s="203"/>
      <c r="E4816" s="203"/>
      <c r="F4816" s="203"/>
    </row>
    <row r="4817" spans="2:6" ht="15.75">
      <c r="B4817" s="188"/>
      <c r="C4817" s="188"/>
      <c r="D4817" s="203"/>
      <c r="E4817" s="203"/>
      <c r="F4817" s="203"/>
    </row>
    <row r="4818" spans="2:6" ht="15.75">
      <c r="B4818" s="188"/>
      <c r="C4818" s="188"/>
      <c r="D4818" s="203"/>
      <c r="E4818" s="203"/>
      <c r="F4818" s="203"/>
    </row>
    <row r="4819" spans="2:6" ht="15.75">
      <c r="B4819" s="188"/>
      <c r="C4819" s="188"/>
      <c r="D4819" s="203"/>
      <c r="E4819" s="203"/>
      <c r="F4819" s="203"/>
    </row>
    <row r="4820" spans="2:6" ht="15.75">
      <c r="B4820" s="188"/>
      <c r="C4820" s="188"/>
      <c r="D4820" s="203"/>
      <c r="E4820" s="203"/>
      <c r="F4820" s="203"/>
    </row>
    <row r="4821" spans="2:6" ht="15.75">
      <c r="B4821" s="188"/>
      <c r="C4821" s="188"/>
      <c r="D4821" s="203"/>
      <c r="E4821" s="203"/>
      <c r="F4821" s="203"/>
    </row>
    <row r="4822" spans="2:6" ht="15.75">
      <c r="B4822" s="188"/>
      <c r="C4822" s="188"/>
      <c r="D4822" s="203"/>
      <c r="E4822" s="203"/>
      <c r="F4822" s="203"/>
    </row>
    <row r="4823" spans="2:6" ht="15.75">
      <c r="B4823" s="188"/>
      <c r="C4823" s="188"/>
      <c r="D4823" s="203"/>
      <c r="E4823" s="203"/>
      <c r="F4823" s="203"/>
    </row>
    <row r="4824" spans="2:6" ht="15.75">
      <c r="B4824" s="188"/>
      <c r="C4824" s="188"/>
      <c r="D4824" s="203"/>
      <c r="E4824" s="203"/>
      <c r="F4824" s="203"/>
    </row>
    <row r="4825" spans="2:6" ht="15.75">
      <c r="B4825" s="188"/>
      <c r="C4825" s="188"/>
      <c r="D4825" s="203"/>
      <c r="E4825" s="203"/>
      <c r="F4825" s="203"/>
    </row>
    <row r="4826" spans="2:6" ht="15.75">
      <c r="B4826" s="188"/>
      <c r="C4826" s="188"/>
      <c r="D4826" s="203"/>
      <c r="E4826" s="203"/>
      <c r="F4826" s="203"/>
    </row>
    <row r="4827" spans="2:6" ht="15.75">
      <c r="B4827" s="188"/>
      <c r="C4827" s="188"/>
      <c r="D4827" s="203"/>
      <c r="E4827" s="203"/>
      <c r="F4827" s="203"/>
    </row>
    <row r="4828" spans="2:6" ht="15.75">
      <c r="B4828" s="188"/>
      <c r="C4828" s="188"/>
      <c r="D4828" s="203"/>
      <c r="E4828" s="203"/>
      <c r="F4828" s="203"/>
    </row>
    <row r="4829" spans="2:6" ht="15.75">
      <c r="B4829" s="188"/>
      <c r="C4829" s="188"/>
      <c r="D4829" s="203"/>
      <c r="E4829" s="203"/>
      <c r="F4829" s="203"/>
    </row>
    <row r="4830" spans="2:6" ht="15.75">
      <c r="B4830" s="188"/>
      <c r="C4830" s="188"/>
      <c r="D4830" s="203"/>
      <c r="E4830" s="203"/>
      <c r="F4830" s="203"/>
    </row>
    <row r="4831" spans="2:6" ht="15.75">
      <c r="B4831" s="188"/>
      <c r="C4831" s="188"/>
      <c r="D4831" s="203"/>
      <c r="E4831" s="203"/>
      <c r="F4831" s="203"/>
    </row>
    <row r="4832" spans="2:6" ht="15.75">
      <c r="B4832" s="188"/>
      <c r="C4832" s="188"/>
      <c r="D4832" s="203"/>
      <c r="E4832" s="203"/>
      <c r="F4832" s="203"/>
    </row>
    <row r="4833" spans="2:6" ht="15.75">
      <c r="B4833" s="188"/>
      <c r="C4833" s="188"/>
      <c r="D4833" s="203"/>
      <c r="E4833" s="203"/>
      <c r="F4833" s="203"/>
    </row>
    <row r="4834" spans="2:6" ht="15.75">
      <c r="B4834" s="188"/>
      <c r="C4834" s="188"/>
      <c r="D4834" s="203"/>
      <c r="E4834" s="203"/>
      <c r="F4834" s="203"/>
    </row>
    <row r="4835" spans="2:6" ht="15.75">
      <c r="B4835" s="188"/>
      <c r="C4835" s="188"/>
      <c r="D4835" s="203"/>
      <c r="E4835" s="203"/>
      <c r="F4835" s="203"/>
    </row>
    <row r="4836" spans="2:6" ht="15.75">
      <c r="B4836" s="188"/>
      <c r="C4836" s="188"/>
      <c r="D4836" s="203"/>
      <c r="E4836" s="203"/>
      <c r="F4836" s="203"/>
    </row>
    <row r="4837" spans="2:6" ht="15.75">
      <c r="B4837" s="188"/>
      <c r="C4837" s="188"/>
      <c r="D4837" s="203"/>
      <c r="E4837" s="203"/>
      <c r="F4837" s="203"/>
    </row>
    <row r="4838" spans="2:6" ht="15.75">
      <c r="B4838" s="188"/>
      <c r="C4838" s="188"/>
      <c r="D4838" s="203"/>
      <c r="E4838" s="203"/>
      <c r="F4838" s="203"/>
    </row>
    <row r="4839" spans="2:6" ht="15.75">
      <c r="B4839" s="188"/>
      <c r="C4839" s="188"/>
      <c r="D4839" s="203"/>
      <c r="E4839" s="203"/>
      <c r="F4839" s="203"/>
    </row>
    <row r="4840" spans="2:6" ht="15.75">
      <c r="B4840" s="188"/>
      <c r="C4840" s="188"/>
      <c r="D4840" s="203"/>
      <c r="E4840" s="203"/>
      <c r="F4840" s="203"/>
    </row>
    <row r="4841" spans="2:6" ht="15.75">
      <c r="B4841" s="188"/>
      <c r="C4841" s="188"/>
      <c r="D4841" s="203"/>
      <c r="E4841" s="203"/>
      <c r="F4841" s="203"/>
    </row>
    <row r="4842" spans="2:6" ht="15.75">
      <c r="B4842" s="188"/>
      <c r="C4842" s="188"/>
      <c r="D4842" s="203"/>
      <c r="E4842" s="203"/>
      <c r="F4842" s="203"/>
    </row>
    <row r="4843" spans="2:6" ht="15.75">
      <c r="B4843" s="188"/>
      <c r="C4843" s="188"/>
      <c r="D4843" s="203"/>
      <c r="E4843" s="203"/>
      <c r="F4843" s="203"/>
    </row>
    <row r="4844" spans="2:6" ht="15.75">
      <c r="B4844" s="188"/>
      <c r="C4844" s="188"/>
      <c r="D4844" s="203"/>
      <c r="E4844" s="203"/>
      <c r="F4844" s="203"/>
    </row>
    <row r="4845" spans="2:6" ht="15.75">
      <c r="B4845" s="188"/>
      <c r="C4845" s="188"/>
      <c r="D4845" s="203"/>
      <c r="E4845" s="203"/>
      <c r="F4845" s="203"/>
    </row>
    <row r="4846" spans="2:6" ht="15.75">
      <c r="B4846" s="188"/>
      <c r="C4846" s="188"/>
      <c r="D4846" s="203"/>
      <c r="E4846" s="203"/>
      <c r="F4846" s="203"/>
    </row>
    <row r="4847" spans="2:6" ht="15.75">
      <c r="B4847" s="188"/>
      <c r="C4847" s="188"/>
      <c r="D4847" s="203"/>
      <c r="E4847" s="203"/>
      <c r="F4847" s="203"/>
    </row>
    <row r="4848" spans="2:6" ht="15.75">
      <c r="B4848" s="188"/>
      <c r="C4848" s="188"/>
      <c r="D4848" s="203"/>
      <c r="E4848" s="203"/>
      <c r="F4848" s="203"/>
    </row>
    <row r="4849" spans="2:6" ht="15.75">
      <c r="B4849" s="188"/>
      <c r="C4849" s="188"/>
      <c r="D4849" s="203"/>
      <c r="E4849" s="203"/>
      <c r="F4849" s="203"/>
    </row>
    <row r="4850" spans="2:6" ht="15.75">
      <c r="B4850" s="188"/>
      <c r="C4850" s="188"/>
      <c r="D4850" s="203"/>
      <c r="E4850" s="203"/>
      <c r="F4850" s="203"/>
    </row>
    <row r="4851" spans="2:6" ht="15.75">
      <c r="B4851" s="188"/>
      <c r="C4851" s="188"/>
      <c r="D4851" s="203"/>
      <c r="E4851" s="203"/>
      <c r="F4851" s="203"/>
    </row>
    <row r="4852" spans="2:6" ht="15.75">
      <c r="B4852" s="188"/>
      <c r="C4852" s="188"/>
      <c r="D4852" s="203"/>
      <c r="E4852" s="203"/>
      <c r="F4852" s="203"/>
    </row>
    <row r="4853" spans="2:6" ht="15.75">
      <c r="B4853" s="188"/>
      <c r="C4853" s="188"/>
      <c r="D4853" s="203"/>
      <c r="E4853" s="203"/>
      <c r="F4853" s="203"/>
    </row>
    <row r="4854" spans="2:6" ht="15.75">
      <c r="B4854" s="188"/>
      <c r="C4854" s="188"/>
      <c r="D4854" s="203"/>
      <c r="E4854" s="203"/>
      <c r="F4854" s="203"/>
    </row>
    <row r="4855" spans="2:6" ht="15.75">
      <c r="B4855" s="188"/>
      <c r="C4855" s="188"/>
      <c r="D4855" s="203"/>
      <c r="E4855" s="203"/>
      <c r="F4855" s="203"/>
    </row>
    <row r="4856" spans="2:6" ht="15.75">
      <c r="B4856" s="188"/>
      <c r="C4856" s="188"/>
      <c r="D4856" s="203"/>
      <c r="E4856" s="203"/>
      <c r="F4856" s="203"/>
    </row>
    <row r="4857" spans="2:6" ht="15.75">
      <c r="B4857" s="188"/>
      <c r="C4857" s="188"/>
      <c r="D4857" s="203"/>
      <c r="E4857" s="203"/>
      <c r="F4857" s="203"/>
    </row>
    <row r="4858" spans="2:6" ht="15.75">
      <c r="B4858" s="188"/>
      <c r="C4858" s="188"/>
      <c r="D4858" s="203"/>
      <c r="E4858" s="203"/>
      <c r="F4858" s="203"/>
    </row>
    <row r="4859" spans="2:6" ht="15.75">
      <c r="B4859" s="188"/>
      <c r="C4859" s="188"/>
      <c r="D4859" s="203"/>
      <c r="E4859" s="203"/>
      <c r="F4859" s="203"/>
    </row>
    <row r="4860" spans="2:6" ht="15.75">
      <c r="B4860" s="188"/>
      <c r="C4860" s="188"/>
      <c r="D4860" s="203"/>
      <c r="E4860" s="203"/>
      <c r="F4860" s="203"/>
    </row>
    <row r="4861" spans="2:6" ht="15.75">
      <c r="B4861" s="188"/>
      <c r="C4861" s="188"/>
      <c r="D4861" s="203"/>
      <c r="E4861" s="203"/>
      <c r="F4861" s="203"/>
    </row>
    <row r="4862" spans="2:6" ht="15.75">
      <c r="B4862" s="188"/>
      <c r="C4862" s="188"/>
      <c r="D4862" s="203"/>
      <c r="E4862" s="203"/>
      <c r="F4862" s="203"/>
    </row>
    <row r="4863" spans="2:6" ht="15.75">
      <c r="B4863" s="188"/>
      <c r="C4863" s="188"/>
      <c r="D4863" s="203"/>
      <c r="E4863" s="203"/>
      <c r="F4863" s="203"/>
    </row>
    <row r="4864" spans="2:6" ht="15.75">
      <c r="B4864" s="188"/>
      <c r="C4864" s="188"/>
      <c r="D4864" s="203"/>
      <c r="E4864" s="203"/>
      <c r="F4864" s="203"/>
    </row>
    <row r="4865" spans="2:6" ht="15.75">
      <c r="B4865" s="188"/>
      <c r="C4865" s="188"/>
      <c r="D4865" s="203"/>
      <c r="E4865" s="203"/>
      <c r="F4865" s="203"/>
    </row>
    <row r="4866" spans="2:6" ht="15.75">
      <c r="B4866" s="188"/>
      <c r="C4866" s="188"/>
      <c r="D4866" s="203"/>
      <c r="E4866" s="203"/>
      <c r="F4866" s="203"/>
    </row>
    <row r="4867" spans="2:6" ht="15.75">
      <c r="B4867" s="188"/>
      <c r="C4867" s="188"/>
      <c r="D4867" s="203"/>
      <c r="E4867" s="203"/>
      <c r="F4867" s="203"/>
    </row>
    <row r="4868" spans="2:6" ht="15.75">
      <c r="B4868" s="188"/>
      <c r="C4868" s="188"/>
      <c r="D4868" s="203"/>
      <c r="E4868" s="203"/>
      <c r="F4868" s="203"/>
    </row>
    <row r="4869" spans="2:6" ht="15.75">
      <c r="B4869" s="188"/>
      <c r="C4869" s="188"/>
      <c r="D4869" s="203"/>
      <c r="E4869" s="203"/>
      <c r="F4869" s="203"/>
    </row>
    <row r="4870" spans="2:6" ht="15.75">
      <c r="B4870" s="188"/>
      <c r="C4870" s="188"/>
      <c r="D4870" s="203"/>
      <c r="E4870" s="203"/>
      <c r="F4870" s="203"/>
    </row>
    <row r="4871" spans="2:6" ht="15.75">
      <c r="B4871" s="188"/>
      <c r="C4871" s="188"/>
      <c r="D4871" s="203"/>
      <c r="E4871" s="203"/>
      <c r="F4871" s="203"/>
    </row>
    <row r="4872" spans="2:6" ht="15.75">
      <c r="B4872" s="188"/>
      <c r="C4872" s="188"/>
      <c r="D4872" s="203"/>
      <c r="E4872" s="203"/>
      <c r="F4872" s="203"/>
    </row>
    <row r="4873" spans="2:6" ht="15.75">
      <c r="B4873" s="188"/>
      <c r="C4873" s="188"/>
      <c r="D4873" s="203"/>
      <c r="E4873" s="203"/>
      <c r="F4873" s="203"/>
    </row>
    <row r="4874" spans="2:6" ht="15.75">
      <c r="B4874" s="188"/>
      <c r="C4874" s="188"/>
      <c r="D4874" s="203"/>
      <c r="E4874" s="203"/>
      <c r="F4874" s="203"/>
    </row>
    <row r="4875" spans="2:6" ht="15.75">
      <c r="B4875" s="188"/>
      <c r="C4875" s="188"/>
      <c r="D4875" s="203"/>
      <c r="E4875" s="203"/>
      <c r="F4875" s="203"/>
    </row>
    <row r="4876" spans="2:6" ht="15.75">
      <c r="B4876" s="188"/>
      <c r="C4876" s="188"/>
      <c r="D4876" s="203"/>
      <c r="E4876" s="203"/>
      <c r="F4876" s="203"/>
    </row>
    <row r="4877" spans="2:6" ht="15.75">
      <c r="B4877" s="188"/>
      <c r="C4877" s="188"/>
      <c r="D4877" s="203"/>
      <c r="E4877" s="203"/>
      <c r="F4877" s="203"/>
    </row>
    <row r="4878" spans="2:6" ht="15.75">
      <c r="B4878" s="188"/>
      <c r="C4878" s="188"/>
      <c r="D4878" s="203"/>
      <c r="E4878" s="203"/>
      <c r="F4878" s="203"/>
    </row>
    <row r="4879" spans="2:6" ht="15.75">
      <c r="B4879" s="188"/>
      <c r="C4879" s="188"/>
      <c r="D4879" s="203"/>
      <c r="E4879" s="203"/>
      <c r="F4879" s="203"/>
    </row>
    <row r="4880" spans="2:6" ht="15.75">
      <c r="B4880" s="188"/>
      <c r="C4880" s="188"/>
      <c r="D4880" s="203"/>
      <c r="E4880" s="203"/>
      <c r="F4880" s="203"/>
    </row>
    <row r="4881" spans="2:6" ht="15.75">
      <c r="B4881" s="188"/>
      <c r="C4881" s="188"/>
      <c r="D4881" s="203"/>
      <c r="E4881" s="203"/>
      <c r="F4881" s="203"/>
    </row>
    <row r="4882" spans="2:6" ht="15.75">
      <c r="B4882" s="188"/>
      <c r="C4882" s="188"/>
      <c r="D4882" s="203"/>
      <c r="E4882" s="203"/>
      <c r="F4882" s="203"/>
    </row>
    <row r="4883" spans="2:6" ht="15.75">
      <c r="B4883" s="188"/>
      <c r="C4883" s="188"/>
      <c r="D4883" s="203"/>
      <c r="E4883" s="203"/>
      <c r="F4883" s="203"/>
    </row>
    <row r="4884" spans="2:6" ht="15.75">
      <c r="B4884" s="188"/>
      <c r="C4884" s="188"/>
      <c r="D4884" s="203"/>
      <c r="E4884" s="203"/>
      <c r="F4884" s="203"/>
    </row>
    <row r="4885" spans="2:6" ht="15.75">
      <c r="B4885" s="188"/>
      <c r="C4885" s="188"/>
      <c r="D4885" s="203"/>
      <c r="E4885" s="203"/>
      <c r="F4885" s="203"/>
    </row>
    <row r="4886" spans="2:6" ht="15.75">
      <c r="B4886" s="188"/>
      <c r="C4886" s="188"/>
      <c r="D4886" s="203"/>
      <c r="E4886" s="203"/>
      <c r="F4886" s="203"/>
    </row>
    <row r="4887" spans="2:6" ht="15.75">
      <c r="B4887" s="188"/>
      <c r="C4887" s="188"/>
      <c r="D4887" s="203"/>
      <c r="E4887" s="203"/>
      <c r="F4887" s="203"/>
    </row>
    <row r="4888" spans="2:6" ht="15.75">
      <c r="B4888" s="188"/>
      <c r="C4888" s="188"/>
      <c r="D4888" s="203"/>
      <c r="E4888" s="203"/>
      <c r="F4888" s="203"/>
    </row>
    <row r="4889" spans="2:6" ht="15.75">
      <c r="B4889" s="188"/>
      <c r="C4889" s="188"/>
      <c r="D4889" s="203"/>
      <c r="E4889" s="203"/>
      <c r="F4889" s="203"/>
    </row>
    <row r="4890" spans="2:6" ht="15.75">
      <c r="B4890" s="188"/>
      <c r="C4890" s="188"/>
      <c r="D4890" s="203"/>
      <c r="E4890" s="203"/>
      <c r="F4890" s="203"/>
    </row>
    <row r="4891" spans="2:6" ht="15.75">
      <c r="B4891" s="188"/>
      <c r="C4891" s="188"/>
      <c r="D4891" s="203"/>
      <c r="E4891" s="203"/>
      <c r="F4891" s="203"/>
    </row>
    <row r="4892" spans="2:6" ht="15.75">
      <c r="B4892" s="188"/>
      <c r="C4892" s="188"/>
      <c r="D4892" s="203"/>
      <c r="E4892" s="203"/>
      <c r="F4892" s="203"/>
    </row>
    <row r="4893" spans="2:6" ht="15.75">
      <c r="B4893" s="188"/>
      <c r="C4893" s="188"/>
      <c r="D4893" s="203"/>
      <c r="E4893" s="203"/>
      <c r="F4893" s="203"/>
    </row>
    <row r="4894" spans="2:6" ht="15.75">
      <c r="B4894" s="188"/>
      <c r="C4894" s="188"/>
      <c r="D4894" s="203"/>
      <c r="E4894" s="203"/>
      <c r="F4894" s="203"/>
    </row>
    <row r="4895" spans="2:6" ht="15.75">
      <c r="B4895" s="188"/>
      <c r="C4895" s="188"/>
      <c r="D4895" s="203"/>
      <c r="E4895" s="203"/>
      <c r="F4895" s="203"/>
    </row>
    <row r="4896" spans="2:6" ht="15.75">
      <c r="B4896" s="188"/>
      <c r="C4896" s="188"/>
      <c r="D4896" s="203"/>
      <c r="E4896" s="203"/>
      <c r="F4896" s="203"/>
    </row>
    <row r="4897" spans="2:6" ht="15.75">
      <c r="B4897" s="188"/>
      <c r="C4897" s="188"/>
      <c r="D4897" s="203"/>
      <c r="E4897" s="203"/>
      <c r="F4897" s="203"/>
    </row>
    <row r="4898" spans="2:6" ht="15.75">
      <c r="B4898" s="188"/>
      <c r="C4898" s="188"/>
      <c r="D4898" s="203"/>
      <c r="E4898" s="203"/>
      <c r="F4898" s="203"/>
    </row>
    <row r="4899" spans="2:6" ht="15.75">
      <c r="B4899" s="188"/>
      <c r="C4899" s="188"/>
      <c r="D4899" s="203"/>
      <c r="E4899" s="203"/>
      <c r="F4899" s="203"/>
    </row>
    <row r="4900" spans="2:6" ht="15.75">
      <c r="B4900" s="188"/>
      <c r="C4900" s="188"/>
      <c r="D4900" s="203"/>
      <c r="E4900" s="203"/>
      <c r="F4900" s="203"/>
    </row>
    <row r="4901" spans="2:6" ht="15.75">
      <c r="B4901" s="188"/>
      <c r="C4901" s="188"/>
      <c r="D4901" s="203"/>
      <c r="E4901" s="203"/>
      <c r="F4901" s="203"/>
    </row>
    <row r="4902" spans="2:6" ht="15.75">
      <c r="B4902" s="188"/>
      <c r="C4902" s="188"/>
      <c r="D4902" s="203"/>
      <c r="E4902" s="203"/>
      <c r="F4902" s="203"/>
    </row>
    <row r="4903" spans="2:6" ht="15.75">
      <c r="B4903" s="188"/>
      <c r="C4903" s="188"/>
      <c r="D4903" s="203"/>
      <c r="E4903" s="203"/>
      <c r="F4903" s="203"/>
    </row>
    <row r="4904" spans="2:6" ht="15.75">
      <c r="B4904" s="188"/>
      <c r="C4904" s="188"/>
      <c r="D4904" s="203"/>
      <c r="E4904" s="203"/>
      <c r="F4904" s="203"/>
    </row>
    <row r="4905" spans="2:6" ht="15.75">
      <c r="B4905" s="188"/>
      <c r="C4905" s="188"/>
      <c r="D4905" s="203"/>
      <c r="E4905" s="203"/>
      <c r="F4905" s="203"/>
    </row>
    <row r="4906" spans="2:6" ht="15.75">
      <c r="B4906" s="188"/>
      <c r="C4906" s="188"/>
      <c r="D4906" s="203"/>
      <c r="E4906" s="203"/>
      <c r="F4906" s="203"/>
    </row>
    <row r="4907" spans="2:6" ht="15.75">
      <c r="B4907" s="188"/>
      <c r="C4907" s="188"/>
      <c r="D4907" s="203"/>
      <c r="E4907" s="203"/>
      <c r="F4907" s="203"/>
    </row>
    <row r="4908" spans="2:6" ht="15.75">
      <c r="B4908" s="188"/>
      <c r="C4908" s="188"/>
      <c r="D4908" s="203"/>
      <c r="E4908" s="203"/>
      <c r="F4908" s="203"/>
    </row>
    <row r="4909" spans="2:6" ht="15.75">
      <c r="B4909" s="188"/>
      <c r="C4909" s="188"/>
      <c r="D4909" s="203"/>
      <c r="E4909" s="203"/>
      <c r="F4909" s="203"/>
    </row>
    <row r="4910" spans="2:6" ht="15.75">
      <c r="B4910" s="188"/>
      <c r="C4910" s="188"/>
      <c r="D4910" s="203"/>
      <c r="E4910" s="203"/>
      <c r="F4910" s="203"/>
    </row>
    <row r="4911" spans="2:6" ht="15.75">
      <c r="B4911" s="188"/>
      <c r="C4911" s="188"/>
      <c r="D4911" s="203"/>
      <c r="E4911" s="203"/>
      <c r="F4911" s="203"/>
    </row>
    <row r="4912" spans="2:6" ht="15.75">
      <c r="B4912" s="188"/>
      <c r="C4912" s="188"/>
      <c r="D4912" s="203"/>
      <c r="E4912" s="203"/>
      <c r="F4912" s="203"/>
    </row>
    <row r="4913" spans="2:6" ht="15.75">
      <c r="B4913" s="188"/>
      <c r="C4913" s="188"/>
      <c r="D4913" s="203"/>
      <c r="E4913" s="203"/>
      <c r="F4913" s="203"/>
    </row>
    <row r="4914" spans="2:6" ht="15.75">
      <c r="B4914" s="188"/>
      <c r="C4914" s="188"/>
      <c r="D4914" s="203"/>
      <c r="E4914" s="203"/>
      <c r="F4914" s="203"/>
    </row>
    <row r="4915" spans="2:6" ht="15.75">
      <c r="B4915" s="188"/>
      <c r="C4915" s="188"/>
      <c r="D4915" s="203"/>
      <c r="E4915" s="203"/>
      <c r="F4915" s="203"/>
    </row>
    <row r="4916" spans="2:6" ht="15.75">
      <c r="B4916" s="188"/>
      <c r="C4916" s="188"/>
      <c r="D4916" s="203"/>
      <c r="E4916" s="203"/>
      <c r="F4916" s="203"/>
    </row>
    <row r="4917" spans="2:6" ht="15.75">
      <c r="B4917" s="188"/>
      <c r="C4917" s="188"/>
      <c r="D4917" s="203"/>
      <c r="E4917" s="203"/>
      <c r="F4917" s="203"/>
    </row>
    <row r="4918" spans="2:6" ht="15.75">
      <c r="B4918" s="188"/>
      <c r="C4918" s="188"/>
      <c r="D4918" s="203"/>
      <c r="E4918" s="203"/>
      <c r="F4918" s="203"/>
    </row>
    <row r="4919" spans="2:6" ht="15.75">
      <c r="B4919" s="188"/>
      <c r="C4919" s="188"/>
      <c r="D4919" s="203"/>
      <c r="E4919" s="203"/>
      <c r="F4919" s="203"/>
    </row>
    <row r="4920" spans="2:6" ht="15.75">
      <c r="B4920" s="188"/>
      <c r="C4920" s="188"/>
      <c r="D4920" s="203"/>
      <c r="E4920" s="203"/>
      <c r="F4920" s="203"/>
    </row>
    <row r="4921" spans="2:6" ht="15.75">
      <c r="B4921" s="188"/>
      <c r="C4921" s="188"/>
      <c r="D4921" s="203"/>
      <c r="E4921" s="203"/>
      <c r="F4921" s="203"/>
    </row>
    <row r="4922" spans="2:6" ht="15.75">
      <c r="B4922" s="188"/>
      <c r="C4922" s="188"/>
      <c r="D4922" s="203"/>
      <c r="E4922" s="203"/>
      <c r="F4922" s="203"/>
    </row>
    <row r="4923" spans="2:6" ht="15.75">
      <c r="B4923" s="188"/>
      <c r="C4923" s="188"/>
      <c r="D4923" s="203"/>
      <c r="E4923" s="203"/>
      <c r="F4923" s="203"/>
    </row>
    <row r="4924" spans="2:6" ht="15.75">
      <c r="B4924" s="188"/>
      <c r="C4924" s="188"/>
      <c r="D4924" s="203"/>
      <c r="E4924" s="203"/>
      <c r="F4924" s="203"/>
    </row>
    <row r="4925" spans="2:6" ht="15.75">
      <c r="B4925" s="188"/>
      <c r="C4925" s="188"/>
      <c r="D4925" s="203"/>
      <c r="E4925" s="203"/>
      <c r="F4925" s="203"/>
    </row>
    <row r="4926" spans="2:6" ht="15.75">
      <c r="B4926" s="188"/>
      <c r="C4926" s="188"/>
      <c r="D4926" s="203"/>
      <c r="E4926" s="203"/>
      <c r="F4926" s="203"/>
    </row>
    <row r="4927" spans="2:6" ht="15.75">
      <c r="B4927" s="188"/>
      <c r="C4927" s="188"/>
      <c r="D4927" s="203"/>
      <c r="E4927" s="203"/>
      <c r="F4927" s="203"/>
    </row>
    <row r="4928" spans="2:6" ht="15.75">
      <c r="B4928" s="188"/>
      <c r="C4928" s="188"/>
      <c r="D4928" s="203"/>
      <c r="E4928" s="203"/>
      <c r="F4928" s="203"/>
    </row>
    <row r="4929" spans="2:6" ht="15.75">
      <c r="B4929" s="188"/>
      <c r="C4929" s="188"/>
      <c r="D4929" s="203"/>
      <c r="E4929" s="203"/>
      <c r="F4929" s="203"/>
    </row>
    <row r="4930" spans="2:6" ht="15.75">
      <c r="B4930" s="188"/>
      <c r="C4930" s="188"/>
      <c r="D4930" s="203"/>
      <c r="E4930" s="203"/>
      <c r="F4930" s="203"/>
    </row>
    <row r="4931" spans="2:6" ht="15.75">
      <c r="B4931" s="188"/>
      <c r="C4931" s="188"/>
      <c r="D4931" s="203"/>
      <c r="E4931" s="203"/>
      <c r="F4931" s="203"/>
    </row>
    <row r="4932" spans="2:6" ht="15.75">
      <c r="B4932" s="188"/>
      <c r="C4932" s="188"/>
      <c r="D4932" s="203"/>
      <c r="E4932" s="203"/>
      <c r="F4932" s="203"/>
    </row>
    <row r="4933" spans="2:6" ht="15.75">
      <c r="B4933" s="188"/>
      <c r="C4933" s="188"/>
      <c r="D4933" s="203"/>
      <c r="E4933" s="203"/>
      <c r="F4933" s="203"/>
    </row>
    <row r="4934" spans="2:6" ht="15.75">
      <c r="B4934" s="188"/>
      <c r="C4934" s="188"/>
      <c r="D4934" s="203"/>
      <c r="E4934" s="203"/>
      <c r="F4934" s="203"/>
    </row>
    <row r="4935" spans="2:6" ht="15.75">
      <c r="B4935" s="188"/>
      <c r="C4935" s="188"/>
      <c r="D4935" s="203"/>
      <c r="E4935" s="203"/>
      <c r="F4935" s="203"/>
    </row>
    <row r="4936" spans="2:6" ht="15.75">
      <c r="B4936" s="188"/>
      <c r="C4936" s="188"/>
      <c r="D4936" s="203"/>
      <c r="E4936" s="203"/>
      <c r="F4936" s="203"/>
    </row>
    <row r="4937" spans="2:6" ht="15.75">
      <c r="B4937" s="188"/>
      <c r="C4937" s="188"/>
      <c r="D4937" s="203"/>
      <c r="E4937" s="203"/>
      <c r="F4937" s="203"/>
    </row>
    <row r="4938" spans="2:6" ht="15.75">
      <c r="B4938" s="188"/>
      <c r="C4938" s="188"/>
      <c r="D4938" s="203"/>
      <c r="E4938" s="203"/>
      <c r="F4938" s="203"/>
    </row>
    <row r="4939" spans="2:6" ht="15.75">
      <c r="B4939" s="188"/>
      <c r="C4939" s="188"/>
      <c r="D4939" s="203"/>
      <c r="E4939" s="203"/>
      <c r="F4939" s="203"/>
    </row>
    <row r="4940" spans="2:6" ht="15.75">
      <c r="B4940" s="188"/>
      <c r="C4940" s="188"/>
      <c r="D4940" s="203"/>
      <c r="E4940" s="203"/>
      <c r="F4940" s="203"/>
    </row>
    <row r="4941" spans="2:6" ht="15.75">
      <c r="B4941" s="188"/>
      <c r="C4941" s="188"/>
      <c r="D4941" s="203"/>
      <c r="E4941" s="203"/>
      <c r="F4941" s="203"/>
    </row>
    <row r="4942" spans="2:6" ht="15.75">
      <c r="B4942" s="188"/>
      <c r="C4942" s="188"/>
      <c r="D4942" s="203"/>
      <c r="E4942" s="203"/>
      <c r="F4942" s="203"/>
    </row>
    <row r="4943" spans="2:6" ht="15.75">
      <c r="B4943" s="188"/>
      <c r="C4943" s="188"/>
      <c r="D4943" s="203"/>
      <c r="E4943" s="203"/>
      <c r="F4943" s="203"/>
    </row>
    <row r="4944" spans="2:6" ht="15.75">
      <c r="B4944" s="188"/>
      <c r="C4944" s="188"/>
      <c r="D4944" s="203"/>
      <c r="E4944" s="203"/>
      <c r="F4944" s="203"/>
    </row>
    <row r="4945" spans="2:6" ht="15.75">
      <c r="B4945" s="188"/>
      <c r="C4945" s="188"/>
      <c r="D4945" s="203"/>
      <c r="E4945" s="203"/>
      <c r="F4945" s="203"/>
    </row>
    <row r="4946" spans="2:6" ht="15.75">
      <c r="B4946" s="188"/>
      <c r="C4946" s="188"/>
      <c r="D4946" s="203"/>
      <c r="E4946" s="203"/>
      <c r="F4946" s="203"/>
    </row>
    <row r="4947" spans="2:6" ht="15.75">
      <c r="B4947" s="188"/>
      <c r="C4947" s="188"/>
      <c r="D4947" s="203"/>
      <c r="E4947" s="203"/>
      <c r="F4947" s="203"/>
    </row>
    <row r="4948" spans="2:6" ht="15.75">
      <c r="B4948" s="188"/>
      <c r="C4948" s="188"/>
      <c r="D4948" s="203"/>
      <c r="E4948" s="203"/>
      <c r="F4948" s="203"/>
    </row>
    <row r="4949" spans="2:6" ht="15.75">
      <c r="B4949" s="188"/>
      <c r="C4949" s="188"/>
      <c r="D4949" s="203"/>
      <c r="E4949" s="203"/>
      <c r="F4949" s="203"/>
    </row>
    <row r="4950" spans="2:6" ht="15.75">
      <c r="B4950" s="188"/>
      <c r="C4950" s="188"/>
      <c r="D4950" s="203"/>
      <c r="E4950" s="203"/>
      <c r="F4950" s="203"/>
    </row>
    <row r="4951" spans="2:6" ht="15.75">
      <c r="B4951" s="188"/>
      <c r="C4951" s="188"/>
      <c r="D4951" s="203"/>
      <c r="E4951" s="203"/>
      <c r="F4951" s="203"/>
    </row>
    <row r="4952" spans="2:6" ht="15.75">
      <c r="B4952" s="188"/>
      <c r="C4952" s="188"/>
      <c r="D4952" s="203"/>
      <c r="E4952" s="203"/>
      <c r="F4952" s="203"/>
    </row>
    <row r="4953" spans="2:6" ht="15.75">
      <c r="B4953" s="188"/>
      <c r="C4953" s="188"/>
      <c r="D4953" s="203"/>
      <c r="E4953" s="203"/>
      <c r="F4953" s="203"/>
    </row>
    <row r="4954" spans="2:6" ht="15.75">
      <c r="B4954" s="188"/>
      <c r="C4954" s="188"/>
      <c r="D4954" s="203"/>
      <c r="E4954" s="203"/>
      <c r="F4954" s="203"/>
    </row>
    <row r="4955" spans="2:6" ht="15.75">
      <c r="B4955" s="188"/>
      <c r="C4955" s="188"/>
      <c r="D4955" s="203"/>
      <c r="E4955" s="203"/>
      <c r="F4955" s="203"/>
    </row>
    <row r="4956" spans="2:6" ht="15.75">
      <c r="B4956" s="188"/>
      <c r="C4956" s="188"/>
      <c r="D4956" s="203"/>
      <c r="E4956" s="203"/>
      <c r="F4956" s="203"/>
    </row>
    <row r="4957" spans="2:6" ht="15.75">
      <c r="B4957" s="188"/>
      <c r="C4957" s="188"/>
      <c r="D4957" s="203"/>
      <c r="E4957" s="203"/>
      <c r="F4957" s="203"/>
    </row>
    <row r="4958" spans="2:6" ht="15.75">
      <c r="B4958" s="188"/>
      <c r="C4958" s="188"/>
      <c r="D4958" s="203"/>
      <c r="E4958" s="203"/>
      <c r="F4958" s="203"/>
    </row>
    <row r="4959" spans="2:6" ht="15.75">
      <c r="B4959" s="188"/>
      <c r="C4959" s="188"/>
      <c r="D4959" s="203"/>
      <c r="E4959" s="203"/>
      <c r="F4959" s="203"/>
    </row>
    <row r="4960" spans="2:6" ht="15.75">
      <c r="B4960" s="188"/>
      <c r="C4960" s="188"/>
      <c r="D4960" s="203"/>
      <c r="E4960" s="203"/>
      <c r="F4960" s="203"/>
    </row>
    <row r="4961" spans="2:6" ht="15.75">
      <c r="B4961" s="188"/>
      <c r="C4961" s="188"/>
      <c r="D4961" s="203"/>
      <c r="E4961" s="203"/>
      <c r="F4961" s="203"/>
    </row>
    <row r="4962" spans="2:6" ht="15.75">
      <c r="B4962" s="188"/>
      <c r="C4962" s="188"/>
      <c r="D4962" s="203"/>
      <c r="E4962" s="203"/>
      <c r="F4962" s="203"/>
    </row>
    <row r="4963" spans="2:6" ht="15.75">
      <c r="B4963" s="188"/>
      <c r="C4963" s="188"/>
      <c r="D4963" s="203"/>
      <c r="E4963" s="203"/>
      <c r="F4963" s="203"/>
    </row>
    <row r="4964" spans="2:6" ht="15.75">
      <c r="B4964" s="188"/>
      <c r="C4964" s="188"/>
      <c r="D4964" s="203"/>
      <c r="E4964" s="203"/>
      <c r="F4964" s="203"/>
    </row>
    <row r="4965" spans="2:6" ht="15.75">
      <c r="B4965" s="188"/>
      <c r="C4965" s="188"/>
      <c r="D4965" s="203"/>
      <c r="E4965" s="203"/>
      <c r="F4965" s="203"/>
    </row>
    <row r="4966" spans="2:6" ht="15.75">
      <c r="B4966" s="188"/>
      <c r="C4966" s="188"/>
      <c r="D4966" s="203"/>
      <c r="E4966" s="203"/>
      <c r="F4966" s="203"/>
    </row>
    <row r="4967" spans="2:6" ht="15.75">
      <c r="B4967" s="188"/>
      <c r="C4967" s="188"/>
      <c r="D4967" s="203"/>
      <c r="E4967" s="203"/>
      <c r="F4967" s="203"/>
    </row>
    <row r="4968" spans="2:6" ht="15.75">
      <c r="B4968" s="188"/>
      <c r="C4968" s="188"/>
      <c r="D4968" s="203"/>
      <c r="E4968" s="203"/>
      <c r="F4968" s="203"/>
    </row>
    <row r="4969" spans="2:6" ht="15.75">
      <c r="B4969" s="188"/>
      <c r="C4969" s="188"/>
      <c r="D4969" s="203"/>
      <c r="E4969" s="203"/>
      <c r="F4969" s="203"/>
    </row>
    <row r="4970" spans="2:6" ht="15.75">
      <c r="B4970" s="188"/>
      <c r="C4970" s="188"/>
      <c r="D4970" s="203"/>
      <c r="E4970" s="203"/>
      <c r="F4970" s="203"/>
    </row>
    <row r="4971" spans="2:6" ht="15.75">
      <c r="B4971" s="188"/>
      <c r="C4971" s="188"/>
      <c r="D4971" s="203"/>
      <c r="E4971" s="203"/>
      <c r="F4971" s="203"/>
    </row>
    <row r="4972" spans="2:6" ht="15.75">
      <c r="B4972" s="188"/>
      <c r="C4972" s="188"/>
      <c r="D4972" s="203"/>
      <c r="E4972" s="203"/>
      <c r="F4972" s="203"/>
    </row>
    <row r="4973" spans="2:6" ht="15.75">
      <c r="B4973" s="188"/>
      <c r="C4973" s="188"/>
      <c r="D4973" s="203"/>
      <c r="E4973" s="203"/>
      <c r="F4973" s="203"/>
    </row>
    <row r="4974" spans="2:6" ht="15.75">
      <c r="B4974" s="188"/>
      <c r="C4974" s="188"/>
      <c r="D4974" s="203"/>
      <c r="E4974" s="203"/>
      <c r="F4974" s="203"/>
    </row>
    <row r="4975" spans="2:6" ht="15.75">
      <c r="B4975" s="188"/>
      <c r="C4975" s="188"/>
      <c r="D4975" s="203"/>
      <c r="E4975" s="203"/>
      <c r="F4975" s="203"/>
    </row>
    <row r="4976" spans="2:6" ht="15.75">
      <c r="B4976" s="188"/>
      <c r="C4976" s="188"/>
      <c r="D4976" s="203"/>
      <c r="E4976" s="203"/>
      <c r="F4976" s="203"/>
    </row>
    <row r="4977" spans="2:6" ht="15.75">
      <c r="B4977" s="188"/>
      <c r="C4977" s="188"/>
      <c r="D4977" s="203"/>
      <c r="E4977" s="203"/>
      <c r="F4977" s="203"/>
    </row>
    <row r="4978" spans="2:6" ht="15.75">
      <c r="B4978" s="188"/>
      <c r="C4978" s="188"/>
      <c r="D4978" s="203"/>
      <c r="E4978" s="203"/>
      <c r="F4978" s="203"/>
    </row>
    <row r="4979" spans="2:6" ht="15.75">
      <c r="B4979" s="188"/>
      <c r="C4979" s="188"/>
      <c r="D4979" s="203"/>
      <c r="E4979" s="203"/>
      <c r="F4979" s="203"/>
    </row>
    <row r="4980" spans="2:6" ht="15.75">
      <c r="B4980" s="188"/>
      <c r="C4980" s="188"/>
      <c r="D4980" s="203"/>
      <c r="E4980" s="203"/>
      <c r="F4980" s="203"/>
    </row>
    <row r="4981" spans="2:6" ht="15.75">
      <c r="B4981" s="188"/>
      <c r="C4981" s="188"/>
      <c r="D4981" s="203"/>
      <c r="E4981" s="203"/>
      <c r="F4981" s="203"/>
    </row>
    <row r="4982" spans="2:6" ht="15.75">
      <c r="B4982" s="188"/>
      <c r="C4982" s="188"/>
      <c r="D4982" s="203"/>
      <c r="E4982" s="203"/>
      <c r="F4982" s="203"/>
    </row>
    <row r="4983" spans="2:6" ht="15.75">
      <c r="B4983" s="188"/>
      <c r="C4983" s="188"/>
      <c r="D4983" s="203"/>
      <c r="E4983" s="203"/>
      <c r="F4983" s="203"/>
    </row>
    <row r="4984" spans="2:6" ht="15.75">
      <c r="B4984" s="188"/>
      <c r="C4984" s="188"/>
      <c r="D4984" s="203"/>
      <c r="E4984" s="203"/>
      <c r="F4984" s="203"/>
    </row>
    <row r="4985" spans="2:6" ht="15.75">
      <c r="B4985" s="188"/>
      <c r="C4985" s="188"/>
      <c r="D4985" s="203"/>
      <c r="E4985" s="203"/>
      <c r="F4985" s="203"/>
    </row>
    <row r="4986" spans="2:6" ht="15.75">
      <c r="B4986" s="188"/>
      <c r="C4986" s="188"/>
      <c r="D4986" s="203"/>
      <c r="E4986" s="203"/>
      <c r="F4986" s="203"/>
    </row>
    <row r="4987" spans="2:6" ht="15.75">
      <c r="B4987" s="188"/>
      <c r="C4987" s="188"/>
      <c r="D4987" s="203"/>
      <c r="E4987" s="203"/>
      <c r="F4987" s="203"/>
    </row>
    <row r="4988" spans="2:6" ht="15.75">
      <c r="B4988" s="188"/>
      <c r="C4988" s="188"/>
      <c r="D4988" s="203"/>
      <c r="E4988" s="203"/>
      <c r="F4988" s="203"/>
    </row>
    <row r="4989" spans="2:6" ht="15.75">
      <c r="B4989" s="188"/>
      <c r="C4989" s="188"/>
      <c r="D4989" s="203"/>
      <c r="E4989" s="203"/>
      <c r="F4989" s="203"/>
    </row>
    <row r="4990" spans="2:6" ht="15.75">
      <c r="B4990" s="188"/>
      <c r="C4990" s="188"/>
      <c r="D4990" s="203"/>
      <c r="E4990" s="203"/>
      <c r="F4990" s="203"/>
    </row>
    <row r="4991" spans="2:6" ht="15.75">
      <c r="B4991" s="188"/>
      <c r="C4991" s="188"/>
      <c r="D4991" s="203"/>
      <c r="E4991" s="203"/>
      <c r="F4991" s="203"/>
    </row>
    <row r="4992" spans="2:6" ht="15.75">
      <c r="B4992" s="188"/>
      <c r="C4992" s="188"/>
      <c r="D4992" s="203"/>
      <c r="E4992" s="203"/>
      <c r="F4992" s="203"/>
    </row>
    <row r="4993" spans="2:6" ht="15.75">
      <c r="B4993" s="188"/>
      <c r="C4993" s="188"/>
      <c r="D4993" s="203"/>
      <c r="E4993" s="203"/>
      <c r="F4993" s="203"/>
    </row>
    <row r="4994" spans="2:6" ht="15.75">
      <c r="B4994" s="188"/>
      <c r="C4994" s="188"/>
      <c r="D4994" s="203"/>
      <c r="E4994" s="203"/>
      <c r="F4994" s="203"/>
    </row>
    <row r="4995" spans="2:6" ht="15.75">
      <c r="B4995" s="188"/>
      <c r="C4995" s="188"/>
      <c r="D4995" s="203"/>
      <c r="E4995" s="203"/>
      <c r="F4995" s="203"/>
    </row>
    <row r="4996" spans="2:6" ht="15.75">
      <c r="B4996" s="188"/>
      <c r="C4996" s="188"/>
      <c r="D4996" s="203"/>
      <c r="E4996" s="203"/>
      <c r="F4996" s="203"/>
    </row>
    <row r="4997" spans="2:6" ht="15.75">
      <c r="B4997" s="188"/>
      <c r="C4997" s="188"/>
      <c r="D4997" s="203"/>
      <c r="E4997" s="203"/>
      <c r="F4997" s="203"/>
    </row>
    <row r="4998" spans="2:6" ht="15.75">
      <c r="B4998" s="188"/>
      <c r="C4998" s="188"/>
      <c r="D4998" s="203"/>
      <c r="E4998" s="203"/>
      <c r="F4998" s="203"/>
    </row>
    <row r="4999" spans="2:6" ht="15.75">
      <c r="B4999" s="188"/>
      <c r="C4999" s="188"/>
      <c r="D4999" s="203"/>
      <c r="E4999" s="203"/>
      <c r="F4999" s="203"/>
    </row>
    <row r="5000" spans="2:6" ht="15.75">
      <c r="B5000" s="188"/>
      <c r="C5000" s="188"/>
      <c r="D5000" s="203"/>
      <c r="E5000" s="203"/>
      <c r="F5000" s="203"/>
    </row>
    <row r="5001" spans="2:6" ht="15.75">
      <c r="B5001" s="188"/>
      <c r="C5001" s="188"/>
      <c r="D5001" s="203"/>
      <c r="E5001" s="203"/>
      <c r="F5001" s="203"/>
    </row>
    <row r="5002" spans="2:6" ht="15.75">
      <c r="B5002" s="188"/>
      <c r="C5002" s="188"/>
      <c r="D5002" s="203"/>
      <c r="E5002" s="203"/>
      <c r="F5002" s="203"/>
    </row>
    <row r="5003" spans="2:6" ht="15.75">
      <c r="B5003" s="188"/>
      <c r="C5003" s="188"/>
      <c r="D5003" s="203"/>
      <c r="E5003" s="203"/>
      <c r="F5003" s="203"/>
    </row>
    <row r="5004" spans="2:6" ht="15.75">
      <c r="B5004" s="188"/>
      <c r="C5004" s="188"/>
      <c r="D5004" s="203"/>
      <c r="E5004" s="203"/>
      <c r="F5004" s="203"/>
    </row>
    <row r="5005" spans="2:6" ht="15.75">
      <c r="B5005" s="188"/>
      <c r="C5005" s="188"/>
      <c r="D5005" s="203"/>
      <c r="E5005" s="203"/>
      <c r="F5005" s="203"/>
    </row>
    <row r="5006" spans="2:6" ht="15.75">
      <c r="B5006" s="188"/>
      <c r="C5006" s="188"/>
      <c r="D5006" s="203"/>
      <c r="E5006" s="203"/>
      <c r="F5006" s="203"/>
    </row>
    <row r="5007" spans="2:6" ht="15.75">
      <c r="B5007" s="188"/>
      <c r="C5007" s="188"/>
      <c r="D5007" s="203"/>
      <c r="E5007" s="203"/>
      <c r="F5007" s="203"/>
    </row>
    <row r="5008" spans="2:6" ht="15.75">
      <c r="B5008" s="188"/>
      <c r="C5008" s="188"/>
      <c r="D5008" s="203"/>
      <c r="E5008" s="203"/>
      <c r="F5008" s="203"/>
    </row>
    <row r="5009" spans="2:6" ht="15.75">
      <c r="B5009" s="188"/>
      <c r="C5009" s="188"/>
      <c r="D5009" s="203"/>
      <c r="E5009" s="203"/>
      <c r="F5009" s="203"/>
    </row>
    <row r="5010" spans="2:6" ht="15.75">
      <c r="B5010" s="188"/>
      <c r="C5010" s="188"/>
      <c r="D5010" s="203"/>
      <c r="E5010" s="203"/>
      <c r="F5010" s="203"/>
    </row>
    <row r="5011" spans="2:6" ht="15.75">
      <c r="B5011" s="188"/>
      <c r="C5011" s="188"/>
      <c r="D5011" s="203"/>
      <c r="E5011" s="203"/>
      <c r="F5011" s="203"/>
    </row>
    <row r="5012" spans="2:6" ht="15.75">
      <c r="B5012" s="188"/>
      <c r="C5012" s="188"/>
      <c r="D5012" s="203"/>
      <c r="E5012" s="203"/>
      <c r="F5012" s="203"/>
    </row>
    <row r="5013" spans="2:6" ht="15.75">
      <c r="B5013" s="188"/>
      <c r="C5013" s="188"/>
      <c r="D5013" s="203"/>
      <c r="E5013" s="203"/>
      <c r="F5013" s="203"/>
    </row>
    <row r="5014" spans="2:6" ht="15.75">
      <c r="B5014" s="188"/>
      <c r="C5014" s="188"/>
      <c r="D5014" s="203"/>
      <c r="E5014" s="203"/>
      <c r="F5014" s="203"/>
    </row>
    <row r="5015" spans="2:6" ht="15.75">
      <c r="B5015" s="188"/>
      <c r="C5015" s="188"/>
      <c r="D5015" s="203"/>
      <c r="E5015" s="203"/>
      <c r="F5015" s="203"/>
    </row>
    <row r="5016" spans="2:6" ht="15.75">
      <c r="B5016" s="188"/>
      <c r="C5016" s="188"/>
      <c r="D5016" s="203"/>
      <c r="E5016" s="203"/>
      <c r="F5016" s="203"/>
    </row>
    <row r="5017" spans="2:6" ht="15.75">
      <c r="B5017" s="188"/>
      <c r="C5017" s="188"/>
      <c r="D5017" s="203"/>
      <c r="E5017" s="203"/>
      <c r="F5017" s="203"/>
    </row>
    <row r="5018" spans="2:6" ht="15.75">
      <c r="B5018" s="188"/>
      <c r="C5018" s="188"/>
      <c r="D5018" s="203"/>
      <c r="E5018" s="203"/>
      <c r="F5018" s="203"/>
    </row>
    <row r="5019" spans="2:6" ht="15.75">
      <c r="B5019" s="188"/>
      <c r="C5019" s="188"/>
      <c r="D5019" s="203"/>
      <c r="E5019" s="203"/>
      <c r="F5019" s="203"/>
    </row>
    <row r="5020" spans="2:6" ht="15.75">
      <c r="B5020" s="188"/>
      <c r="C5020" s="188"/>
      <c r="D5020" s="203"/>
      <c r="E5020" s="203"/>
      <c r="F5020" s="203"/>
    </row>
    <row r="5021" spans="2:6" ht="15.75">
      <c r="B5021" s="188"/>
      <c r="C5021" s="188"/>
      <c r="D5021" s="203"/>
      <c r="E5021" s="203"/>
      <c r="F5021" s="203"/>
    </row>
    <row r="5022" spans="2:6" ht="15.75">
      <c r="B5022" s="188"/>
      <c r="C5022" s="188"/>
      <c r="D5022" s="203"/>
      <c r="E5022" s="203"/>
      <c r="F5022" s="203"/>
    </row>
    <row r="5023" spans="2:6" ht="15.75">
      <c r="B5023" s="188"/>
      <c r="C5023" s="188"/>
      <c r="D5023" s="203"/>
      <c r="E5023" s="203"/>
      <c r="F5023" s="203"/>
    </row>
    <row r="5024" spans="2:6" ht="15.75">
      <c r="B5024" s="188"/>
      <c r="C5024" s="188"/>
      <c r="D5024" s="203"/>
      <c r="E5024" s="203"/>
      <c r="F5024" s="203"/>
    </row>
    <row r="5025" spans="2:6" ht="15.75">
      <c r="B5025" s="188"/>
      <c r="C5025" s="188"/>
      <c r="D5025" s="203"/>
      <c r="E5025" s="203"/>
      <c r="F5025" s="203"/>
    </row>
    <row r="5026" spans="2:6" ht="15.75">
      <c r="B5026" s="188"/>
      <c r="C5026" s="188"/>
      <c r="D5026" s="203"/>
      <c r="E5026" s="203"/>
      <c r="F5026" s="203"/>
    </row>
    <row r="5027" spans="2:6" ht="15.75">
      <c r="B5027" s="188"/>
      <c r="C5027" s="188"/>
      <c r="D5027" s="203"/>
      <c r="E5027" s="203"/>
      <c r="F5027" s="203"/>
    </row>
    <row r="5028" spans="2:6" ht="15.75">
      <c r="B5028" s="188"/>
      <c r="C5028" s="188"/>
      <c r="D5028" s="203"/>
      <c r="E5028" s="203"/>
      <c r="F5028" s="203"/>
    </row>
    <row r="5029" spans="2:6" ht="15.75">
      <c r="B5029" s="188"/>
      <c r="C5029" s="188"/>
      <c r="D5029" s="203"/>
      <c r="E5029" s="203"/>
      <c r="F5029" s="203"/>
    </row>
    <row r="5030" spans="2:6" ht="15.75">
      <c r="B5030" s="188"/>
      <c r="C5030" s="188"/>
      <c r="D5030" s="203"/>
      <c r="E5030" s="203"/>
      <c r="F5030" s="203"/>
    </row>
    <row r="5031" spans="2:6" ht="15.75">
      <c r="B5031" s="188"/>
      <c r="C5031" s="188"/>
      <c r="D5031" s="203"/>
      <c r="E5031" s="203"/>
      <c r="F5031" s="203"/>
    </row>
    <row r="5032" spans="2:6" ht="15.75">
      <c r="B5032" s="188"/>
      <c r="C5032" s="188"/>
      <c r="D5032" s="203"/>
      <c r="E5032" s="203"/>
      <c r="F5032" s="203"/>
    </row>
    <row r="5033" spans="2:6" ht="15.75">
      <c r="B5033" s="188"/>
      <c r="C5033" s="188"/>
      <c r="D5033" s="203"/>
      <c r="E5033" s="203"/>
      <c r="F5033" s="203"/>
    </row>
    <row r="5034" spans="2:6" ht="15.75">
      <c r="B5034" s="188"/>
      <c r="C5034" s="188"/>
      <c r="D5034" s="203"/>
      <c r="E5034" s="203"/>
      <c r="F5034" s="203"/>
    </row>
    <row r="5035" spans="2:6" ht="15.75">
      <c r="B5035" s="188"/>
      <c r="C5035" s="188"/>
      <c r="D5035" s="203"/>
      <c r="E5035" s="203"/>
      <c r="F5035" s="203"/>
    </row>
    <row r="5036" spans="2:6" ht="15.75">
      <c r="B5036" s="188"/>
      <c r="C5036" s="188"/>
      <c r="D5036" s="203"/>
      <c r="E5036" s="203"/>
      <c r="F5036" s="203"/>
    </row>
    <row r="5037" spans="2:6" ht="15.75">
      <c r="B5037" s="188"/>
      <c r="C5037" s="188"/>
      <c r="D5037" s="203"/>
      <c r="E5037" s="203"/>
      <c r="F5037" s="203"/>
    </row>
    <row r="5038" spans="2:6" ht="15.75">
      <c r="B5038" s="188"/>
      <c r="C5038" s="188"/>
      <c r="D5038" s="203"/>
      <c r="E5038" s="203"/>
      <c r="F5038" s="203"/>
    </row>
    <row r="5039" spans="2:6" ht="15.75">
      <c r="B5039" s="188"/>
      <c r="C5039" s="188"/>
      <c r="D5039" s="203"/>
      <c r="E5039" s="203"/>
      <c r="F5039" s="203"/>
    </row>
    <row r="5040" spans="2:6" ht="15.75">
      <c r="B5040" s="188"/>
      <c r="C5040" s="188"/>
      <c r="D5040" s="203"/>
      <c r="E5040" s="203"/>
      <c r="F5040" s="203"/>
    </row>
    <row r="5041" spans="2:6" ht="15.75">
      <c r="B5041" s="188"/>
      <c r="C5041" s="188"/>
      <c r="D5041" s="203"/>
      <c r="E5041" s="203"/>
      <c r="F5041" s="203"/>
    </row>
    <row r="5042" spans="2:6" ht="15.75">
      <c r="B5042" s="188"/>
      <c r="C5042" s="188"/>
      <c r="D5042" s="203"/>
      <c r="E5042" s="203"/>
      <c r="F5042" s="203"/>
    </row>
    <row r="5043" spans="2:6" ht="15.75">
      <c r="B5043" s="188"/>
      <c r="C5043" s="188"/>
      <c r="D5043" s="203"/>
      <c r="E5043" s="203"/>
      <c r="F5043" s="203"/>
    </row>
    <row r="5044" spans="2:6" ht="15.75">
      <c r="B5044" s="188"/>
      <c r="C5044" s="188"/>
      <c r="D5044" s="203"/>
      <c r="E5044" s="203"/>
      <c r="F5044" s="203"/>
    </row>
    <row r="5045" spans="2:6" ht="15.75">
      <c r="B5045" s="188"/>
      <c r="C5045" s="188"/>
      <c r="D5045" s="203"/>
      <c r="E5045" s="203"/>
      <c r="F5045" s="203"/>
    </row>
    <row r="5046" spans="2:6" ht="15.75">
      <c r="B5046" s="188"/>
      <c r="C5046" s="188"/>
      <c r="D5046" s="203"/>
      <c r="E5046" s="203"/>
      <c r="F5046" s="203"/>
    </row>
    <row r="5047" spans="2:6" ht="15.75">
      <c r="B5047" s="188"/>
      <c r="C5047" s="188"/>
      <c r="D5047" s="203"/>
      <c r="E5047" s="203"/>
      <c r="F5047" s="203"/>
    </row>
    <row r="5048" spans="2:6" ht="15.75">
      <c r="B5048" s="188"/>
      <c r="C5048" s="188"/>
      <c r="D5048" s="203"/>
      <c r="E5048" s="203"/>
      <c r="F5048" s="203"/>
    </row>
    <row r="5049" spans="2:6" ht="15.75">
      <c r="B5049" s="188"/>
      <c r="C5049" s="188"/>
      <c r="D5049" s="203"/>
      <c r="E5049" s="203"/>
      <c r="F5049" s="203"/>
    </row>
    <row r="5050" spans="2:6" ht="15.75">
      <c r="B5050" s="188"/>
      <c r="C5050" s="188"/>
      <c r="D5050" s="203"/>
      <c r="E5050" s="203"/>
      <c r="F5050" s="203"/>
    </row>
    <row r="5051" spans="2:6" ht="15.75">
      <c r="B5051" s="188"/>
      <c r="C5051" s="188"/>
      <c r="D5051" s="203"/>
      <c r="E5051" s="203"/>
      <c r="F5051" s="203"/>
    </row>
    <row r="5052" spans="2:6" ht="15.75">
      <c r="B5052" s="188"/>
      <c r="C5052" s="188"/>
      <c r="D5052" s="203"/>
      <c r="E5052" s="203"/>
      <c r="F5052" s="203"/>
    </row>
    <row r="5053" spans="2:6" ht="15.75">
      <c r="B5053" s="188"/>
      <c r="C5053" s="188"/>
      <c r="D5053" s="203"/>
      <c r="E5053" s="203"/>
      <c r="F5053" s="203"/>
    </row>
    <row r="5054" spans="2:6" ht="15.75">
      <c r="B5054" s="188"/>
      <c r="C5054" s="188"/>
      <c r="D5054" s="203"/>
      <c r="E5054" s="203"/>
      <c r="F5054" s="203"/>
    </row>
    <row r="5055" spans="2:6" ht="15.75">
      <c r="B5055" s="188"/>
      <c r="C5055" s="188"/>
      <c r="D5055" s="203"/>
      <c r="E5055" s="203"/>
      <c r="F5055" s="203"/>
    </row>
    <row r="5056" spans="2:6" ht="15.75">
      <c r="B5056" s="188"/>
      <c r="C5056" s="188"/>
      <c r="D5056" s="203"/>
      <c r="E5056" s="203"/>
      <c r="F5056" s="203"/>
    </row>
    <row r="5057" spans="2:6" ht="15.75">
      <c r="B5057" s="188"/>
      <c r="C5057" s="188"/>
      <c r="D5057" s="203"/>
      <c r="E5057" s="203"/>
      <c r="F5057" s="203"/>
    </row>
    <row r="5058" spans="2:6" ht="15.75">
      <c r="B5058" s="188"/>
      <c r="C5058" s="188"/>
      <c r="D5058" s="203"/>
      <c r="E5058" s="203"/>
      <c r="F5058" s="203"/>
    </row>
    <row r="5059" spans="2:6" ht="15.75">
      <c r="B5059" s="188"/>
      <c r="C5059" s="188"/>
      <c r="D5059" s="203"/>
      <c r="E5059" s="203"/>
      <c r="F5059" s="203"/>
    </row>
    <row r="5060" spans="2:6" ht="15.75">
      <c r="B5060" s="188"/>
      <c r="C5060" s="188"/>
      <c r="D5060" s="203"/>
      <c r="E5060" s="203"/>
      <c r="F5060" s="203"/>
    </row>
    <row r="5061" spans="2:6" ht="15.75">
      <c r="B5061" s="188"/>
      <c r="C5061" s="188"/>
      <c r="D5061" s="203"/>
      <c r="E5061" s="203"/>
      <c r="F5061" s="203"/>
    </row>
    <row r="5062" spans="2:6" ht="15.75">
      <c r="B5062" s="188"/>
      <c r="C5062" s="188"/>
      <c r="D5062" s="203"/>
      <c r="E5062" s="203"/>
      <c r="F5062" s="203"/>
    </row>
    <row r="5063" spans="2:6" ht="15.75">
      <c r="B5063" s="188"/>
      <c r="C5063" s="188"/>
      <c r="D5063" s="203"/>
      <c r="E5063" s="203"/>
      <c r="F5063" s="203"/>
    </row>
    <row r="5064" spans="2:6" ht="15.75">
      <c r="B5064" s="188"/>
      <c r="C5064" s="188"/>
      <c r="D5064" s="203"/>
      <c r="E5064" s="203"/>
      <c r="F5064" s="203"/>
    </row>
    <row r="5065" spans="2:6" ht="15.75">
      <c r="B5065" s="188"/>
      <c r="C5065" s="188"/>
      <c r="D5065" s="203"/>
      <c r="E5065" s="203"/>
      <c r="F5065" s="203"/>
    </row>
    <row r="5066" spans="2:6" ht="15.75">
      <c r="B5066" s="188"/>
      <c r="C5066" s="188"/>
      <c r="D5066" s="203"/>
      <c r="E5066" s="203"/>
      <c r="F5066" s="203"/>
    </row>
    <row r="5067" spans="2:6" ht="15.75">
      <c r="B5067" s="188"/>
      <c r="C5067" s="188"/>
      <c r="D5067" s="203"/>
      <c r="E5067" s="203"/>
      <c r="F5067" s="203"/>
    </row>
    <row r="5068" spans="2:6" ht="15.75">
      <c r="B5068" s="188"/>
      <c r="C5068" s="188"/>
      <c r="D5068" s="203"/>
      <c r="E5068" s="203"/>
      <c r="F5068" s="203"/>
    </row>
    <row r="5069" spans="2:6" ht="15.75">
      <c r="B5069" s="188"/>
      <c r="C5069" s="188"/>
      <c r="D5069" s="203"/>
      <c r="E5069" s="203"/>
      <c r="F5069" s="203"/>
    </row>
    <row r="5070" spans="2:6" ht="15.75">
      <c r="B5070" s="188"/>
      <c r="C5070" s="188"/>
      <c r="D5070" s="203"/>
      <c r="E5070" s="203"/>
      <c r="F5070" s="203"/>
    </row>
    <row r="5071" spans="2:6" ht="15.75">
      <c r="B5071" s="188"/>
      <c r="C5071" s="188"/>
      <c r="D5071" s="203"/>
      <c r="E5071" s="203"/>
      <c r="F5071" s="203"/>
    </row>
    <row r="5072" spans="2:6" ht="15.75">
      <c r="B5072" s="188"/>
      <c r="C5072" s="188"/>
      <c r="D5072" s="203"/>
      <c r="E5072" s="203"/>
      <c r="F5072" s="203"/>
    </row>
    <row r="5073" spans="2:6" ht="15.75">
      <c r="B5073" s="188"/>
      <c r="C5073" s="188"/>
      <c r="D5073" s="203"/>
      <c r="E5073" s="203"/>
      <c r="F5073" s="203"/>
    </row>
    <row r="5074" spans="2:6" ht="15.75">
      <c r="B5074" s="188"/>
      <c r="C5074" s="188"/>
      <c r="D5074" s="203"/>
      <c r="E5074" s="203"/>
      <c r="F5074" s="203"/>
    </row>
    <row r="5075" spans="2:6" ht="15.75">
      <c r="B5075" s="188"/>
      <c r="C5075" s="188"/>
      <c r="D5075" s="203"/>
      <c r="E5075" s="203"/>
      <c r="F5075" s="203"/>
    </row>
    <row r="5076" spans="2:6" ht="15.75">
      <c r="B5076" s="188"/>
      <c r="C5076" s="188"/>
      <c r="D5076" s="203"/>
      <c r="E5076" s="203"/>
      <c r="F5076" s="203"/>
    </row>
    <row r="5077" spans="2:6" ht="15.75">
      <c r="B5077" s="188"/>
      <c r="C5077" s="188"/>
      <c r="D5077" s="203"/>
      <c r="E5077" s="203"/>
      <c r="F5077" s="203"/>
    </row>
    <row r="5078" spans="2:6" ht="15.75">
      <c r="B5078" s="188"/>
      <c r="C5078" s="188"/>
      <c r="D5078" s="203"/>
      <c r="E5078" s="203"/>
      <c r="F5078" s="203"/>
    </row>
    <row r="5079" spans="2:6" ht="15.75">
      <c r="B5079" s="188"/>
      <c r="C5079" s="188"/>
      <c r="D5079" s="203"/>
      <c r="E5079" s="203"/>
      <c r="F5079" s="203"/>
    </row>
    <row r="5080" spans="2:6" ht="15.75">
      <c r="B5080" s="188"/>
      <c r="C5080" s="188"/>
      <c r="D5080" s="203"/>
      <c r="E5080" s="203"/>
      <c r="F5080" s="203"/>
    </row>
    <row r="5081" spans="2:6" ht="15.75">
      <c r="B5081" s="188"/>
      <c r="C5081" s="188"/>
      <c r="D5081" s="203"/>
      <c r="E5081" s="203"/>
      <c r="F5081" s="203"/>
    </row>
    <row r="5082" spans="2:6" ht="15.75">
      <c r="B5082" s="188"/>
      <c r="C5082" s="188"/>
      <c r="D5082" s="203"/>
      <c r="E5082" s="203"/>
      <c r="F5082" s="203"/>
    </row>
    <row r="5083" spans="2:6" ht="15.75">
      <c r="B5083" s="188"/>
      <c r="C5083" s="188"/>
      <c r="D5083" s="203"/>
      <c r="E5083" s="203"/>
      <c r="F5083" s="203"/>
    </row>
    <row r="5084" spans="2:6" ht="15.75">
      <c r="B5084" s="188"/>
      <c r="C5084" s="188"/>
      <c r="D5084" s="203"/>
      <c r="E5084" s="203"/>
      <c r="F5084" s="203"/>
    </row>
    <row r="5085" spans="2:6" ht="15.75">
      <c r="B5085" s="188"/>
      <c r="C5085" s="188"/>
      <c r="D5085" s="203"/>
      <c r="E5085" s="203"/>
      <c r="F5085" s="203"/>
    </row>
    <row r="5086" spans="2:6" ht="15.75">
      <c r="B5086" s="188"/>
      <c r="C5086" s="188"/>
      <c r="D5086" s="203"/>
      <c r="E5086" s="203"/>
      <c r="F5086" s="203"/>
    </row>
    <row r="5087" spans="2:6" ht="15.75">
      <c r="B5087" s="188"/>
      <c r="C5087" s="188"/>
      <c r="D5087" s="203"/>
      <c r="E5087" s="203"/>
      <c r="F5087" s="203"/>
    </row>
    <row r="5088" spans="2:6" ht="15.75">
      <c r="B5088" s="188"/>
      <c r="C5088" s="188"/>
      <c r="D5088" s="203"/>
      <c r="E5088" s="203"/>
      <c r="F5088" s="203"/>
    </row>
    <row r="5089" spans="2:6" ht="15.75">
      <c r="B5089" s="188"/>
      <c r="C5089" s="188"/>
      <c r="D5089" s="203"/>
      <c r="E5089" s="203"/>
      <c r="F5089" s="203"/>
    </row>
    <row r="5090" spans="2:6" ht="15.75">
      <c r="B5090" s="188"/>
      <c r="C5090" s="188"/>
      <c r="D5090" s="203"/>
      <c r="E5090" s="203"/>
      <c r="F5090" s="203"/>
    </row>
    <row r="5091" spans="2:6" ht="15.75">
      <c r="B5091" s="188"/>
      <c r="C5091" s="188"/>
      <c r="D5091" s="203"/>
      <c r="E5091" s="203"/>
      <c r="F5091" s="203"/>
    </row>
    <row r="5092" spans="2:6" ht="15.75">
      <c r="B5092" s="188"/>
      <c r="C5092" s="188"/>
      <c r="D5092" s="203"/>
      <c r="E5092" s="203"/>
      <c r="F5092" s="203"/>
    </row>
    <row r="5093" spans="2:6" ht="15.75">
      <c r="B5093" s="188"/>
      <c r="C5093" s="188"/>
      <c r="D5093" s="203"/>
      <c r="E5093" s="203"/>
      <c r="F5093" s="203"/>
    </row>
    <row r="5094" spans="2:6" ht="15.75">
      <c r="B5094" s="188"/>
      <c r="C5094" s="188"/>
      <c r="D5094" s="203"/>
      <c r="E5094" s="203"/>
      <c r="F5094" s="203"/>
    </row>
    <row r="5095" spans="2:6" ht="15.75">
      <c r="B5095" s="188"/>
      <c r="C5095" s="188"/>
      <c r="D5095" s="203"/>
      <c r="E5095" s="203"/>
      <c r="F5095" s="203"/>
    </row>
    <row r="5096" spans="2:6" ht="15.75">
      <c r="B5096" s="188"/>
      <c r="C5096" s="188"/>
      <c r="D5096" s="203"/>
      <c r="E5096" s="203"/>
      <c r="F5096" s="203"/>
    </row>
    <row r="5097" spans="2:6" ht="15.75">
      <c r="B5097" s="188"/>
      <c r="C5097" s="188"/>
      <c r="D5097" s="203"/>
      <c r="E5097" s="203"/>
      <c r="F5097" s="203"/>
    </row>
    <row r="5098" spans="2:6" ht="15.75">
      <c r="B5098" s="188"/>
      <c r="C5098" s="188"/>
      <c r="D5098" s="203"/>
      <c r="E5098" s="203"/>
      <c r="F5098" s="203"/>
    </row>
    <row r="5099" spans="2:6" ht="15.75">
      <c r="B5099" s="188"/>
      <c r="C5099" s="188"/>
      <c r="D5099" s="203"/>
      <c r="E5099" s="203"/>
      <c r="F5099" s="203"/>
    </row>
    <row r="5100" spans="2:6" ht="15.75">
      <c r="B5100" s="188"/>
      <c r="C5100" s="188"/>
      <c r="D5100" s="203"/>
      <c r="E5100" s="203"/>
      <c r="F5100" s="203"/>
    </row>
    <row r="5101" spans="2:6" ht="15.75">
      <c r="B5101" s="188"/>
      <c r="C5101" s="188"/>
      <c r="D5101" s="203"/>
      <c r="E5101" s="203"/>
      <c r="F5101" s="203"/>
    </row>
    <row r="5102" spans="2:6" ht="15.75">
      <c r="B5102" s="188"/>
      <c r="C5102" s="188"/>
      <c r="D5102" s="203"/>
      <c r="E5102" s="203"/>
      <c r="F5102" s="203"/>
    </row>
    <row r="5103" spans="2:6" ht="15.75">
      <c r="B5103" s="188"/>
      <c r="C5103" s="188"/>
      <c r="D5103" s="203"/>
      <c r="E5103" s="203"/>
      <c r="F5103" s="203"/>
    </row>
    <row r="5104" spans="2:6" ht="15.75">
      <c r="B5104" s="188"/>
      <c r="C5104" s="188"/>
      <c r="D5104" s="203"/>
      <c r="E5104" s="203"/>
      <c r="F5104" s="203"/>
    </row>
    <row r="5105" spans="2:6" ht="15.75">
      <c r="B5105" s="188"/>
      <c r="C5105" s="188"/>
      <c r="D5105" s="203"/>
      <c r="E5105" s="203"/>
      <c r="F5105" s="203"/>
    </row>
    <row r="5106" spans="2:6" ht="15.75">
      <c r="B5106" s="188"/>
      <c r="C5106" s="188"/>
      <c r="D5106" s="203"/>
      <c r="E5106" s="203"/>
      <c r="F5106" s="203"/>
    </row>
    <row r="5107" spans="2:6" ht="15.75">
      <c r="B5107" s="188"/>
      <c r="C5107" s="188"/>
      <c r="D5107" s="203"/>
      <c r="E5107" s="203"/>
      <c r="F5107" s="203"/>
    </row>
    <row r="5108" spans="2:6" ht="15.75">
      <c r="B5108" s="188"/>
      <c r="C5108" s="188"/>
      <c r="D5108" s="203"/>
      <c r="E5108" s="203"/>
      <c r="F5108" s="203"/>
    </row>
    <row r="5109" spans="2:6" ht="15.75">
      <c r="B5109" s="188"/>
      <c r="C5109" s="188"/>
      <c r="D5109" s="203"/>
      <c r="E5109" s="203"/>
      <c r="F5109" s="203"/>
    </row>
    <row r="5110" spans="2:6" ht="15.75">
      <c r="B5110" s="188"/>
      <c r="C5110" s="188"/>
      <c r="D5110" s="203"/>
      <c r="E5110" s="203"/>
      <c r="F5110" s="203"/>
    </row>
    <row r="5111" spans="2:6" ht="15.75">
      <c r="B5111" s="188"/>
      <c r="C5111" s="188"/>
      <c r="D5111" s="203"/>
      <c r="E5111" s="203"/>
      <c r="F5111" s="203"/>
    </row>
    <row r="5112" spans="2:6" ht="15.75">
      <c r="B5112" s="188"/>
      <c r="C5112" s="188"/>
      <c r="D5112" s="203"/>
      <c r="E5112" s="203"/>
      <c r="F5112" s="203"/>
    </row>
    <row r="5113" spans="2:6" ht="15.75">
      <c r="B5113" s="188"/>
      <c r="C5113" s="188"/>
      <c r="D5113" s="203"/>
      <c r="E5113" s="203"/>
      <c r="F5113" s="203"/>
    </row>
    <row r="5114" spans="2:6" ht="15.75">
      <c r="B5114" s="188"/>
      <c r="C5114" s="188"/>
      <c r="D5114" s="203"/>
      <c r="E5114" s="203"/>
      <c r="F5114" s="203"/>
    </row>
    <row r="5115" spans="2:6" ht="15.75">
      <c r="B5115" s="188"/>
      <c r="C5115" s="188"/>
      <c r="D5115" s="203"/>
      <c r="E5115" s="203"/>
      <c r="F5115" s="203"/>
    </row>
    <row r="5116" spans="2:6" ht="15.75">
      <c r="B5116" s="188"/>
      <c r="C5116" s="188"/>
      <c r="D5116" s="203"/>
      <c r="E5116" s="203"/>
      <c r="F5116" s="203"/>
    </row>
    <row r="5117" spans="2:6" ht="15.75">
      <c r="B5117" s="188"/>
      <c r="C5117" s="188"/>
      <c r="D5117" s="203"/>
      <c r="E5117" s="203"/>
      <c r="F5117" s="203"/>
    </row>
    <row r="5118" spans="2:6" ht="15.75">
      <c r="B5118" s="188"/>
      <c r="C5118" s="188"/>
      <c r="D5118" s="203"/>
      <c r="E5118" s="203"/>
      <c r="F5118" s="203"/>
    </row>
    <row r="5119" spans="2:6" ht="15.75">
      <c r="B5119" s="188"/>
      <c r="C5119" s="188"/>
      <c r="D5119" s="203"/>
      <c r="E5119" s="203"/>
      <c r="F5119" s="203"/>
    </row>
    <row r="5120" spans="2:6" ht="15.75">
      <c r="B5120" s="188"/>
      <c r="C5120" s="188"/>
      <c r="D5120" s="203"/>
      <c r="E5120" s="203"/>
      <c r="F5120" s="203"/>
    </row>
    <row r="5121" spans="2:6" ht="15.75">
      <c r="B5121" s="188"/>
      <c r="C5121" s="188"/>
      <c r="D5121" s="203"/>
      <c r="E5121" s="203"/>
      <c r="F5121" s="203"/>
    </row>
    <row r="5122" spans="2:6" ht="15.75">
      <c r="B5122" s="188"/>
      <c r="C5122" s="188"/>
      <c r="D5122" s="203"/>
      <c r="E5122" s="203"/>
      <c r="F5122" s="203"/>
    </row>
    <row r="5123" spans="2:6" ht="15.75">
      <c r="B5123" s="188"/>
      <c r="C5123" s="188"/>
      <c r="D5123" s="203"/>
      <c r="E5123" s="203"/>
      <c r="F5123" s="203"/>
    </row>
    <row r="5124" spans="2:6" ht="15.75">
      <c r="B5124" s="188"/>
      <c r="C5124" s="188"/>
      <c r="D5124" s="203"/>
      <c r="E5124" s="203"/>
      <c r="F5124" s="203"/>
    </row>
    <row r="5125" spans="2:6" ht="15.75">
      <c r="B5125" s="188"/>
      <c r="C5125" s="188"/>
      <c r="D5125" s="203"/>
      <c r="E5125" s="203"/>
      <c r="F5125" s="203"/>
    </row>
    <row r="5126" spans="2:6" ht="15.75">
      <c r="B5126" s="188"/>
      <c r="C5126" s="188"/>
      <c r="D5126" s="203"/>
      <c r="E5126" s="203"/>
      <c r="F5126" s="203"/>
    </row>
    <row r="5127" spans="2:6" ht="15.75">
      <c r="B5127" s="188"/>
      <c r="C5127" s="188"/>
      <c r="D5127" s="203"/>
      <c r="E5127" s="203"/>
      <c r="F5127" s="203"/>
    </row>
    <row r="5128" spans="2:6" ht="15.75">
      <c r="B5128" s="188"/>
      <c r="C5128" s="188"/>
      <c r="D5128" s="203"/>
      <c r="E5128" s="203"/>
      <c r="F5128" s="203"/>
    </row>
    <row r="5129" spans="2:6" ht="15.75">
      <c r="B5129" s="188"/>
      <c r="C5129" s="188"/>
      <c r="D5129" s="203"/>
      <c r="E5129" s="203"/>
      <c r="F5129" s="203"/>
    </row>
    <row r="5130" spans="2:6" ht="15.75">
      <c r="B5130" s="188"/>
      <c r="C5130" s="188"/>
      <c r="D5130" s="203"/>
      <c r="E5130" s="203"/>
      <c r="F5130" s="203"/>
    </row>
    <row r="5131" spans="2:6" ht="15.75">
      <c r="B5131" s="188"/>
      <c r="C5131" s="188"/>
      <c r="D5131" s="203"/>
      <c r="E5131" s="203"/>
      <c r="F5131" s="203"/>
    </row>
    <row r="5132" spans="2:6" ht="15.75">
      <c r="B5132" s="188"/>
      <c r="C5132" s="188"/>
      <c r="D5132" s="203"/>
      <c r="E5132" s="203"/>
      <c r="F5132" s="203"/>
    </row>
    <row r="5133" spans="2:6" ht="15.75">
      <c r="B5133" s="188"/>
      <c r="C5133" s="188"/>
      <c r="D5133" s="203"/>
      <c r="E5133" s="203"/>
      <c r="F5133" s="203"/>
    </row>
    <row r="5134" spans="2:6" ht="15.75">
      <c r="B5134" s="188"/>
      <c r="C5134" s="188"/>
      <c r="D5134" s="203"/>
      <c r="E5134" s="203"/>
      <c r="F5134" s="203"/>
    </row>
    <row r="5135" spans="2:6" ht="15.75">
      <c r="B5135" s="188"/>
      <c r="C5135" s="188"/>
      <c r="D5135" s="203"/>
      <c r="E5135" s="203"/>
      <c r="F5135" s="203"/>
    </row>
    <row r="5136" spans="2:6" ht="15.75">
      <c r="B5136" s="188"/>
      <c r="C5136" s="188"/>
      <c r="D5136" s="203"/>
      <c r="E5136" s="203"/>
      <c r="F5136" s="203"/>
    </row>
    <row r="5137" spans="2:6" ht="15.75">
      <c r="B5137" s="188"/>
      <c r="C5137" s="188"/>
      <c r="D5137" s="203"/>
      <c r="E5137" s="203"/>
      <c r="F5137" s="203"/>
    </row>
    <row r="5138" spans="2:6" ht="15.75">
      <c r="B5138" s="188"/>
      <c r="C5138" s="188"/>
      <c r="D5138" s="203"/>
      <c r="E5138" s="203"/>
      <c r="F5138" s="203"/>
    </row>
    <row r="5139" spans="2:6" ht="15.75">
      <c r="B5139" s="188"/>
      <c r="C5139" s="188"/>
      <c r="D5139" s="203"/>
      <c r="E5139" s="203"/>
      <c r="F5139" s="203"/>
    </row>
    <row r="5140" spans="2:6" ht="15.75">
      <c r="B5140" s="188"/>
      <c r="C5140" s="188"/>
      <c r="D5140" s="203"/>
      <c r="E5140" s="203"/>
      <c r="F5140" s="203"/>
    </row>
    <row r="5141" spans="2:6" ht="15.75">
      <c r="B5141" s="188"/>
      <c r="C5141" s="188"/>
      <c r="D5141" s="203"/>
      <c r="E5141" s="203"/>
      <c r="F5141" s="203"/>
    </row>
    <row r="5142" spans="2:6" ht="15.75">
      <c r="B5142" s="188"/>
      <c r="C5142" s="188"/>
      <c r="D5142" s="203"/>
      <c r="E5142" s="203"/>
      <c r="F5142" s="203"/>
    </row>
    <row r="5143" spans="2:6" ht="15.75">
      <c r="B5143" s="188"/>
      <c r="C5143" s="188"/>
      <c r="D5143" s="203"/>
      <c r="E5143" s="203"/>
      <c r="F5143" s="203"/>
    </row>
    <row r="5144" spans="2:6" ht="15.75">
      <c r="B5144" s="188"/>
      <c r="C5144" s="188"/>
      <c r="D5144" s="203"/>
      <c r="E5144" s="203"/>
      <c r="F5144" s="203"/>
    </row>
    <row r="5145" spans="2:6" ht="15.75">
      <c r="B5145" s="188"/>
      <c r="C5145" s="188"/>
      <c r="D5145" s="203"/>
      <c r="E5145" s="203"/>
      <c r="F5145" s="203"/>
    </row>
    <row r="5146" spans="2:6" ht="15.75">
      <c r="B5146" s="188"/>
      <c r="C5146" s="188"/>
      <c r="D5146" s="203"/>
      <c r="E5146" s="203"/>
      <c r="F5146" s="203"/>
    </row>
    <row r="5147" spans="2:6" ht="15.75">
      <c r="B5147" s="188"/>
      <c r="C5147" s="188"/>
      <c r="D5147" s="203"/>
      <c r="E5147" s="203"/>
      <c r="F5147" s="203"/>
    </row>
    <row r="5148" spans="2:6" ht="15.75">
      <c r="B5148" s="188"/>
      <c r="C5148" s="188"/>
      <c r="D5148" s="203"/>
      <c r="E5148" s="203"/>
      <c r="F5148" s="203"/>
    </row>
    <row r="5149" spans="2:6" ht="15.75">
      <c r="B5149" s="188"/>
      <c r="C5149" s="188"/>
      <c r="D5149" s="203"/>
      <c r="E5149" s="203"/>
      <c r="F5149" s="203"/>
    </row>
    <row r="5150" spans="2:6" ht="15.75">
      <c r="B5150" s="188"/>
      <c r="C5150" s="188"/>
      <c r="D5150" s="203"/>
      <c r="E5150" s="203"/>
      <c r="F5150" s="203"/>
    </row>
    <row r="5151" spans="2:6" ht="15.75">
      <c r="B5151" s="188"/>
      <c r="C5151" s="188"/>
      <c r="D5151" s="203"/>
      <c r="E5151" s="203"/>
      <c r="F5151" s="203"/>
    </row>
    <row r="5152" spans="2:6" ht="15.75">
      <c r="B5152" s="188"/>
      <c r="C5152" s="188"/>
      <c r="D5152" s="203"/>
      <c r="E5152" s="203"/>
      <c r="F5152" s="203"/>
    </row>
    <row r="5153" spans="2:6" ht="15.75">
      <c r="B5153" s="188"/>
      <c r="C5153" s="188"/>
      <c r="D5153" s="203"/>
      <c r="E5153" s="203"/>
      <c r="F5153" s="203"/>
    </row>
    <row r="5154" spans="2:6" ht="15.75">
      <c r="B5154" s="188"/>
      <c r="C5154" s="188"/>
      <c r="D5154" s="203"/>
      <c r="E5154" s="203"/>
      <c r="F5154" s="203"/>
    </row>
    <row r="5155" spans="2:6" ht="15.75">
      <c r="B5155" s="188"/>
      <c r="C5155" s="188"/>
      <c r="D5155" s="203"/>
      <c r="E5155" s="203"/>
      <c r="F5155" s="203"/>
    </row>
    <row r="5156" spans="2:6" ht="15.75">
      <c r="B5156" s="188"/>
      <c r="C5156" s="188"/>
      <c r="D5156" s="203"/>
      <c r="E5156" s="203"/>
      <c r="F5156" s="203"/>
    </row>
    <row r="5157" spans="2:6" ht="15.75">
      <c r="B5157" s="188"/>
      <c r="C5157" s="188"/>
      <c r="D5157" s="203"/>
      <c r="E5157" s="203"/>
      <c r="F5157" s="203"/>
    </row>
    <row r="5158" spans="2:6" ht="15.75">
      <c r="B5158" s="188"/>
      <c r="C5158" s="188"/>
      <c r="D5158" s="203"/>
      <c r="E5158" s="203"/>
      <c r="F5158" s="203"/>
    </row>
    <row r="5159" spans="2:6" ht="15.75">
      <c r="B5159" s="188"/>
      <c r="C5159" s="188"/>
      <c r="D5159" s="203"/>
      <c r="E5159" s="203"/>
      <c r="F5159" s="203"/>
    </row>
    <row r="5160" spans="2:6" ht="15.75">
      <c r="B5160" s="188"/>
      <c r="C5160" s="188"/>
      <c r="D5160" s="203"/>
      <c r="E5160" s="203"/>
      <c r="F5160" s="203"/>
    </row>
    <row r="5161" spans="2:6" ht="15.75">
      <c r="B5161" s="188"/>
      <c r="C5161" s="188"/>
      <c r="D5161" s="203"/>
      <c r="E5161" s="203"/>
      <c r="F5161" s="203"/>
    </row>
    <row r="5162" spans="2:6" ht="15.75">
      <c r="B5162" s="188"/>
      <c r="C5162" s="188"/>
      <c r="D5162" s="203"/>
      <c r="E5162" s="203"/>
      <c r="F5162" s="203"/>
    </row>
    <row r="5163" spans="2:6" ht="15.75">
      <c r="B5163" s="188"/>
      <c r="C5163" s="188"/>
      <c r="D5163" s="203"/>
      <c r="E5163" s="203"/>
      <c r="F5163" s="203"/>
    </row>
    <row r="5164" spans="2:6" ht="15.75">
      <c r="B5164" s="188"/>
      <c r="C5164" s="188"/>
      <c r="D5164" s="203"/>
      <c r="E5164" s="203"/>
      <c r="F5164" s="203"/>
    </row>
    <row r="5165" spans="2:6" ht="15.75">
      <c r="B5165" s="188"/>
      <c r="C5165" s="188"/>
      <c r="D5165" s="203"/>
      <c r="E5165" s="203"/>
      <c r="F5165" s="203"/>
    </row>
    <row r="5166" spans="2:6" ht="15.75">
      <c r="B5166" s="188"/>
      <c r="C5166" s="188"/>
      <c r="D5166" s="203"/>
      <c r="E5166" s="203"/>
      <c r="F5166" s="203"/>
    </row>
    <row r="5167" spans="2:6" ht="15.75">
      <c r="B5167" s="188"/>
      <c r="C5167" s="188"/>
      <c r="D5167" s="203"/>
      <c r="E5167" s="203"/>
      <c r="F5167" s="203"/>
    </row>
    <row r="5168" spans="2:6" ht="15.75">
      <c r="B5168" s="188"/>
      <c r="C5168" s="188"/>
      <c r="D5168" s="203"/>
      <c r="E5168" s="203"/>
      <c r="F5168" s="203"/>
    </row>
    <row r="5169" spans="2:6" ht="15.75">
      <c r="B5169" s="188"/>
      <c r="C5169" s="188"/>
      <c r="D5169" s="203"/>
      <c r="E5169" s="203"/>
      <c r="F5169" s="203"/>
    </row>
    <row r="5170" spans="2:6" ht="15.75">
      <c r="B5170" s="188"/>
      <c r="C5170" s="188"/>
      <c r="D5170" s="203"/>
      <c r="E5170" s="203"/>
      <c r="F5170" s="203"/>
    </row>
    <row r="5171" spans="2:6" ht="15.75">
      <c r="B5171" s="188"/>
      <c r="C5171" s="188"/>
      <c r="D5171" s="203"/>
      <c r="E5171" s="203"/>
      <c r="F5171" s="203"/>
    </row>
    <row r="5172" spans="2:6" ht="15.75">
      <c r="B5172" s="188"/>
      <c r="C5172" s="188"/>
      <c r="D5172" s="203"/>
      <c r="E5172" s="203"/>
      <c r="F5172" s="203"/>
    </row>
    <row r="5173" spans="2:6" ht="15.75">
      <c r="B5173" s="188"/>
      <c r="C5173" s="188"/>
      <c r="D5173" s="203"/>
      <c r="E5173" s="203"/>
      <c r="F5173" s="203"/>
    </row>
    <row r="5174" spans="2:6" ht="15.75">
      <c r="B5174" s="188"/>
      <c r="C5174" s="188"/>
      <c r="D5174" s="203"/>
      <c r="E5174" s="203"/>
      <c r="F5174" s="203"/>
    </row>
    <row r="5175" spans="2:6" ht="15.75">
      <c r="B5175" s="188"/>
      <c r="C5175" s="188"/>
      <c r="D5175" s="203"/>
      <c r="E5175" s="203"/>
      <c r="F5175" s="203"/>
    </row>
    <row r="5176" spans="2:6" ht="15.75">
      <c r="B5176" s="188"/>
      <c r="C5176" s="188"/>
      <c r="D5176" s="203"/>
      <c r="E5176" s="203"/>
      <c r="F5176" s="203"/>
    </row>
    <row r="5177" spans="2:6" ht="15.75">
      <c r="B5177" s="188"/>
      <c r="C5177" s="188"/>
      <c r="D5177" s="203"/>
      <c r="E5177" s="203"/>
      <c r="F5177" s="203"/>
    </row>
    <row r="5178" spans="2:6" ht="15.75">
      <c r="B5178" s="188"/>
      <c r="C5178" s="188"/>
      <c r="D5178" s="203"/>
      <c r="E5178" s="203"/>
      <c r="F5178" s="203"/>
    </row>
    <row r="5179" spans="2:6" ht="15.75">
      <c r="B5179" s="188"/>
      <c r="C5179" s="188"/>
      <c r="D5179" s="203"/>
      <c r="E5179" s="203"/>
      <c r="F5179" s="203"/>
    </row>
    <row r="5180" spans="2:6" ht="15.75">
      <c r="B5180" s="188"/>
      <c r="C5180" s="188"/>
      <c r="D5180" s="203"/>
      <c r="E5180" s="203"/>
      <c r="F5180" s="203"/>
    </row>
    <row r="5181" spans="2:6" ht="15.75">
      <c r="B5181" s="188"/>
      <c r="C5181" s="188"/>
      <c r="D5181" s="203"/>
      <c r="E5181" s="203"/>
      <c r="F5181" s="203"/>
    </row>
    <row r="5182" spans="2:6" ht="15.75">
      <c r="B5182" s="188"/>
      <c r="C5182" s="188"/>
      <c r="D5182" s="203"/>
      <c r="E5182" s="203"/>
      <c r="F5182" s="203"/>
    </row>
    <row r="5183" spans="2:6" ht="15.75">
      <c r="B5183" s="188"/>
      <c r="C5183" s="188"/>
      <c r="D5183" s="203"/>
      <c r="E5183" s="203"/>
      <c r="F5183" s="203"/>
    </row>
    <row r="5184" spans="2:6" ht="15.75">
      <c r="B5184" s="188"/>
      <c r="C5184" s="188"/>
      <c r="D5184" s="203"/>
      <c r="E5184" s="203"/>
      <c r="F5184" s="203"/>
    </row>
    <row r="5185" spans="2:6" ht="15.75">
      <c r="B5185" s="188"/>
      <c r="C5185" s="188"/>
      <c r="D5185" s="203"/>
      <c r="E5185" s="203"/>
      <c r="F5185" s="203"/>
    </row>
    <row r="5186" spans="2:6" ht="15.75">
      <c r="B5186" s="188"/>
      <c r="C5186" s="188"/>
      <c r="D5186" s="203"/>
      <c r="E5186" s="203"/>
      <c r="F5186" s="203"/>
    </row>
    <row r="5187" spans="2:6" ht="15.75">
      <c r="B5187" s="188"/>
      <c r="C5187" s="188"/>
      <c r="D5187" s="203"/>
      <c r="E5187" s="203"/>
      <c r="F5187" s="203"/>
    </row>
    <row r="5188" spans="2:6" ht="15.75">
      <c r="B5188" s="188"/>
      <c r="C5188" s="188"/>
      <c r="D5188" s="203"/>
      <c r="E5188" s="203"/>
      <c r="F5188" s="203"/>
    </row>
    <row r="5189" spans="2:6" ht="15.75">
      <c r="B5189" s="188"/>
      <c r="C5189" s="188"/>
      <c r="D5189" s="203"/>
      <c r="E5189" s="203"/>
      <c r="F5189" s="203"/>
    </row>
    <row r="5190" spans="2:6" ht="15.75">
      <c r="B5190" s="188"/>
      <c r="C5190" s="188"/>
      <c r="D5190" s="203"/>
      <c r="E5190" s="203"/>
      <c r="F5190" s="203"/>
    </row>
    <row r="5191" spans="2:6" ht="15.75">
      <c r="B5191" s="188"/>
      <c r="C5191" s="188"/>
      <c r="D5191" s="203"/>
      <c r="E5191" s="203"/>
      <c r="F5191" s="203"/>
    </row>
    <row r="5192" spans="2:6" ht="15.75">
      <c r="B5192" s="188"/>
      <c r="C5192" s="188"/>
      <c r="D5192" s="203"/>
      <c r="E5192" s="203"/>
      <c r="F5192" s="203"/>
    </row>
    <row r="5193" spans="2:6" ht="15.75">
      <c r="B5193" s="188"/>
      <c r="C5193" s="188"/>
      <c r="D5193" s="203"/>
      <c r="E5193" s="203"/>
      <c r="F5193" s="203"/>
    </row>
    <row r="5194" spans="2:6" ht="15.75">
      <c r="B5194" s="188"/>
      <c r="C5194" s="188"/>
      <c r="D5194" s="203"/>
      <c r="E5194" s="203"/>
      <c r="F5194" s="203"/>
    </row>
    <row r="5195" spans="2:6" ht="15.75">
      <c r="B5195" s="188"/>
      <c r="C5195" s="188"/>
      <c r="D5195" s="203"/>
      <c r="E5195" s="203"/>
      <c r="F5195" s="203"/>
    </row>
    <row r="5196" spans="2:6" ht="15.75">
      <c r="B5196" s="188"/>
      <c r="C5196" s="188"/>
      <c r="D5196" s="203"/>
      <c r="E5196" s="203"/>
      <c r="F5196" s="203"/>
    </row>
    <row r="5197" spans="2:6" ht="15.75">
      <c r="B5197" s="188"/>
      <c r="C5197" s="188"/>
      <c r="D5197" s="203"/>
      <c r="E5197" s="203"/>
      <c r="F5197" s="203"/>
    </row>
    <row r="5198" spans="2:6" ht="15.75">
      <c r="B5198" s="188"/>
      <c r="C5198" s="188"/>
      <c r="D5198" s="203"/>
      <c r="E5198" s="203"/>
      <c r="F5198" s="203"/>
    </row>
    <row r="5199" spans="2:6" ht="15.75">
      <c r="B5199" s="188"/>
      <c r="C5199" s="188"/>
      <c r="D5199" s="203"/>
      <c r="E5199" s="203"/>
      <c r="F5199" s="203"/>
    </row>
    <row r="5200" spans="2:6" ht="15.75">
      <c r="B5200" s="188"/>
      <c r="C5200" s="188"/>
      <c r="D5200" s="203"/>
      <c r="E5200" s="203"/>
      <c r="F5200" s="203"/>
    </row>
    <row r="5201" spans="2:6" ht="15.75">
      <c r="B5201" s="188"/>
      <c r="C5201" s="188"/>
      <c r="D5201" s="203"/>
      <c r="E5201" s="203"/>
      <c r="F5201" s="203"/>
    </row>
    <row r="5202" spans="2:6" ht="15.75">
      <c r="B5202" s="188"/>
      <c r="C5202" s="188"/>
      <c r="D5202" s="203"/>
      <c r="E5202" s="203"/>
      <c r="F5202" s="203"/>
    </row>
    <row r="5203" spans="2:6" ht="15.75">
      <c r="B5203" s="188"/>
      <c r="C5203" s="188"/>
      <c r="D5203" s="203"/>
      <c r="E5203" s="203"/>
      <c r="F5203" s="203"/>
    </row>
    <row r="5204" spans="2:6" ht="15.75">
      <c r="B5204" s="188"/>
      <c r="C5204" s="188"/>
      <c r="D5204" s="203"/>
      <c r="E5204" s="203"/>
      <c r="F5204" s="203"/>
    </row>
    <row r="5205" spans="2:6" ht="15.75">
      <c r="B5205" s="188"/>
      <c r="C5205" s="188"/>
      <c r="D5205" s="203"/>
      <c r="E5205" s="203"/>
      <c r="F5205" s="203"/>
    </row>
    <row r="5206" spans="2:6" ht="15.75">
      <c r="B5206" s="188"/>
      <c r="C5206" s="188"/>
      <c r="D5206" s="203"/>
      <c r="E5206" s="203"/>
      <c r="F5206" s="203"/>
    </row>
    <row r="5207" spans="2:6" ht="15.75">
      <c r="B5207" s="188"/>
      <c r="C5207" s="188"/>
      <c r="D5207" s="203"/>
      <c r="E5207" s="203"/>
      <c r="F5207" s="203"/>
    </row>
    <row r="5208" spans="2:6" ht="15.75">
      <c r="B5208" s="188"/>
      <c r="C5208" s="188"/>
      <c r="D5208" s="203"/>
      <c r="E5208" s="203"/>
      <c r="F5208" s="203"/>
    </row>
    <row r="5209" spans="2:6" ht="15.75">
      <c r="B5209" s="188"/>
      <c r="C5209" s="188"/>
      <c r="D5209" s="203"/>
      <c r="E5209" s="203"/>
      <c r="F5209" s="203"/>
    </row>
    <row r="5210" spans="2:6" ht="15.75">
      <c r="B5210" s="188"/>
      <c r="C5210" s="188"/>
      <c r="D5210" s="203"/>
      <c r="E5210" s="203"/>
      <c r="F5210" s="203"/>
    </row>
    <row r="5211" spans="2:6" ht="15.75">
      <c r="B5211" s="188"/>
      <c r="C5211" s="188"/>
      <c r="D5211" s="203"/>
      <c r="E5211" s="203"/>
      <c r="F5211" s="203"/>
    </row>
    <row r="5212" spans="2:6" ht="15.75">
      <c r="B5212" s="188"/>
      <c r="C5212" s="188"/>
      <c r="D5212" s="203"/>
      <c r="E5212" s="203"/>
      <c r="F5212" s="203"/>
    </row>
    <row r="5213" spans="2:6" ht="15.75">
      <c r="B5213" s="188"/>
      <c r="C5213" s="188"/>
      <c r="D5213" s="203"/>
      <c r="E5213" s="203"/>
      <c r="F5213" s="203"/>
    </row>
    <row r="5214" spans="2:6" ht="15.75">
      <c r="B5214" s="188"/>
      <c r="C5214" s="188"/>
      <c r="D5214" s="203"/>
      <c r="E5214" s="203"/>
      <c r="F5214" s="203"/>
    </row>
    <row r="5215" spans="2:6" ht="15.75">
      <c r="B5215" s="188"/>
      <c r="C5215" s="188"/>
      <c r="D5215" s="203"/>
      <c r="E5215" s="203"/>
      <c r="F5215" s="203"/>
    </row>
    <row r="5216" spans="2:6" ht="15.75">
      <c r="B5216" s="188"/>
      <c r="C5216" s="188"/>
      <c r="D5216" s="203"/>
      <c r="E5216" s="203"/>
      <c r="F5216" s="203"/>
    </row>
    <row r="5217" spans="2:6" ht="15.75">
      <c r="B5217" s="188"/>
      <c r="C5217" s="188"/>
      <c r="D5217" s="203"/>
      <c r="E5217" s="203"/>
      <c r="F5217" s="203"/>
    </row>
    <row r="5218" spans="2:6" ht="15.75">
      <c r="B5218" s="188"/>
      <c r="C5218" s="188"/>
      <c r="D5218" s="203"/>
      <c r="E5218" s="203"/>
      <c r="F5218" s="203"/>
    </row>
    <row r="5219" spans="2:6" ht="15.75">
      <c r="B5219" s="188"/>
      <c r="C5219" s="188"/>
      <c r="D5219" s="203"/>
      <c r="E5219" s="203"/>
      <c r="F5219" s="203"/>
    </row>
    <row r="5220" spans="2:6" ht="15.75">
      <c r="B5220" s="188"/>
      <c r="C5220" s="188"/>
      <c r="D5220" s="203"/>
      <c r="E5220" s="203"/>
      <c r="F5220" s="203"/>
    </row>
    <row r="5221" spans="2:6" ht="15.75">
      <c r="B5221" s="188"/>
      <c r="C5221" s="188"/>
      <c r="D5221" s="203"/>
      <c r="E5221" s="203"/>
      <c r="F5221" s="203"/>
    </row>
    <row r="5222" spans="2:6" ht="15.75">
      <c r="B5222" s="188"/>
      <c r="C5222" s="188"/>
      <c r="D5222" s="203"/>
      <c r="E5222" s="203"/>
      <c r="F5222" s="203"/>
    </row>
    <row r="5223" spans="2:6" ht="15.75">
      <c r="B5223" s="188"/>
      <c r="C5223" s="188"/>
      <c r="D5223" s="203"/>
      <c r="E5223" s="203"/>
      <c r="F5223" s="203"/>
    </row>
    <row r="5224" spans="2:6" ht="15.75">
      <c r="B5224" s="188"/>
      <c r="C5224" s="188"/>
      <c r="D5224" s="203"/>
      <c r="E5224" s="203"/>
      <c r="F5224" s="203"/>
    </row>
    <row r="5225" spans="2:6" ht="15.75">
      <c r="B5225" s="188"/>
      <c r="C5225" s="188"/>
      <c r="D5225" s="203"/>
      <c r="E5225" s="203"/>
      <c r="F5225" s="203"/>
    </row>
    <row r="5226" spans="2:6" ht="15.75">
      <c r="B5226" s="188"/>
      <c r="C5226" s="188"/>
      <c r="D5226" s="203"/>
      <c r="E5226" s="203"/>
      <c r="F5226" s="203"/>
    </row>
    <row r="5227" spans="2:6" ht="15.75">
      <c r="B5227" s="188"/>
      <c r="C5227" s="188"/>
      <c r="D5227" s="203"/>
      <c r="E5227" s="203"/>
      <c r="F5227" s="203"/>
    </row>
    <row r="5228" spans="2:6" ht="15.75">
      <c r="B5228" s="188"/>
      <c r="C5228" s="188"/>
      <c r="D5228" s="203"/>
      <c r="E5228" s="203"/>
      <c r="F5228" s="203"/>
    </row>
    <row r="5229" spans="2:6" ht="15.75">
      <c r="B5229" s="188"/>
      <c r="C5229" s="188"/>
      <c r="D5229" s="203"/>
      <c r="E5229" s="203"/>
      <c r="F5229" s="203"/>
    </row>
    <row r="5230" spans="2:6" ht="15.75">
      <c r="B5230" s="188"/>
      <c r="C5230" s="188"/>
      <c r="D5230" s="203"/>
      <c r="E5230" s="203"/>
      <c r="F5230" s="203"/>
    </row>
    <row r="5231" spans="2:6" ht="15.75">
      <c r="B5231" s="188"/>
      <c r="C5231" s="188"/>
      <c r="D5231" s="203"/>
      <c r="E5231" s="203"/>
      <c r="F5231" s="203"/>
    </row>
    <row r="5232" spans="2:6" ht="15.75">
      <c r="B5232" s="188"/>
      <c r="C5232" s="188"/>
      <c r="D5232" s="203"/>
      <c r="E5232" s="203"/>
      <c r="F5232" s="203"/>
    </row>
    <row r="5233" spans="2:6" ht="15.75">
      <c r="B5233" s="188"/>
      <c r="C5233" s="188"/>
      <c r="D5233" s="203"/>
      <c r="E5233" s="203"/>
      <c r="F5233" s="203"/>
    </row>
    <row r="5234" spans="2:6" ht="15.75">
      <c r="B5234" s="188"/>
      <c r="C5234" s="188"/>
      <c r="D5234" s="203"/>
      <c r="E5234" s="203"/>
      <c r="F5234" s="203"/>
    </row>
    <row r="5235" spans="2:6" ht="15.75">
      <c r="B5235" s="188"/>
      <c r="C5235" s="188"/>
      <c r="D5235" s="203"/>
      <c r="E5235" s="203"/>
      <c r="F5235" s="203"/>
    </row>
    <row r="5236" spans="2:6" ht="15.75">
      <c r="B5236" s="188"/>
      <c r="C5236" s="188"/>
      <c r="D5236" s="203"/>
      <c r="E5236" s="203"/>
      <c r="F5236" s="203"/>
    </row>
    <row r="5237" spans="2:6" ht="15.75">
      <c r="B5237" s="188"/>
      <c r="C5237" s="188"/>
      <c r="D5237" s="203"/>
      <c r="E5237" s="203"/>
      <c r="F5237" s="203"/>
    </row>
    <row r="5238" spans="2:6" ht="15.75">
      <c r="B5238" s="188"/>
      <c r="C5238" s="188"/>
      <c r="D5238" s="203"/>
      <c r="E5238" s="203"/>
      <c r="F5238" s="203"/>
    </row>
    <row r="5239" spans="2:6" ht="15.75">
      <c r="B5239" s="188"/>
      <c r="C5239" s="188"/>
      <c r="D5239" s="203"/>
      <c r="E5239" s="203"/>
      <c r="F5239" s="203"/>
    </row>
    <row r="5240" spans="2:6" ht="15.75">
      <c r="B5240" s="188"/>
      <c r="C5240" s="188"/>
      <c r="D5240" s="203"/>
      <c r="E5240" s="203"/>
      <c r="F5240" s="203"/>
    </row>
    <row r="5241" spans="2:6" ht="15.75">
      <c r="B5241" s="188"/>
      <c r="C5241" s="188"/>
      <c r="D5241" s="203"/>
      <c r="E5241" s="203"/>
      <c r="F5241" s="203"/>
    </row>
    <row r="5242" spans="2:6" ht="15.75">
      <c r="B5242" s="188"/>
      <c r="C5242" s="188"/>
      <c r="D5242" s="203"/>
      <c r="E5242" s="203"/>
      <c r="F5242" s="203"/>
    </row>
    <row r="5243" spans="2:6" ht="15.75">
      <c r="B5243" s="188"/>
      <c r="C5243" s="188"/>
      <c r="D5243" s="203"/>
      <c r="E5243" s="203"/>
      <c r="F5243" s="203"/>
    </row>
    <row r="5244" spans="2:6" ht="15.75">
      <c r="B5244" s="188"/>
      <c r="C5244" s="188"/>
      <c r="D5244" s="203"/>
      <c r="E5244" s="203"/>
      <c r="F5244" s="203"/>
    </row>
    <row r="5245" spans="2:6" ht="15.75">
      <c r="B5245" s="188"/>
      <c r="C5245" s="188"/>
      <c r="D5245" s="203"/>
      <c r="E5245" s="203"/>
      <c r="F5245" s="203"/>
    </row>
    <row r="5246" spans="2:6" ht="15.75">
      <c r="B5246" s="188"/>
      <c r="C5246" s="188"/>
      <c r="D5246" s="203"/>
      <c r="E5246" s="203"/>
      <c r="F5246" s="203"/>
    </row>
    <row r="5247" spans="2:6" ht="15.75">
      <c r="B5247" s="188"/>
      <c r="C5247" s="188"/>
      <c r="D5247" s="203"/>
      <c r="E5247" s="203"/>
      <c r="F5247" s="203"/>
    </row>
    <row r="5248" spans="2:6" ht="15.75">
      <c r="B5248" s="188"/>
      <c r="C5248" s="188"/>
      <c r="D5248" s="203"/>
      <c r="E5248" s="203"/>
      <c r="F5248" s="203"/>
    </row>
    <row r="5249" spans="2:6" ht="15.75">
      <c r="B5249" s="188"/>
      <c r="C5249" s="188"/>
      <c r="D5249" s="203"/>
      <c r="E5249" s="203"/>
      <c r="F5249" s="203"/>
    </row>
    <row r="5250" spans="2:6" ht="15.75">
      <c r="B5250" s="188"/>
      <c r="C5250" s="188"/>
      <c r="D5250" s="203"/>
      <c r="E5250" s="203"/>
      <c r="F5250" s="203"/>
    </row>
    <row r="5251" spans="2:6" ht="15.75">
      <c r="B5251" s="188"/>
      <c r="C5251" s="188"/>
      <c r="D5251" s="203"/>
      <c r="E5251" s="203"/>
      <c r="F5251" s="203"/>
    </row>
    <row r="5252" spans="2:6" ht="15.75">
      <c r="B5252" s="188"/>
      <c r="C5252" s="188"/>
      <c r="D5252" s="203"/>
      <c r="E5252" s="203"/>
      <c r="F5252" s="203"/>
    </row>
    <row r="5253" spans="2:6" ht="15.75">
      <c r="B5253" s="188"/>
      <c r="C5253" s="188"/>
      <c r="D5253" s="203"/>
      <c r="E5253" s="203"/>
      <c r="F5253" s="203"/>
    </row>
    <row r="5254" spans="2:6" ht="15.75">
      <c r="B5254" s="188"/>
      <c r="C5254" s="188"/>
      <c r="D5254" s="203"/>
      <c r="E5254" s="203"/>
      <c r="F5254" s="203"/>
    </row>
    <row r="5255" spans="2:6" ht="15.75">
      <c r="B5255" s="188"/>
      <c r="C5255" s="188"/>
      <c r="D5255" s="203"/>
      <c r="E5255" s="203"/>
      <c r="F5255" s="203"/>
    </row>
    <row r="5256" spans="2:6" ht="15.75">
      <c r="B5256" s="188"/>
      <c r="C5256" s="188"/>
      <c r="D5256" s="203"/>
      <c r="E5256" s="203"/>
      <c r="F5256" s="203"/>
    </row>
    <row r="5257" spans="2:6" ht="15.75">
      <c r="B5257" s="188"/>
      <c r="C5257" s="188"/>
      <c r="D5257" s="203"/>
      <c r="E5257" s="203"/>
      <c r="F5257" s="203"/>
    </row>
    <row r="5258" spans="2:6" ht="15.75">
      <c r="B5258" s="188"/>
      <c r="C5258" s="188"/>
      <c r="D5258" s="203"/>
      <c r="E5258" s="203"/>
      <c r="F5258" s="203"/>
    </row>
    <row r="5259" spans="2:6" ht="15.75">
      <c r="B5259" s="188"/>
      <c r="C5259" s="188"/>
      <c r="D5259" s="203"/>
      <c r="E5259" s="203"/>
      <c r="F5259" s="203"/>
    </row>
    <row r="5260" spans="2:6" ht="15.75">
      <c r="B5260" s="188"/>
      <c r="C5260" s="188"/>
      <c r="D5260" s="203"/>
      <c r="E5260" s="203"/>
      <c r="F5260" s="203"/>
    </row>
    <row r="5261" spans="2:6" ht="15.75">
      <c r="B5261" s="188"/>
      <c r="C5261" s="188"/>
      <c r="D5261" s="203"/>
      <c r="E5261" s="203"/>
      <c r="F5261" s="203"/>
    </row>
    <row r="5262" spans="2:6" ht="15.75">
      <c r="B5262" s="188"/>
      <c r="C5262" s="188"/>
      <c r="D5262" s="203"/>
      <c r="E5262" s="203"/>
      <c r="F5262" s="203"/>
    </row>
    <row r="5263" spans="2:6" ht="15.75">
      <c r="B5263" s="188"/>
      <c r="C5263" s="188"/>
      <c r="D5263" s="203"/>
      <c r="E5263" s="203"/>
      <c r="F5263" s="203"/>
    </row>
    <row r="5264" spans="2:6" ht="15.75">
      <c r="B5264" s="188"/>
      <c r="C5264" s="188"/>
      <c r="D5264" s="203"/>
      <c r="E5264" s="203"/>
      <c r="F5264" s="203"/>
    </row>
    <row r="5265" spans="2:6" ht="15.75">
      <c r="B5265" s="188"/>
      <c r="C5265" s="188"/>
      <c r="D5265" s="203"/>
      <c r="E5265" s="203"/>
      <c r="F5265" s="203"/>
    </row>
    <row r="5266" spans="2:6" ht="15.75">
      <c r="B5266" s="188"/>
      <c r="C5266" s="188"/>
      <c r="D5266" s="203"/>
      <c r="E5266" s="203"/>
      <c r="F5266" s="203"/>
    </row>
    <row r="5267" spans="2:6" ht="15.75">
      <c r="B5267" s="188"/>
      <c r="C5267" s="188"/>
      <c r="D5267" s="203"/>
      <c r="E5267" s="203"/>
      <c r="F5267" s="203"/>
    </row>
    <row r="5268" spans="2:6" ht="15.75">
      <c r="B5268" s="188"/>
      <c r="C5268" s="188"/>
      <c r="D5268" s="203"/>
      <c r="E5268" s="203"/>
      <c r="F5268" s="203"/>
    </row>
    <row r="5269" spans="2:6" ht="15.75">
      <c r="B5269" s="188"/>
      <c r="C5269" s="188"/>
      <c r="D5269" s="203"/>
      <c r="E5269" s="203"/>
      <c r="F5269" s="203"/>
    </row>
    <row r="5270" spans="2:6" ht="15.75">
      <c r="B5270" s="188"/>
      <c r="C5270" s="188"/>
      <c r="D5270" s="203"/>
      <c r="E5270" s="203"/>
      <c r="F5270" s="203"/>
    </row>
    <row r="5271" spans="2:6" ht="15.75">
      <c r="B5271" s="188"/>
      <c r="C5271" s="188"/>
      <c r="D5271" s="203"/>
      <c r="E5271" s="203"/>
      <c r="F5271" s="203"/>
    </row>
    <row r="5272" spans="2:6" ht="15.75">
      <c r="B5272" s="188"/>
      <c r="C5272" s="188"/>
      <c r="D5272" s="203"/>
      <c r="E5272" s="203"/>
      <c r="F5272" s="203"/>
    </row>
    <row r="5273" spans="2:6" ht="15.75">
      <c r="B5273" s="188"/>
      <c r="C5273" s="188"/>
      <c r="D5273" s="203"/>
      <c r="E5273" s="203"/>
      <c r="F5273" s="203"/>
    </row>
    <row r="5274" spans="2:6" ht="15.75">
      <c r="B5274" s="188"/>
      <c r="C5274" s="188"/>
      <c r="D5274" s="203"/>
      <c r="E5274" s="203"/>
      <c r="F5274" s="203"/>
    </row>
    <row r="5275" spans="2:6" ht="15.75">
      <c r="B5275" s="188"/>
      <c r="C5275" s="188"/>
      <c r="D5275" s="203"/>
      <c r="E5275" s="203"/>
      <c r="F5275" s="203"/>
    </row>
    <row r="5276" spans="2:6" ht="15.75">
      <c r="B5276" s="188"/>
      <c r="C5276" s="188"/>
      <c r="D5276" s="203"/>
      <c r="E5276" s="203"/>
      <c r="F5276" s="203"/>
    </row>
    <row r="5277" spans="2:6" ht="15.75">
      <c r="B5277" s="188"/>
      <c r="C5277" s="188"/>
      <c r="D5277" s="203"/>
      <c r="E5277" s="203"/>
      <c r="F5277" s="203"/>
    </row>
    <row r="5278" spans="2:6" ht="15.75">
      <c r="B5278" s="188"/>
      <c r="C5278" s="188"/>
      <c r="D5278" s="203"/>
      <c r="E5278" s="203"/>
      <c r="F5278" s="203"/>
    </row>
    <row r="5279" spans="2:6" ht="15.75">
      <c r="B5279" s="188"/>
      <c r="C5279" s="188"/>
      <c r="D5279" s="203"/>
      <c r="E5279" s="203"/>
      <c r="F5279" s="203"/>
    </row>
    <row r="5280" spans="2:6" ht="15.75">
      <c r="B5280" s="188"/>
      <c r="C5280" s="188"/>
      <c r="D5280" s="203"/>
      <c r="E5280" s="203"/>
      <c r="F5280" s="203"/>
    </row>
    <row r="5281" spans="2:6" ht="15.75">
      <c r="B5281" s="188"/>
      <c r="C5281" s="188"/>
      <c r="D5281" s="203"/>
      <c r="E5281" s="203"/>
      <c r="F5281" s="203"/>
    </row>
    <row r="5282" spans="2:6" ht="15.75">
      <c r="B5282" s="188"/>
      <c r="C5282" s="188"/>
      <c r="D5282" s="203"/>
      <c r="E5282" s="203"/>
      <c r="F5282" s="203"/>
    </row>
    <row r="5283" spans="2:6" ht="15.75">
      <c r="B5283" s="188"/>
      <c r="C5283" s="188"/>
      <c r="D5283" s="203"/>
      <c r="E5283" s="203"/>
      <c r="F5283" s="203"/>
    </row>
    <row r="5284" spans="2:6" ht="15.75">
      <c r="B5284" s="188"/>
      <c r="C5284" s="188"/>
      <c r="D5284" s="203"/>
      <c r="E5284" s="203"/>
      <c r="F5284" s="203"/>
    </row>
    <row r="5285" spans="2:6" ht="15.75">
      <c r="B5285" s="188"/>
      <c r="C5285" s="188"/>
      <c r="D5285" s="203"/>
      <c r="E5285" s="203"/>
      <c r="F5285" s="203"/>
    </row>
    <row r="5286" spans="2:6" ht="15.75">
      <c r="B5286" s="188"/>
      <c r="C5286" s="188"/>
      <c r="D5286" s="203"/>
      <c r="E5286" s="203"/>
      <c r="F5286" s="203"/>
    </row>
    <row r="5287" spans="2:6" ht="15.75">
      <c r="B5287" s="188"/>
      <c r="C5287" s="188"/>
      <c r="D5287" s="203"/>
      <c r="E5287" s="203"/>
      <c r="F5287" s="203"/>
    </row>
    <row r="5288" spans="2:6" ht="15.75">
      <c r="B5288" s="188"/>
      <c r="C5288" s="188"/>
      <c r="D5288" s="203"/>
      <c r="E5288" s="203"/>
      <c r="F5288" s="203"/>
    </row>
    <row r="5289" spans="2:6" ht="15.75">
      <c r="B5289" s="188"/>
      <c r="C5289" s="188"/>
      <c r="D5289" s="203"/>
      <c r="E5289" s="203"/>
      <c r="F5289" s="203"/>
    </row>
    <row r="5290" spans="2:6" ht="15.75">
      <c r="B5290" s="188"/>
      <c r="C5290" s="188"/>
      <c r="D5290" s="203"/>
      <c r="E5290" s="203"/>
      <c r="F5290" s="203"/>
    </row>
    <row r="5291" spans="2:6" ht="15.75">
      <c r="B5291" s="188"/>
      <c r="C5291" s="188"/>
      <c r="D5291" s="203"/>
      <c r="E5291" s="203"/>
      <c r="F5291" s="203"/>
    </row>
    <row r="5292" spans="2:6" ht="15.75">
      <c r="B5292" s="188"/>
      <c r="C5292" s="188"/>
      <c r="D5292" s="203"/>
      <c r="E5292" s="203"/>
      <c r="F5292" s="203"/>
    </row>
    <row r="5293" spans="2:6" ht="15.75">
      <c r="B5293" s="188"/>
      <c r="C5293" s="188"/>
      <c r="D5293" s="203"/>
      <c r="E5293" s="203"/>
      <c r="F5293" s="203"/>
    </row>
    <row r="5294" spans="2:6" ht="15.75">
      <c r="B5294" s="188"/>
      <c r="C5294" s="188"/>
      <c r="D5294" s="203"/>
      <c r="E5294" s="203"/>
      <c r="F5294" s="203"/>
    </row>
    <row r="5295" spans="2:6" ht="15.75">
      <c r="B5295" s="188"/>
      <c r="C5295" s="188"/>
      <c r="D5295" s="203"/>
      <c r="E5295" s="203"/>
      <c r="F5295" s="203"/>
    </row>
    <row r="5296" spans="2:6" ht="15.75">
      <c r="B5296" s="188"/>
      <c r="C5296" s="188"/>
      <c r="D5296" s="203"/>
      <c r="E5296" s="203"/>
      <c r="F5296" s="203"/>
    </row>
    <row r="5297" spans="2:6" ht="15.75">
      <c r="B5297" s="188"/>
      <c r="C5297" s="188"/>
      <c r="D5297" s="203"/>
      <c r="E5297" s="203"/>
      <c r="F5297" s="203"/>
    </row>
    <row r="5298" spans="2:6" ht="15.75">
      <c r="B5298" s="188"/>
      <c r="C5298" s="188"/>
      <c r="D5298" s="203"/>
      <c r="E5298" s="203"/>
      <c r="F5298" s="203"/>
    </row>
    <row r="5299" spans="2:6" ht="15.75">
      <c r="B5299" s="188"/>
      <c r="C5299" s="188"/>
      <c r="D5299" s="203"/>
      <c r="E5299" s="203"/>
      <c r="F5299" s="203"/>
    </row>
    <row r="5300" spans="2:6" ht="15.75">
      <c r="B5300" s="188"/>
      <c r="C5300" s="188"/>
      <c r="D5300" s="203"/>
      <c r="E5300" s="203"/>
      <c r="F5300" s="203"/>
    </row>
    <row r="5301" spans="2:6" ht="15.75">
      <c r="B5301" s="188"/>
      <c r="C5301" s="188"/>
      <c r="D5301" s="203"/>
      <c r="E5301" s="203"/>
      <c r="F5301" s="203"/>
    </row>
    <row r="5302" spans="2:6" ht="15.75">
      <c r="B5302" s="188"/>
      <c r="C5302" s="188"/>
      <c r="D5302" s="203"/>
      <c r="E5302" s="203"/>
      <c r="F5302" s="203"/>
    </row>
    <row r="5303" spans="2:6" ht="15.75">
      <c r="B5303" s="188"/>
      <c r="C5303" s="188"/>
      <c r="D5303" s="203"/>
      <c r="E5303" s="203"/>
      <c r="F5303" s="203"/>
    </row>
    <row r="5304" spans="2:6" ht="15.75">
      <c r="B5304" s="188"/>
      <c r="C5304" s="188"/>
      <c r="D5304" s="203"/>
      <c r="E5304" s="203"/>
      <c r="F5304" s="203"/>
    </row>
    <row r="5305" spans="2:6" ht="15.75">
      <c r="B5305" s="188"/>
      <c r="C5305" s="188"/>
      <c r="D5305" s="203"/>
      <c r="E5305" s="203"/>
      <c r="F5305" s="203"/>
    </row>
    <row r="5306" spans="2:6" ht="15.75">
      <c r="B5306" s="188"/>
      <c r="C5306" s="188"/>
      <c r="D5306" s="203"/>
      <c r="E5306" s="203"/>
      <c r="F5306" s="203"/>
    </row>
    <row r="5307" spans="2:6" ht="15.75">
      <c r="B5307" s="188"/>
      <c r="C5307" s="188"/>
      <c r="D5307" s="203"/>
      <c r="E5307" s="203"/>
      <c r="F5307" s="203"/>
    </row>
    <row r="5308" spans="2:6" ht="15.75">
      <c r="B5308" s="188"/>
      <c r="C5308" s="188"/>
      <c r="D5308" s="203"/>
      <c r="E5308" s="203"/>
      <c r="F5308" s="203"/>
    </row>
    <row r="5309" spans="2:6" ht="15.75">
      <c r="B5309" s="188"/>
      <c r="C5309" s="188"/>
      <c r="D5309" s="203"/>
      <c r="E5309" s="203"/>
      <c r="F5309" s="203"/>
    </row>
    <row r="5310" spans="2:6" ht="15.75">
      <c r="B5310" s="188"/>
      <c r="C5310" s="188"/>
      <c r="D5310" s="203"/>
      <c r="E5310" s="203"/>
      <c r="F5310" s="203"/>
    </row>
    <row r="5311" spans="2:6" ht="15.75">
      <c r="B5311" s="188"/>
      <c r="C5311" s="188"/>
      <c r="D5311" s="203"/>
      <c r="E5311" s="203"/>
      <c r="F5311" s="203"/>
    </row>
    <row r="5312" spans="2:6" ht="15.75">
      <c r="B5312" s="188"/>
      <c r="C5312" s="188"/>
      <c r="D5312" s="203"/>
      <c r="E5312" s="203"/>
      <c r="F5312" s="203"/>
    </row>
    <row r="5313" spans="2:6" ht="15.75">
      <c r="B5313" s="188"/>
      <c r="C5313" s="188"/>
      <c r="D5313" s="203"/>
      <c r="E5313" s="203"/>
      <c r="F5313" s="203"/>
    </row>
    <row r="5314" spans="2:6" ht="15.75">
      <c r="B5314" s="188"/>
      <c r="C5314" s="188"/>
      <c r="D5314" s="203"/>
      <c r="E5314" s="203"/>
      <c r="F5314" s="203"/>
    </row>
    <row r="5315" spans="2:6" ht="15.75">
      <c r="B5315" s="188"/>
      <c r="C5315" s="188"/>
      <c r="D5315" s="203"/>
      <c r="E5315" s="203"/>
      <c r="F5315" s="203"/>
    </row>
    <row r="5316" spans="2:6" ht="15.75">
      <c r="B5316" s="188"/>
      <c r="C5316" s="188"/>
      <c r="D5316" s="203"/>
      <c r="E5316" s="203"/>
      <c r="F5316" s="203"/>
    </row>
    <row r="5317" spans="2:6" ht="15.75">
      <c r="B5317" s="188"/>
      <c r="C5317" s="188"/>
      <c r="D5317" s="203"/>
      <c r="E5317" s="203"/>
      <c r="F5317" s="203"/>
    </row>
    <row r="5318" spans="2:6" ht="15.75">
      <c r="B5318" s="188"/>
      <c r="C5318" s="188"/>
      <c r="D5318" s="203"/>
      <c r="E5318" s="203"/>
      <c r="F5318" s="203"/>
    </row>
    <row r="5319" spans="2:6" ht="15.75">
      <c r="B5319" s="188"/>
      <c r="C5319" s="188"/>
      <c r="D5319" s="203"/>
      <c r="E5319" s="203"/>
      <c r="F5319" s="203"/>
    </row>
    <row r="5320" spans="2:6" ht="15.75">
      <c r="B5320" s="188"/>
      <c r="C5320" s="188"/>
      <c r="D5320" s="203"/>
      <c r="E5320" s="203"/>
      <c r="F5320" s="203"/>
    </row>
    <row r="5321" spans="2:6" ht="15.75">
      <c r="B5321" s="188"/>
      <c r="C5321" s="188"/>
      <c r="D5321" s="203"/>
      <c r="E5321" s="203"/>
      <c r="F5321" s="203"/>
    </row>
    <row r="5322" spans="2:6" ht="15.75">
      <c r="B5322" s="188"/>
      <c r="C5322" s="188"/>
      <c r="D5322" s="203"/>
      <c r="E5322" s="203"/>
      <c r="F5322" s="203"/>
    </row>
    <row r="5323" spans="2:6" ht="15.75">
      <c r="B5323" s="188"/>
      <c r="C5323" s="188"/>
      <c r="D5323" s="203"/>
      <c r="E5323" s="203"/>
      <c r="F5323" s="203"/>
    </row>
    <row r="5324" spans="2:6" ht="15.75">
      <c r="B5324" s="188"/>
      <c r="C5324" s="188"/>
      <c r="D5324" s="203"/>
      <c r="E5324" s="203"/>
      <c r="F5324" s="203"/>
    </row>
    <row r="5325" spans="2:6" ht="15.75">
      <c r="B5325" s="188"/>
      <c r="C5325" s="188"/>
      <c r="D5325" s="203"/>
      <c r="E5325" s="203"/>
      <c r="F5325" s="203"/>
    </row>
    <row r="5326" spans="2:6" ht="15.75">
      <c r="B5326" s="188"/>
      <c r="C5326" s="188"/>
      <c r="D5326" s="203"/>
      <c r="E5326" s="203"/>
      <c r="F5326" s="203"/>
    </row>
    <row r="5327" spans="2:6" ht="15.75">
      <c r="B5327" s="188"/>
      <c r="C5327" s="188"/>
      <c r="D5327" s="203"/>
      <c r="E5327" s="203"/>
      <c r="F5327" s="203"/>
    </row>
    <row r="5328" spans="2:6" ht="15.75">
      <c r="B5328" s="188"/>
      <c r="C5328" s="188"/>
      <c r="D5328" s="203"/>
      <c r="E5328" s="203"/>
      <c r="F5328" s="203"/>
    </row>
    <row r="5329" spans="2:6" ht="15.75">
      <c r="B5329" s="188"/>
      <c r="C5329" s="188"/>
      <c r="D5329" s="203"/>
      <c r="E5329" s="203"/>
      <c r="F5329" s="203"/>
    </row>
    <row r="5330" spans="2:6" ht="15.75">
      <c r="B5330" s="188"/>
      <c r="C5330" s="188"/>
      <c r="D5330" s="203"/>
      <c r="E5330" s="203"/>
      <c r="F5330" s="203"/>
    </row>
    <row r="5331" spans="2:6" ht="15.75">
      <c r="B5331" s="188"/>
      <c r="C5331" s="188"/>
      <c r="D5331" s="203"/>
      <c r="E5331" s="203"/>
      <c r="F5331" s="203"/>
    </row>
    <row r="5332" spans="2:6" ht="15.75">
      <c r="B5332" s="188"/>
      <c r="C5332" s="188"/>
      <c r="D5332" s="203"/>
      <c r="E5332" s="203"/>
      <c r="F5332" s="203"/>
    </row>
    <row r="5333" spans="2:6" ht="15.75">
      <c r="B5333" s="188"/>
      <c r="C5333" s="188"/>
      <c r="D5333" s="203"/>
      <c r="E5333" s="203"/>
      <c r="F5333" s="203"/>
    </row>
    <row r="5334" spans="2:6" ht="15.75">
      <c r="B5334" s="188"/>
      <c r="C5334" s="188"/>
      <c r="D5334" s="203"/>
      <c r="E5334" s="203"/>
      <c r="F5334" s="203"/>
    </row>
    <row r="5335" spans="2:6" ht="15.75">
      <c r="B5335" s="188"/>
      <c r="C5335" s="188"/>
      <c r="D5335" s="203"/>
      <c r="E5335" s="203"/>
      <c r="F5335" s="203"/>
    </row>
    <row r="5336" spans="2:6" ht="15.75">
      <c r="B5336" s="188"/>
      <c r="C5336" s="188"/>
      <c r="D5336" s="203"/>
      <c r="E5336" s="203"/>
      <c r="F5336" s="203"/>
    </row>
    <row r="5337" spans="2:6" ht="15.75">
      <c r="B5337" s="188"/>
      <c r="C5337" s="188"/>
      <c r="D5337" s="203"/>
      <c r="E5337" s="203"/>
      <c r="F5337" s="203"/>
    </row>
    <row r="5338" spans="2:6" ht="15.75">
      <c r="B5338" s="188"/>
      <c r="C5338" s="188"/>
      <c r="D5338" s="203"/>
      <c r="E5338" s="203"/>
      <c r="F5338" s="203"/>
    </row>
    <row r="5339" spans="2:6" ht="15.75">
      <c r="B5339" s="188"/>
      <c r="C5339" s="188"/>
      <c r="D5339" s="203"/>
      <c r="E5339" s="203"/>
      <c r="F5339" s="203"/>
    </row>
    <row r="5340" spans="2:6" ht="15.75">
      <c r="B5340" s="188"/>
      <c r="C5340" s="188"/>
      <c r="D5340" s="203"/>
      <c r="E5340" s="203"/>
      <c r="F5340" s="203"/>
    </row>
    <row r="5341" spans="2:6" ht="15.75">
      <c r="B5341" s="188"/>
      <c r="C5341" s="188"/>
      <c r="D5341" s="203"/>
      <c r="E5341" s="203"/>
      <c r="F5341" s="203"/>
    </row>
    <row r="5342" spans="2:6" ht="15.75">
      <c r="B5342" s="188"/>
      <c r="C5342" s="188"/>
      <c r="D5342" s="203"/>
      <c r="E5342" s="203"/>
      <c r="F5342" s="203"/>
    </row>
    <row r="5343" spans="2:6" ht="15.75">
      <c r="B5343" s="188"/>
      <c r="C5343" s="188"/>
      <c r="D5343" s="203"/>
      <c r="E5343" s="203"/>
      <c r="F5343" s="203"/>
    </row>
    <row r="5344" spans="2:6" ht="15.75">
      <c r="B5344" s="188"/>
      <c r="C5344" s="188"/>
      <c r="D5344" s="203"/>
      <c r="E5344" s="203"/>
      <c r="F5344" s="203"/>
    </row>
    <row r="5345" spans="2:6" ht="15.75">
      <c r="B5345" s="188"/>
      <c r="C5345" s="188"/>
      <c r="D5345" s="203"/>
      <c r="E5345" s="203"/>
      <c r="F5345" s="203"/>
    </row>
    <row r="5346" spans="2:6" ht="15.75">
      <c r="B5346" s="188"/>
      <c r="C5346" s="188"/>
      <c r="D5346" s="203"/>
      <c r="E5346" s="203"/>
      <c r="F5346" s="203"/>
    </row>
    <row r="5347" spans="2:6" ht="15.75">
      <c r="B5347" s="188"/>
      <c r="C5347" s="188"/>
      <c r="D5347" s="203"/>
      <c r="E5347" s="203"/>
      <c r="F5347" s="203"/>
    </row>
    <row r="5348" spans="2:6" ht="15.75">
      <c r="B5348" s="188"/>
      <c r="C5348" s="188"/>
      <c r="D5348" s="203"/>
      <c r="E5348" s="203"/>
      <c r="F5348" s="203"/>
    </row>
    <row r="5349" spans="2:6" ht="15.75">
      <c r="B5349" s="188"/>
      <c r="C5349" s="188"/>
      <c r="D5349" s="203"/>
      <c r="E5349" s="203"/>
      <c r="F5349" s="203"/>
    </row>
    <row r="5350" spans="2:6" ht="15.75">
      <c r="B5350" s="188"/>
      <c r="C5350" s="188"/>
      <c r="D5350" s="203"/>
      <c r="E5350" s="203"/>
      <c r="F5350" s="203"/>
    </row>
    <row r="5351" spans="2:6" ht="15.75">
      <c r="B5351" s="188"/>
      <c r="C5351" s="188"/>
      <c r="D5351" s="203"/>
      <c r="E5351" s="203"/>
      <c r="F5351" s="203"/>
    </row>
    <row r="5352" spans="2:6" ht="15.75">
      <c r="B5352" s="188"/>
      <c r="C5352" s="188"/>
      <c r="D5352" s="203"/>
      <c r="E5352" s="203"/>
      <c r="F5352" s="203"/>
    </row>
    <row r="5353" spans="2:6" ht="15.75">
      <c r="B5353" s="188"/>
      <c r="C5353" s="188"/>
      <c r="D5353" s="203"/>
      <c r="E5353" s="203"/>
      <c r="F5353" s="203"/>
    </row>
    <row r="5354" spans="2:6" ht="15.75">
      <c r="B5354" s="188"/>
      <c r="C5354" s="188"/>
      <c r="D5354" s="203"/>
      <c r="E5354" s="203"/>
      <c r="F5354" s="203"/>
    </row>
    <row r="5355" spans="2:6" ht="15.75">
      <c r="B5355" s="188"/>
      <c r="C5355" s="188"/>
      <c r="D5355" s="203"/>
      <c r="E5355" s="203"/>
      <c r="F5355" s="203"/>
    </row>
    <row r="5356" spans="2:6" ht="15.75">
      <c r="B5356" s="188"/>
      <c r="C5356" s="188"/>
      <c r="D5356" s="203"/>
      <c r="E5356" s="203"/>
      <c r="F5356" s="203"/>
    </row>
    <row r="5357" spans="2:6" ht="15.75">
      <c r="B5357" s="188"/>
      <c r="C5357" s="188"/>
      <c r="D5357" s="203"/>
      <c r="E5357" s="203"/>
      <c r="F5357" s="203"/>
    </row>
    <row r="5358" spans="2:6" ht="15.75">
      <c r="B5358" s="188"/>
      <c r="C5358" s="188"/>
      <c r="D5358" s="203"/>
      <c r="E5358" s="203"/>
      <c r="F5358" s="203"/>
    </row>
    <row r="5359" spans="2:6" ht="15.75">
      <c r="B5359" s="188"/>
      <c r="C5359" s="188"/>
      <c r="D5359" s="203"/>
      <c r="E5359" s="203"/>
      <c r="F5359" s="203"/>
    </row>
    <row r="5360" spans="2:6" ht="15.75">
      <c r="B5360" s="188"/>
      <c r="C5360" s="188"/>
      <c r="D5360" s="203"/>
      <c r="E5360" s="203"/>
      <c r="F5360" s="203"/>
    </row>
    <row r="5361" spans="2:6" ht="15.75">
      <c r="B5361" s="188"/>
      <c r="C5361" s="188"/>
      <c r="D5361" s="203"/>
      <c r="E5361" s="203"/>
      <c r="F5361" s="203"/>
    </row>
    <row r="5362" spans="2:6" ht="15.75">
      <c r="B5362" s="188"/>
      <c r="C5362" s="188"/>
      <c r="D5362" s="203"/>
      <c r="E5362" s="203"/>
      <c r="F5362" s="203"/>
    </row>
    <row r="5363" spans="2:6" ht="15.75">
      <c r="B5363" s="188"/>
      <c r="C5363" s="188"/>
      <c r="D5363" s="203"/>
      <c r="E5363" s="203"/>
      <c r="F5363" s="203"/>
    </row>
    <row r="5364" spans="2:6" ht="15.75">
      <c r="B5364" s="188"/>
      <c r="C5364" s="188"/>
      <c r="D5364" s="203"/>
      <c r="E5364" s="203"/>
      <c r="F5364" s="203"/>
    </row>
    <row r="5365" spans="2:6" ht="15.75">
      <c r="B5365" s="188"/>
      <c r="C5365" s="188"/>
      <c r="D5365" s="203"/>
      <c r="E5365" s="203"/>
      <c r="F5365" s="203"/>
    </row>
    <row r="5366" spans="2:6" ht="15.75">
      <c r="B5366" s="188"/>
      <c r="C5366" s="188"/>
      <c r="D5366" s="203"/>
      <c r="E5366" s="203"/>
      <c r="F5366" s="203"/>
    </row>
    <row r="5367" spans="2:6" ht="15.75">
      <c r="B5367" s="188"/>
      <c r="C5367" s="188"/>
      <c r="D5367" s="203"/>
      <c r="E5367" s="203"/>
      <c r="F5367" s="203"/>
    </row>
    <row r="5368" spans="2:6" ht="15.75">
      <c r="B5368" s="188"/>
      <c r="C5368" s="188"/>
      <c r="D5368" s="203"/>
      <c r="E5368" s="203"/>
      <c r="F5368" s="203"/>
    </row>
    <row r="5369" spans="2:6" ht="15.75">
      <c r="B5369" s="188"/>
      <c r="C5369" s="188"/>
      <c r="D5369" s="203"/>
      <c r="E5369" s="203"/>
      <c r="F5369" s="203"/>
    </row>
    <row r="5370" spans="2:6" ht="15.75">
      <c r="B5370" s="188"/>
      <c r="C5370" s="188"/>
      <c r="D5370" s="203"/>
      <c r="E5370" s="203"/>
      <c r="F5370" s="203"/>
    </row>
    <row r="5371" spans="2:6" ht="15.75">
      <c r="B5371" s="188"/>
      <c r="C5371" s="188"/>
      <c r="D5371" s="203"/>
      <c r="E5371" s="203"/>
      <c r="F5371" s="203"/>
    </row>
    <row r="5372" spans="2:6" ht="15.75">
      <c r="B5372" s="188"/>
      <c r="C5372" s="188"/>
      <c r="D5372" s="203"/>
      <c r="E5372" s="203"/>
      <c r="F5372" s="203"/>
    </row>
    <row r="5373" spans="2:6" ht="15.75">
      <c r="B5373" s="188"/>
      <c r="C5373" s="188"/>
      <c r="D5373" s="203"/>
      <c r="E5373" s="203"/>
      <c r="F5373" s="203"/>
    </row>
    <row r="5374" spans="2:6" ht="15.75">
      <c r="B5374" s="188"/>
      <c r="C5374" s="188"/>
      <c r="D5374" s="203"/>
      <c r="E5374" s="203"/>
      <c r="F5374" s="203"/>
    </row>
    <row r="5375" spans="2:6" ht="15.75">
      <c r="B5375" s="188"/>
      <c r="C5375" s="188"/>
      <c r="D5375" s="203"/>
      <c r="E5375" s="203"/>
      <c r="F5375" s="203"/>
    </row>
    <row r="5376" spans="2:6" ht="15.75">
      <c r="B5376" s="188"/>
      <c r="C5376" s="188"/>
      <c r="D5376" s="203"/>
      <c r="E5376" s="203"/>
      <c r="F5376" s="203"/>
    </row>
    <row r="5377" spans="2:6" ht="15.75">
      <c r="B5377" s="188"/>
      <c r="C5377" s="188"/>
      <c r="D5377" s="203"/>
      <c r="E5377" s="203"/>
      <c r="F5377" s="203"/>
    </row>
    <row r="5378" spans="2:6" ht="15.75">
      <c r="B5378" s="188"/>
      <c r="C5378" s="188"/>
      <c r="D5378" s="203"/>
      <c r="E5378" s="203"/>
      <c r="F5378" s="203"/>
    </row>
    <row r="5379" spans="2:6" ht="15.75">
      <c r="B5379" s="188"/>
      <c r="C5379" s="188"/>
      <c r="D5379" s="203"/>
      <c r="E5379" s="203"/>
      <c r="F5379" s="203"/>
    </row>
    <row r="5380" spans="2:6" ht="15.75">
      <c r="B5380" s="188"/>
      <c r="C5380" s="188"/>
      <c r="D5380" s="203"/>
      <c r="E5380" s="203"/>
      <c r="F5380" s="203"/>
    </row>
    <row r="5381" spans="2:6" ht="15.75">
      <c r="B5381" s="188"/>
      <c r="C5381" s="188"/>
      <c r="D5381" s="203"/>
      <c r="E5381" s="203"/>
      <c r="F5381" s="203"/>
    </row>
    <row r="5382" spans="2:6" ht="15.75">
      <c r="B5382" s="188"/>
      <c r="C5382" s="188"/>
      <c r="D5382" s="203"/>
      <c r="E5382" s="203"/>
      <c r="F5382" s="203"/>
    </row>
    <row r="5383" spans="2:6" ht="15.75">
      <c r="B5383" s="188"/>
      <c r="C5383" s="188"/>
      <c r="D5383" s="203"/>
      <c r="E5383" s="203"/>
      <c r="F5383" s="203"/>
    </row>
    <row r="5384" spans="2:6" ht="15.75">
      <c r="B5384" s="188"/>
      <c r="C5384" s="188"/>
      <c r="D5384" s="203"/>
      <c r="E5384" s="203"/>
      <c r="F5384" s="203"/>
    </row>
    <row r="5385" spans="2:6" ht="15.75">
      <c r="B5385" s="188"/>
      <c r="C5385" s="188"/>
      <c r="D5385" s="203"/>
      <c r="E5385" s="203"/>
      <c r="F5385" s="203"/>
    </row>
    <row r="5386" spans="2:6" ht="15.75">
      <c r="B5386" s="188"/>
      <c r="C5386" s="188"/>
      <c r="D5386" s="203"/>
      <c r="E5386" s="203"/>
      <c r="F5386" s="203"/>
    </row>
    <row r="5387" spans="2:6" ht="15.75">
      <c r="B5387" s="188"/>
      <c r="C5387" s="188"/>
      <c r="D5387" s="203"/>
      <c r="E5387" s="203"/>
      <c r="F5387" s="203"/>
    </row>
    <row r="5388" spans="2:6" ht="15.75">
      <c r="B5388" s="188"/>
      <c r="C5388" s="188"/>
      <c r="D5388" s="203"/>
      <c r="E5388" s="203"/>
      <c r="F5388" s="203"/>
    </row>
    <row r="5389" spans="2:6" ht="15.75">
      <c r="B5389" s="188"/>
      <c r="C5389" s="188"/>
      <c r="D5389" s="203"/>
      <c r="E5389" s="203"/>
      <c r="F5389" s="203"/>
    </row>
    <row r="5390" spans="2:6" ht="15.75">
      <c r="B5390" s="188"/>
      <c r="C5390" s="188"/>
      <c r="D5390" s="203"/>
      <c r="E5390" s="203"/>
      <c r="F5390" s="203"/>
    </row>
    <row r="5391" spans="2:6" ht="15.75">
      <c r="B5391" s="188"/>
      <c r="C5391" s="188"/>
      <c r="D5391" s="203"/>
      <c r="E5391" s="203"/>
      <c r="F5391" s="203"/>
    </row>
    <row r="5392" spans="2:6" ht="15.75">
      <c r="B5392" s="188"/>
      <c r="C5392" s="188"/>
      <c r="D5392" s="203"/>
      <c r="E5392" s="203"/>
      <c r="F5392" s="203"/>
    </row>
    <row r="5393" spans="2:6" ht="15.75">
      <c r="B5393" s="188"/>
      <c r="C5393" s="188"/>
      <c r="D5393" s="203"/>
      <c r="E5393" s="203"/>
      <c r="F5393" s="203"/>
    </row>
    <row r="5394" spans="2:6" ht="15.75">
      <c r="B5394" s="188"/>
      <c r="C5394" s="188"/>
      <c r="D5394" s="203"/>
      <c r="E5394" s="203"/>
      <c r="F5394" s="203"/>
    </row>
    <row r="5395" spans="2:6" ht="15.75">
      <c r="B5395" s="188"/>
      <c r="C5395" s="188"/>
      <c r="D5395" s="203"/>
      <c r="E5395" s="203"/>
      <c r="F5395" s="203"/>
    </row>
    <row r="5396" spans="2:6" ht="15.75">
      <c r="B5396" s="188"/>
      <c r="C5396" s="188"/>
      <c r="D5396" s="203"/>
      <c r="E5396" s="203"/>
      <c r="F5396" s="203"/>
    </row>
    <row r="5397" spans="2:6" ht="15.75">
      <c r="B5397" s="188"/>
      <c r="C5397" s="188"/>
      <c r="D5397" s="203"/>
      <c r="E5397" s="203"/>
      <c r="F5397" s="203"/>
    </row>
    <row r="5398" spans="2:6" ht="15.75">
      <c r="B5398" s="188"/>
      <c r="C5398" s="188"/>
      <c r="D5398" s="203"/>
      <c r="E5398" s="203"/>
      <c r="F5398" s="203"/>
    </row>
    <row r="5399" spans="2:6" ht="15.75">
      <c r="B5399" s="188"/>
      <c r="C5399" s="188"/>
      <c r="D5399" s="203"/>
      <c r="E5399" s="203"/>
      <c r="F5399" s="203"/>
    </row>
    <row r="5400" spans="2:6" ht="15.75">
      <c r="B5400" s="188"/>
      <c r="C5400" s="188"/>
      <c r="D5400" s="203"/>
      <c r="E5400" s="203"/>
      <c r="F5400" s="203"/>
    </row>
    <row r="5401" spans="2:6" ht="15.75">
      <c r="B5401" s="188"/>
      <c r="C5401" s="188"/>
      <c r="D5401" s="203"/>
      <c r="E5401" s="203"/>
      <c r="F5401" s="203"/>
    </row>
    <row r="5402" spans="2:6" ht="15.75">
      <c r="B5402" s="188"/>
      <c r="C5402" s="188"/>
      <c r="D5402" s="203"/>
      <c r="E5402" s="203"/>
      <c r="F5402" s="203"/>
    </row>
    <row r="5403" spans="2:6" ht="15.75">
      <c r="B5403" s="188"/>
      <c r="C5403" s="188"/>
      <c r="D5403" s="203"/>
      <c r="E5403" s="203"/>
      <c r="F5403" s="203"/>
    </row>
    <row r="5404" spans="2:6" ht="15.75">
      <c r="B5404" s="188"/>
      <c r="C5404" s="188"/>
      <c r="D5404" s="203"/>
      <c r="E5404" s="203"/>
      <c r="F5404" s="203"/>
    </row>
    <row r="5405" spans="2:6" ht="15.75">
      <c r="B5405" s="188"/>
      <c r="C5405" s="188"/>
      <c r="D5405" s="203"/>
      <c r="E5405" s="203"/>
      <c r="F5405" s="203"/>
    </row>
    <row r="5406" spans="2:6" ht="15.75">
      <c r="B5406" s="188"/>
      <c r="C5406" s="188"/>
      <c r="D5406" s="203"/>
      <c r="E5406" s="203"/>
      <c r="F5406" s="203"/>
    </row>
    <row r="5407" spans="2:6" ht="15.75">
      <c r="B5407" s="188"/>
      <c r="C5407" s="188"/>
      <c r="D5407" s="203"/>
      <c r="E5407" s="203"/>
      <c r="F5407" s="203"/>
    </row>
    <row r="5408" spans="2:6" ht="15.75">
      <c r="B5408" s="188"/>
      <c r="C5408" s="188"/>
      <c r="D5408" s="203"/>
      <c r="E5408" s="203"/>
      <c r="F5408" s="203"/>
    </row>
    <row r="5409" spans="2:6" ht="15.75">
      <c r="B5409" s="188"/>
      <c r="C5409" s="188"/>
      <c r="D5409" s="203"/>
      <c r="E5409" s="203"/>
      <c r="F5409" s="203"/>
    </row>
    <row r="5410" spans="2:6" ht="15.75">
      <c r="B5410" s="188"/>
      <c r="C5410" s="188"/>
      <c r="D5410" s="203"/>
      <c r="E5410" s="203"/>
      <c r="F5410" s="203"/>
    </row>
    <row r="5411" spans="2:6" ht="15.75">
      <c r="B5411" s="188"/>
      <c r="C5411" s="188"/>
      <c r="D5411" s="203"/>
      <c r="E5411" s="203"/>
      <c r="F5411" s="203"/>
    </row>
    <row r="5412" spans="2:6" ht="15.75">
      <c r="B5412" s="188"/>
      <c r="C5412" s="188"/>
      <c r="D5412" s="203"/>
      <c r="E5412" s="203"/>
      <c r="F5412" s="203"/>
    </row>
    <row r="5413" spans="2:6" ht="15.75">
      <c r="B5413" s="188"/>
      <c r="C5413" s="188"/>
      <c r="D5413" s="203"/>
      <c r="E5413" s="203"/>
      <c r="F5413" s="203"/>
    </row>
    <row r="5414" spans="2:6" ht="15.75">
      <c r="B5414" s="188"/>
      <c r="C5414" s="188"/>
      <c r="D5414" s="203"/>
      <c r="E5414" s="203"/>
      <c r="F5414" s="203"/>
    </row>
    <row r="5415" spans="2:6" ht="15.75">
      <c r="B5415" s="188"/>
      <c r="C5415" s="188"/>
      <c r="D5415" s="203"/>
      <c r="E5415" s="203"/>
      <c r="F5415" s="203"/>
    </row>
    <row r="5416" spans="2:6" ht="15.75">
      <c r="B5416" s="188"/>
      <c r="C5416" s="188"/>
      <c r="D5416" s="203"/>
      <c r="E5416" s="203"/>
      <c r="F5416" s="203"/>
    </row>
    <row r="5417" spans="2:6" ht="15.75">
      <c r="B5417" s="188"/>
      <c r="C5417" s="188"/>
      <c r="D5417" s="203"/>
      <c r="E5417" s="203"/>
      <c r="F5417" s="203"/>
    </row>
    <row r="5418" spans="2:6" ht="15.75">
      <c r="B5418" s="188"/>
      <c r="C5418" s="188"/>
      <c r="D5418" s="203"/>
      <c r="E5418" s="203"/>
      <c r="F5418" s="203"/>
    </row>
    <row r="5419" spans="2:6" ht="15.75">
      <c r="B5419" s="188"/>
      <c r="C5419" s="188"/>
      <c r="D5419" s="203"/>
      <c r="E5419" s="203"/>
      <c r="F5419" s="203"/>
    </row>
    <row r="5420" spans="2:6" ht="15.75">
      <c r="B5420" s="188"/>
      <c r="C5420" s="188"/>
      <c r="D5420" s="203"/>
      <c r="E5420" s="203"/>
      <c r="F5420" s="203"/>
    </row>
    <row r="5421" spans="2:6" ht="15.75">
      <c r="B5421" s="188"/>
      <c r="C5421" s="188"/>
      <c r="D5421" s="203"/>
      <c r="E5421" s="203"/>
      <c r="F5421" s="203"/>
    </row>
    <row r="5422" spans="2:6" ht="15.75">
      <c r="B5422" s="188"/>
      <c r="C5422" s="188"/>
      <c r="D5422" s="203"/>
      <c r="E5422" s="203"/>
      <c r="F5422" s="203"/>
    </row>
    <row r="5423" spans="2:6" ht="15.75">
      <c r="B5423" s="188"/>
      <c r="C5423" s="188"/>
      <c r="D5423" s="203"/>
      <c r="E5423" s="203"/>
      <c r="F5423" s="203"/>
    </row>
    <row r="5424" spans="2:6" ht="15.75">
      <c r="B5424" s="188"/>
      <c r="C5424" s="188"/>
      <c r="D5424" s="203"/>
      <c r="E5424" s="203"/>
      <c r="F5424" s="203"/>
    </row>
    <row r="5425" spans="2:6" ht="15.75">
      <c r="B5425" s="188"/>
      <c r="C5425" s="188"/>
      <c r="D5425" s="203"/>
      <c r="E5425" s="203"/>
      <c r="F5425" s="203"/>
    </row>
    <row r="5426" spans="2:6" ht="15.75">
      <c r="B5426" s="188"/>
      <c r="C5426" s="188"/>
      <c r="D5426" s="203"/>
      <c r="E5426" s="203"/>
      <c r="F5426" s="203"/>
    </row>
    <row r="5427" spans="2:6" ht="15.75">
      <c r="B5427" s="188"/>
      <c r="C5427" s="188"/>
      <c r="D5427" s="203"/>
      <c r="E5427" s="203"/>
      <c r="F5427" s="203"/>
    </row>
    <row r="5428" spans="2:6" ht="15.75">
      <c r="B5428" s="188"/>
      <c r="C5428" s="188"/>
      <c r="D5428" s="203"/>
      <c r="E5428" s="203"/>
      <c r="F5428" s="203"/>
    </row>
    <row r="5429" spans="2:6" ht="15.75">
      <c r="B5429" s="188"/>
      <c r="C5429" s="188"/>
      <c r="D5429" s="203"/>
      <c r="E5429" s="203"/>
      <c r="F5429" s="203"/>
    </row>
    <row r="5430" spans="2:6" ht="15.75">
      <c r="B5430" s="188"/>
      <c r="C5430" s="188"/>
      <c r="D5430" s="203"/>
      <c r="E5430" s="203"/>
      <c r="F5430" s="203"/>
    </row>
    <row r="5431" spans="2:6" ht="15.75">
      <c r="B5431" s="188"/>
      <c r="C5431" s="188"/>
      <c r="D5431" s="203"/>
      <c r="E5431" s="203"/>
      <c r="F5431" s="203"/>
    </row>
    <row r="5432" spans="2:6" ht="15.75">
      <c r="B5432" s="188"/>
      <c r="C5432" s="188"/>
      <c r="D5432" s="203"/>
      <c r="E5432" s="203"/>
      <c r="F5432" s="203"/>
    </row>
    <row r="5433" spans="2:6" ht="15.75">
      <c r="B5433" s="188"/>
      <c r="C5433" s="188"/>
      <c r="D5433" s="203"/>
      <c r="E5433" s="203"/>
      <c r="F5433" s="203"/>
    </row>
    <row r="5434" spans="2:6" ht="15.75">
      <c r="B5434" s="188"/>
      <c r="C5434" s="188"/>
      <c r="D5434" s="203"/>
      <c r="E5434" s="203"/>
      <c r="F5434" s="203"/>
    </row>
    <row r="5435" spans="2:6" ht="15.75">
      <c r="B5435" s="188"/>
      <c r="C5435" s="188"/>
      <c r="D5435" s="203"/>
      <c r="E5435" s="203"/>
      <c r="F5435" s="203"/>
    </row>
    <row r="5436" spans="2:6" ht="15.75">
      <c r="B5436" s="188"/>
      <c r="C5436" s="188"/>
      <c r="D5436" s="203"/>
      <c r="E5436" s="203"/>
      <c r="F5436" s="203"/>
    </row>
    <row r="5437" spans="2:6" ht="15.75">
      <c r="B5437" s="188"/>
      <c r="C5437" s="188"/>
      <c r="D5437" s="203"/>
      <c r="E5437" s="203"/>
      <c r="F5437" s="203"/>
    </row>
    <row r="5438" spans="2:6" ht="15.75">
      <c r="B5438" s="188"/>
      <c r="C5438" s="188"/>
      <c r="D5438" s="203"/>
      <c r="E5438" s="203"/>
      <c r="F5438" s="203"/>
    </row>
    <row r="5439" spans="2:6" ht="15.75">
      <c r="B5439" s="188"/>
      <c r="C5439" s="188"/>
      <c r="D5439" s="203"/>
      <c r="E5439" s="203"/>
      <c r="F5439" s="203"/>
    </row>
    <row r="5440" spans="2:6" ht="15.75">
      <c r="B5440" s="188"/>
      <c r="C5440" s="188"/>
      <c r="D5440" s="203"/>
      <c r="E5440" s="203"/>
      <c r="F5440" s="203"/>
    </row>
    <row r="5441" spans="2:6" ht="15.75">
      <c r="B5441" s="188"/>
      <c r="C5441" s="188"/>
      <c r="D5441" s="203"/>
      <c r="E5441" s="203"/>
      <c r="F5441" s="203"/>
    </row>
    <row r="5442" spans="2:6" ht="15.75">
      <c r="B5442" s="188"/>
      <c r="C5442" s="188"/>
      <c r="D5442" s="203"/>
      <c r="E5442" s="203"/>
      <c r="F5442" s="203"/>
    </row>
    <row r="5443" spans="2:6" ht="15.75">
      <c r="B5443" s="188"/>
      <c r="C5443" s="188"/>
      <c r="D5443" s="203"/>
      <c r="E5443" s="203"/>
      <c r="F5443" s="203"/>
    </row>
    <row r="5444" spans="2:6" ht="15.75">
      <c r="B5444" s="188"/>
      <c r="C5444" s="188"/>
      <c r="D5444" s="203"/>
      <c r="E5444" s="203"/>
      <c r="F5444" s="203"/>
    </row>
    <row r="5445" spans="2:6" ht="15.75">
      <c r="B5445" s="188"/>
      <c r="C5445" s="188"/>
      <c r="D5445" s="203"/>
      <c r="E5445" s="203"/>
      <c r="F5445" s="203"/>
    </row>
    <row r="5446" spans="2:6" ht="15.75">
      <c r="B5446" s="188"/>
      <c r="C5446" s="188"/>
      <c r="D5446" s="203"/>
      <c r="E5446" s="203"/>
      <c r="F5446" s="203"/>
    </row>
    <row r="5447" spans="2:6" ht="15.75">
      <c r="B5447" s="188"/>
      <c r="C5447" s="188"/>
      <c r="D5447" s="203"/>
      <c r="E5447" s="203"/>
      <c r="F5447" s="203"/>
    </row>
    <row r="5448" spans="2:6" ht="15.75">
      <c r="B5448" s="188"/>
      <c r="C5448" s="188"/>
      <c r="D5448" s="203"/>
      <c r="E5448" s="203"/>
      <c r="F5448" s="203"/>
    </row>
    <row r="5449" spans="2:6" ht="15.75">
      <c r="B5449" s="188"/>
      <c r="C5449" s="188"/>
      <c r="D5449" s="203"/>
      <c r="E5449" s="203"/>
      <c r="F5449" s="203"/>
    </row>
    <row r="5450" spans="2:6" ht="15.75">
      <c r="B5450" s="188"/>
      <c r="C5450" s="188"/>
      <c r="D5450" s="203"/>
      <c r="E5450" s="203"/>
      <c r="F5450" s="203"/>
    </row>
    <row r="5451" spans="2:6" ht="15.75">
      <c r="B5451" s="188"/>
      <c r="C5451" s="188"/>
      <c r="D5451" s="203"/>
      <c r="E5451" s="203"/>
      <c r="F5451" s="203"/>
    </row>
    <row r="5452" spans="2:6" ht="15.75">
      <c r="B5452" s="188"/>
      <c r="C5452" s="188"/>
      <c r="D5452" s="203"/>
      <c r="E5452" s="203"/>
      <c r="F5452" s="203"/>
    </row>
    <row r="5453" spans="2:6" ht="15.75">
      <c r="B5453" s="188"/>
      <c r="C5453" s="188"/>
      <c r="D5453" s="203"/>
      <c r="E5453" s="203"/>
      <c r="F5453" s="203"/>
    </row>
    <row r="5454" spans="2:6" ht="15.75">
      <c r="B5454" s="188"/>
      <c r="C5454" s="188"/>
      <c r="D5454" s="203"/>
      <c r="E5454" s="203"/>
      <c r="F5454" s="203"/>
    </row>
    <row r="5455" spans="2:6" ht="15.75">
      <c r="B5455" s="188"/>
      <c r="C5455" s="188"/>
      <c r="D5455" s="203"/>
      <c r="E5455" s="203"/>
      <c r="F5455" s="203"/>
    </row>
    <row r="5456" spans="2:6" ht="15.75">
      <c r="B5456" s="188"/>
      <c r="C5456" s="188"/>
      <c r="D5456" s="203"/>
      <c r="E5456" s="203"/>
      <c r="F5456" s="203"/>
    </row>
    <row r="5457" spans="2:6" ht="15.75">
      <c r="B5457" s="188"/>
      <c r="C5457" s="188"/>
      <c r="D5457" s="203"/>
      <c r="E5457" s="203"/>
      <c r="F5457" s="203"/>
    </row>
    <row r="5458" spans="2:6" ht="15.75">
      <c r="B5458" s="188"/>
      <c r="C5458" s="188"/>
      <c r="D5458" s="203"/>
      <c r="E5458" s="203"/>
      <c r="F5458" s="203"/>
    </row>
    <row r="5459" spans="2:6" ht="15.75">
      <c r="B5459" s="188"/>
      <c r="C5459" s="188"/>
      <c r="D5459" s="203"/>
      <c r="E5459" s="203"/>
      <c r="F5459" s="203"/>
    </row>
    <row r="5460" spans="2:6" ht="15.75">
      <c r="B5460" s="188"/>
      <c r="C5460" s="188"/>
      <c r="D5460" s="203"/>
      <c r="E5460" s="203"/>
      <c r="F5460" s="203"/>
    </row>
    <row r="5461" spans="2:6" ht="15.75">
      <c r="B5461" s="188"/>
      <c r="C5461" s="188"/>
      <c r="D5461" s="203"/>
      <c r="E5461" s="203"/>
      <c r="F5461" s="203"/>
    </row>
    <row r="5462" spans="2:6" ht="15.75">
      <c r="B5462" s="188"/>
      <c r="C5462" s="188"/>
      <c r="D5462" s="203"/>
      <c r="E5462" s="203"/>
      <c r="F5462" s="203"/>
    </row>
    <row r="5463" spans="2:6" ht="15.75">
      <c r="B5463" s="188"/>
      <c r="C5463" s="188"/>
      <c r="D5463" s="203"/>
      <c r="E5463" s="203"/>
      <c r="F5463" s="203"/>
    </row>
    <row r="5464" spans="2:6" ht="15.75">
      <c r="B5464" s="188"/>
      <c r="C5464" s="188"/>
      <c r="D5464" s="203"/>
      <c r="E5464" s="203"/>
      <c r="F5464" s="203"/>
    </row>
    <row r="5465" spans="2:6" ht="15.75">
      <c r="B5465" s="188"/>
      <c r="C5465" s="188"/>
      <c r="D5465" s="203"/>
      <c r="E5465" s="203"/>
      <c r="F5465" s="203"/>
    </row>
    <row r="5466" spans="2:6" ht="15.75">
      <c r="B5466" s="188"/>
      <c r="C5466" s="188"/>
      <c r="D5466" s="203"/>
      <c r="E5466" s="203"/>
      <c r="F5466" s="203"/>
    </row>
    <row r="5467" spans="2:6" ht="15.75">
      <c r="B5467" s="188"/>
      <c r="C5467" s="188"/>
      <c r="D5467" s="203"/>
      <c r="E5467" s="203"/>
      <c r="F5467" s="203"/>
    </row>
    <row r="5468" spans="2:6" ht="15.75">
      <c r="B5468" s="188"/>
      <c r="C5468" s="188"/>
      <c r="D5468" s="203"/>
      <c r="E5468" s="203"/>
      <c r="F5468" s="203"/>
    </row>
    <row r="5469" spans="2:6" ht="15.75">
      <c r="B5469" s="188"/>
      <c r="C5469" s="188"/>
      <c r="D5469" s="203"/>
      <c r="E5469" s="203"/>
      <c r="F5469" s="203"/>
    </row>
    <row r="5470" spans="2:6" ht="15.75">
      <c r="B5470" s="188"/>
      <c r="C5470" s="188"/>
      <c r="D5470" s="203"/>
      <c r="E5470" s="203"/>
      <c r="F5470" s="203"/>
    </row>
    <row r="5471" spans="2:6" ht="15.75">
      <c r="B5471" s="188"/>
      <c r="C5471" s="188"/>
      <c r="D5471" s="203"/>
      <c r="E5471" s="203"/>
      <c r="F5471" s="203"/>
    </row>
    <row r="5472" spans="2:6" ht="15.75">
      <c r="B5472" s="188"/>
      <c r="C5472" s="188"/>
      <c r="D5472" s="203"/>
      <c r="E5472" s="203"/>
      <c r="F5472" s="203"/>
    </row>
    <row r="5473" spans="2:6" ht="15.75">
      <c r="B5473" s="188"/>
      <c r="C5473" s="188"/>
      <c r="D5473" s="203"/>
      <c r="E5473" s="203"/>
      <c r="F5473" s="203"/>
    </row>
    <row r="5474" spans="2:6" ht="15.75">
      <c r="B5474" s="188"/>
      <c r="C5474" s="188"/>
      <c r="D5474" s="203"/>
      <c r="E5474" s="203"/>
      <c r="F5474" s="203"/>
    </row>
    <row r="5475" spans="2:6" ht="15.75">
      <c r="B5475" s="188"/>
      <c r="C5475" s="188"/>
      <c r="D5475" s="203"/>
      <c r="E5475" s="203"/>
      <c r="F5475" s="203"/>
    </row>
    <row r="5476" spans="2:6" ht="15.75">
      <c r="B5476" s="188"/>
      <c r="C5476" s="188"/>
      <c r="D5476" s="203"/>
      <c r="E5476" s="203"/>
      <c r="F5476" s="203"/>
    </row>
    <row r="5477" spans="2:6" ht="15.75">
      <c r="B5477" s="188"/>
      <c r="C5477" s="188"/>
      <c r="D5477" s="203"/>
      <c r="E5477" s="203"/>
      <c r="F5477" s="203"/>
    </row>
    <row r="5478" spans="2:6" ht="15.75">
      <c r="B5478" s="188"/>
      <c r="C5478" s="188"/>
      <c r="D5478" s="203"/>
      <c r="E5478" s="203"/>
      <c r="F5478" s="203"/>
    </row>
    <row r="5479" spans="2:6" ht="15.75">
      <c r="B5479" s="188"/>
      <c r="C5479" s="188"/>
      <c r="D5479" s="203"/>
      <c r="E5479" s="203"/>
      <c r="F5479" s="203"/>
    </row>
    <row r="5480" spans="2:6" ht="15.75">
      <c r="B5480" s="188"/>
      <c r="C5480" s="188"/>
      <c r="D5480" s="203"/>
      <c r="E5480" s="203"/>
      <c r="F5480" s="203"/>
    </row>
    <row r="5481" spans="2:6" ht="15.75">
      <c r="B5481" s="188"/>
      <c r="C5481" s="188"/>
      <c r="D5481" s="203"/>
      <c r="E5481" s="203"/>
      <c r="F5481" s="203"/>
    </row>
    <row r="5482" spans="2:6" ht="15.75">
      <c r="B5482" s="188"/>
      <c r="C5482" s="188"/>
      <c r="D5482" s="203"/>
      <c r="E5482" s="203"/>
      <c r="F5482" s="203"/>
    </row>
    <row r="5483" spans="2:6" ht="15.75">
      <c r="B5483" s="188"/>
      <c r="C5483" s="188"/>
      <c r="D5483" s="203"/>
      <c r="E5483" s="203"/>
      <c r="F5483" s="203"/>
    </row>
    <row r="5484" spans="2:6" ht="15.75">
      <c r="B5484" s="188"/>
      <c r="C5484" s="188"/>
      <c r="D5484" s="203"/>
      <c r="E5484" s="203"/>
      <c r="F5484" s="203"/>
    </row>
    <row r="5485" spans="2:6" ht="15.75">
      <c r="B5485" s="188"/>
      <c r="C5485" s="188"/>
      <c r="D5485" s="203"/>
      <c r="E5485" s="203"/>
      <c r="F5485" s="203"/>
    </row>
    <row r="5486" spans="2:6" ht="15.75">
      <c r="B5486" s="188"/>
      <c r="C5486" s="188"/>
      <c r="D5486" s="203"/>
      <c r="E5486" s="203"/>
      <c r="F5486" s="203"/>
    </row>
    <row r="5487" spans="2:6" ht="15.75">
      <c r="B5487" s="188"/>
      <c r="C5487" s="188"/>
      <c r="D5487" s="203"/>
      <c r="E5487" s="203"/>
      <c r="F5487" s="203"/>
    </row>
    <row r="5488" spans="2:6" ht="15.75">
      <c r="B5488" s="188"/>
      <c r="C5488" s="188"/>
      <c r="D5488" s="203"/>
      <c r="E5488" s="203"/>
      <c r="F5488" s="203"/>
    </row>
    <row r="5489" spans="2:6" ht="15.75">
      <c r="B5489" s="188"/>
      <c r="C5489" s="188"/>
      <c r="D5489" s="203"/>
      <c r="E5489" s="203"/>
      <c r="F5489" s="203"/>
    </row>
    <row r="5490" spans="2:6" ht="15.75">
      <c r="B5490" s="188"/>
      <c r="C5490" s="188"/>
      <c r="D5490" s="203"/>
      <c r="E5490" s="203"/>
      <c r="F5490" s="203"/>
    </row>
    <row r="5491" spans="2:6" ht="15.75">
      <c r="B5491" s="188"/>
      <c r="C5491" s="188"/>
      <c r="D5491" s="203"/>
      <c r="E5491" s="203"/>
      <c r="F5491" s="203"/>
    </row>
    <row r="5492" spans="2:6" ht="15.75">
      <c r="B5492" s="188"/>
      <c r="C5492" s="188"/>
      <c r="D5492" s="203"/>
      <c r="E5492" s="203"/>
      <c r="F5492" s="203"/>
    </row>
    <row r="5493" spans="2:6" ht="15.75">
      <c r="B5493" s="188"/>
      <c r="C5493" s="188"/>
      <c r="D5493" s="203"/>
      <c r="E5493" s="203"/>
      <c r="F5493" s="203"/>
    </row>
    <row r="5494" spans="2:6" ht="15.75">
      <c r="B5494" s="188"/>
      <c r="C5494" s="188"/>
      <c r="D5494" s="203"/>
      <c r="E5494" s="203"/>
      <c r="F5494" s="203"/>
    </row>
    <row r="5495" spans="2:6" ht="15.75">
      <c r="B5495" s="188"/>
      <c r="C5495" s="188"/>
      <c r="D5495" s="203"/>
      <c r="E5495" s="203"/>
      <c r="F5495" s="203"/>
    </row>
    <row r="5496" spans="2:6" ht="15.75">
      <c r="B5496" s="188"/>
      <c r="C5496" s="188"/>
      <c r="D5496" s="203"/>
      <c r="E5496" s="203"/>
      <c r="F5496" s="203"/>
    </row>
    <row r="5497" spans="2:6" ht="15.75">
      <c r="B5497" s="188"/>
      <c r="C5497" s="188"/>
      <c r="D5497" s="203"/>
      <c r="E5497" s="203"/>
      <c r="F5497" s="203"/>
    </row>
    <row r="5498" spans="2:6" ht="15.75">
      <c r="B5498" s="188"/>
      <c r="C5498" s="188"/>
      <c r="D5498" s="203"/>
      <c r="E5498" s="203"/>
      <c r="F5498" s="203"/>
    </row>
    <row r="5499" spans="2:6" ht="15.75">
      <c r="B5499" s="188"/>
      <c r="C5499" s="188"/>
      <c r="D5499" s="203"/>
      <c r="E5499" s="203"/>
      <c r="F5499" s="203"/>
    </row>
    <row r="5500" spans="2:6" ht="15.75">
      <c r="B5500" s="188"/>
      <c r="C5500" s="188"/>
      <c r="D5500" s="203"/>
      <c r="E5500" s="203"/>
      <c r="F5500" s="203"/>
    </row>
    <row r="5501" spans="2:6" ht="15.75">
      <c r="B5501" s="188"/>
      <c r="C5501" s="188"/>
      <c r="D5501" s="203"/>
      <c r="E5501" s="203"/>
      <c r="F5501" s="203"/>
    </row>
    <row r="5502" spans="2:6" ht="15.75">
      <c r="B5502" s="188"/>
      <c r="C5502" s="188"/>
      <c r="D5502" s="203"/>
      <c r="E5502" s="203"/>
      <c r="F5502" s="203"/>
    </row>
    <row r="5503" spans="2:6" ht="15.75">
      <c r="B5503" s="188"/>
      <c r="C5503" s="188"/>
      <c r="D5503" s="203"/>
      <c r="E5503" s="203"/>
      <c r="F5503" s="203"/>
    </row>
    <row r="5504" spans="2:6" ht="15.75">
      <c r="B5504" s="188"/>
      <c r="C5504" s="188"/>
      <c r="D5504" s="203"/>
      <c r="E5504" s="203"/>
      <c r="F5504" s="203"/>
    </row>
    <row r="5505" spans="2:6" ht="15.75">
      <c r="B5505" s="188"/>
      <c r="C5505" s="188"/>
      <c r="D5505" s="203"/>
      <c r="E5505" s="203"/>
      <c r="F5505" s="203"/>
    </row>
    <row r="5506" spans="2:6" ht="15.75">
      <c r="B5506" s="188"/>
      <c r="C5506" s="188"/>
      <c r="D5506" s="203"/>
      <c r="E5506" s="203"/>
      <c r="F5506" s="203"/>
    </row>
    <row r="5507" spans="2:6" ht="15.75">
      <c r="B5507" s="188"/>
      <c r="C5507" s="188"/>
      <c r="D5507" s="203"/>
      <c r="E5507" s="203"/>
      <c r="F5507" s="203"/>
    </row>
    <row r="5508" spans="2:6" ht="15.75">
      <c r="B5508" s="188"/>
      <c r="C5508" s="188"/>
      <c r="D5508" s="203"/>
      <c r="E5508" s="203"/>
      <c r="F5508" s="203"/>
    </row>
    <row r="5509" spans="2:6" ht="15.75">
      <c r="B5509" s="188"/>
      <c r="C5509" s="188"/>
      <c r="D5509" s="203"/>
      <c r="E5509" s="203"/>
      <c r="F5509" s="203"/>
    </row>
    <row r="5510" spans="2:6" ht="15.75">
      <c r="B5510" s="188"/>
      <c r="C5510" s="188"/>
      <c r="D5510" s="203"/>
      <c r="E5510" s="203"/>
      <c r="F5510" s="203"/>
    </row>
    <row r="5511" spans="2:6" ht="15.75">
      <c r="B5511" s="188"/>
      <c r="C5511" s="188"/>
      <c r="D5511" s="203"/>
      <c r="E5511" s="203"/>
      <c r="F5511" s="203"/>
    </row>
    <row r="5512" spans="2:6" ht="15.75">
      <c r="B5512" s="188"/>
      <c r="C5512" s="188"/>
      <c r="D5512" s="203"/>
      <c r="E5512" s="203"/>
      <c r="F5512" s="203"/>
    </row>
    <row r="5513" spans="2:6" ht="15.75">
      <c r="B5513" s="188"/>
      <c r="C5513" s="188"/>
      <c r="D5513" s="203"/>
      <c r="E5513" s="203"/>
      <c r="F5513" s="203"/>
    </row>
    <row r="5514" spans="2:6" ht="15.75">
      <c r="B5514" s="188"/>
      <c r="C5514" s="188"/>
      <c r="D5514" s="203"/>
      <c r="E5514" s="203"/>
      <c r="F5514" s="203"/>
    </row>
    <row r="5515" spans="2:6" ht="15.75">
      <c r="B5515" s="188"/>
      <c r="C5515" s="188"/>
      <c r="D5515" s="203"/>
      <c r="E5515" s="203"/>
      <c r="F5515" s="203"/>
    </row>
    <row r="5516" spans="2:6" ht="15.75">
      <c r="B5516" s="188"/>
      <c r="C5516" s="188"/>
      <c r="D5516" s="203"/>
      <c r="E5516" s="203"/>
      <c r="F5516" s="203"/>
    </row>
    <row r="5517" spans="2:6" ht="15.75">
      <c r="B5517" s="188"/>
      <c r="C5517" s="188"/>
      <c r="D5517" s="203"/>
      <c r="E5517" s="203"/>
      <c r="F5517" s="203"/>
    </row>
    <row r="5518" spans="2:6" ht="15.75">
      <c r="B5518" s="188"/>
      <c r="C5518" s="188"/>
      <c r="D5518" s="203"/>
      <c r="E5518" s="203"/>
      <c r="F5518" s="203"/>
    </row>
    <row r="5519" spans="2:6" ht="15.75">
      <c r="B5519" s="188"/>
      <c r="C5519" s="188"/>
      <c r="D5519" s="203"/>
      <c r="E5519" s="203"/>
      <c r="F5519" s="203"/>
    </row>
    <row r="5520" spans="2:6" ht="15.75">
      <c r="B5520" s="188"/>
      <c r="C5520" s="188"/>
      <c r="D5520" s="203"/>
      <c r="E5520" s="203"/>
      <c r="F5520" s="203"/>
    </row>
    <row r="5521" spans="2:6" ht="15.75">
      <c r="B5521" s="188"/>
      <c r="C5521" s="188"/>
      <c r="D5521" s="203"/>
      <c r="E5521" s="203"/>
      <c r="F5521" s="203"/>
    </row>
    <row r="5522" spans="2:6" ht="15.75">
      <c r="B5522" s="188"/>
      <c r="C5522" s="188"/>
      <c r="D5522" s="203"/>
      <c r="E5522" s="203"/>
      <c r="F5522" s="203"/>
    </row>
    <row r="5523" spans="2:6" ht="15.75">
      <c r="B5523" s="188"/>
      <c r="C5523" s="188"/>
      <c r="D5523" s="203"/>
      <c r="E5523" s="203"/>
      <c r="F5523" s="203"/>
    </row>
    <row r="5524" spans="2:6" ht="15.75">
      <c r="B5524" s="188"/>
      <c r="C5524" s="188"/>
      <c r="D5524" s="203"/>
      <c r="E5524" s="203"/>
      <c r="F5524" s="203"/>
    </row>
    <row r="5525" spans="2:6" ht="15.75">
      <c r="B5525" s="188"/>
      <c r="C5525" s="188"/>
      <c r="D5525" s="203"/>
      <c r="E5525" s="203"/>
      <c r="F5525" s="203"/>
    </row>
    <row r="5526" spans="2:6" ht="15.75">
      <c r="B5526" s="188"/>
      <c r="C5526" s="188"/>
      <c r="D5526" s="203"/>
      <c r="E5526" s="203"/>
      <c r="F5526" s="203"/>
    </row>
    <row r="5527" spans="2:6" ht="15.75">
      <c r="B5527" s="188"/>
      <c r="C5527" s="188"/>
      <c r="D5527" s="203"/>
      <c r="E5527" s="203"/>
      <c r="F5527" s="203"/>
    </row>
    <row r="5528" spans="2:6" ht="15.75">
      <c r="B5528" s="188"/>
      <c r="C5528" s="188"/>
      <c r="D5528" s="203"/>
      <c r="E5528" s="203"/>
      <c r="F5528" s="203"/>
    </row>
    <row r="5529" spans="2:6" ht="15.75">
      <c r="B5529" s="188"/>
      <c r="C5529" s="188"/>
      <c r="D5529" s="203"/>
      <c r="E5529" s="203"/>
      <c r="F5529" s="203"/>
    </row>
    <row r="5530" spans="2:6" ht="15.75">
      <c r="B5530" s="188"/>
      <c r="C5530" s="188"/>
      <c r="D5530" s="203"/>
      <c r="E5530" s="203"/>
      <c r="F5530" s="203"/>
    </row>
    <row r="5531" spans="2:6" ht="15.75">
      <c r="B5531" s="188"/>
      <c r="C5531" s="188"/>
      <c r="D5531" s="203"/>
      <c r="E5531" s="203"/>
      <c r="F5531" s="203"/>
    </row>
    <row r="5532" spans="2:6" ht="15.75">
      <c r="B5532" s="188"/>
      <c r="C5532" s="188"/>
      <c r="D5532" s="203"/>
      <c r="E5532" s="203"/>
      <c r="F5532" s="203"/>
    </row>
    <row r="5533" spans="2:6" ht="15.75">
      <c r="B5533" s="188"/>
      <c r="C5533" s="188"/>
      <c r="D5533" s="203"/>
      <c r="E5533" s="203"/>
      <c r="F5533" s="203"/>
    </row>
    <row r="5534" spans="2:6" ht="15.75">
      <c r="B5534" s="188"/>
      <c r="C5534" s="188"/>
      <c r="D5534" s="203"/>
      <c r="E5534" s="203"/>
      <c r="F5534" s="203"/>
    </row>
    <row r="5535" spans="2:6" ht="15.75">
      <c r="B5535" s="188"/>
      <c r="C5535" s="188"/>
      <c r="D5535" s="203"/>
      <c r="E5535" s="203"/>
      <c r="F5535" s="203"/>
    </row>
    <row r="5536" spans="2:6" ht="15.75">
      <c r="B5536" s="188"/>
      <c r="C5536" s="188"/>
      <c r="D5536" s="203"/>
      <c r="E5536" s="203"/>
      <c r="F5536" s="203"/>
    </row>
    <row r="5537" spans="2:6" ht="15.75">
      <c r="B5537" s="188"/>
      <c r="C5537" s="188"/>
      <c r="D5537" s="203"/>
      <c r="E5537" s="203"/>
      <c r="F5537" s="203"/>
    </row>
    <row r="5538" spans="2:6" ht="15.75">
      <c r="B5538" s="188"/>
      <c r="C5538" s="188"/>
      <c r="D5538" s="203"/>
      <c r="E5538" s="203"/>
      <c r="F5538" s="203"/>
    </row>
    <row r="5539" spans="2:6" ht="15.75">
      <c r="B5539" s="188"/>
      <c r="C5539" s="188"/>
      <c r="D5539" s="203"/>
      <c r="E5539" s="203"/>
      <c r="F5539" s="203"/>
    </row>
    <row r="5540" spans="2:6" ht="15.75">
      <c r="B5540" s="188"/>
      <c r="C5540" s="188"/>
      <c r="D5540" s="203"/>
      <c r="E5540" s="203"/>
      <c r="F5540" s="203"/>
    </row>
    <row r="5541" spans="2:6" ht="15.75">
      <c r="B5541" s="188"/>
      <c r="C5541" s="188"/>
      <c r="D5541" s="203"/>
      <c r="E5541" s="203"/>
      <c r="F5541" s="203"/>
    </row>
    <row r="5542" spans="2:6" ht="15.75">
      <c r="B5542" s="188"/>
      <c r="C5542" s="188"/>
      <c r="D5542" s="203"/>
      <c r="E5542" s="203"/>
      <c r="F5542" s="203"/>
    </row>
    <row r="5543" spans="2:6" ht="15.75">
      <c r="B5543" s="188"/>
      <c r="C5543" s="188"/>
      <c r="D5543" s="203"/>
      <c r="E5543" s="203"/>
      <c r="F5543" s="203"/>
    </row>
    <row r="5544" spans="2:6" ht="15.75">
      <c r="B5544" s="188"/>
      <c r="C5544" s="188"/>
      <c r="D5544" s="203"/>
      <c r="E5544" s="203"/>
      <c r="F5544" s="203"/>
    </row>
    <row r="5545" spans="2:6" ht="15.75">
      <c r="B5545" s="188"/>
      <c r="C5545" s="188"/>
      <c r="D5545" s="203"/>
      <c r="E5545" s="203"/>
      <c r="F5545" s="203"/>
    </row>
    <row r="5546" spans="2:6" ht="15.75">
      <c r="B5546" s="188"/>
      <c r="C5546" s="188"/>
      <c r="D5546" s="203"/>
      <c r="E5546" s="203"/>
      <c r="F5546" s="203"/>
    </row>
    <row r="5547" spans="2:6" ht="15.75">
      <c r="B5547" s="188"/>
      <c r="C5547" s="188"/>
      <c r="D5547" s="203"/>
      <c r="E5547" s="203"/>
      <c r="F5547" s="203"/>
    </row>
    <row r="5548" spans="2:6" ht="15.75">
      <c r="B5548" s="188"/>
      <c r="C5548" s="188"/>
      <c r="D5548" s="203"/>
      <c r="E5548" s="203"/>
      <c r="F5548" s="203"/>
    </row>
    <row r="5549" spans="2:6" ht="15.75">
      <c r="B5549" s="188"/>
      <c r="C5549" s="188"/>
      <c r="D5549" s="203"/>
      <c r="E5549" s="203"/>
      <c r="F5549" s="203"/>
    </row>
    <row r="5550" spans="2:6" ht="15.75">
      <c r="B5550" s="188"/>
      <c r="C5550" s="188"/>
      <c r="D5550" s="203"/>
      <c r="E5550" s="203"/>
      <c r="F5550" s="203"/>
    </row>
    <row r="5551" spans="2:6" ht="15.75">
      <c r="B5551" s="188"/>
      <c r="C5551" s="188"/>
      <c r="D5551" s="203"/>
      <c r="E5551" s="203"/>
      <c r="F5551" s="203"/>
    </row>
    <row r="5552" spans="2:6" ht="15.75">
      <c r="B5552" s="188"/>
      <c r="C5552" s="188"/>
      <c r="D5552" s="203"/>
      <c r="E5552" s="203"/>
      <c r="F5552" s="203"/>
    </row>
    <row r="5553" spans="2:6" ht="15.75">
      <c r="B5553" s="188"/>
      <c r="C5553" s="188"/>
      <c r="D5553" s="203"/>
      <c r="E5553" s="203"/>
      <c r="F5553" s="203"/>
    </row>
    <row r="5554" spans="2:6" ht="15.75">
      <c r="B5554" s="188"/>
      <c r="C5554" s="188"/>
      <c r="D5554" s="203"/>
      <c r="E5554" s="203"/>
      <c r="F5554" s="203"/>
    </row>
    <row r="5555" spans="2:6" ht="15.75">
      <c r="B5555" s="188"/>
      <c r="C5555" s="188"/>
      <c r="D5555" s="203"/>
      <c r="E5555" s="203"/>
      <c r="F5555" s="203"/>
    </row>
    <row r="5556" spans="2:6" ht="15.75">
      <c r="B5556" s="188"/>
      <c r="C5556" s="188"/>
      <c r="D5556" s="203"/>
      <c r="E5556" s="203"/>
      <c r="F5556" s="203"/>
    </row>
    <row r="5557" spans="2:6" ht="15.75">
      <c r="B5557" s="188"/>
      <c r="C5557" s="188"/>
      <c r="D5557" s="203"/>
      <c r="E5557" s="203"/>
      <c r="F5557" s="203"/>
    </row>
    <row r="5558" spans="2:6" ht="15.75">
      <c r="B5558" s="188"/>
      <c r="C5558" s="188"/>
      <c r="D5558" s="203"/>
      <c r="E5558" s="203"/>
      <c r="F5558" s="203"/>
    </row>
    <row r="5559" spans="2:6" ht="15.75">
      <c r="B5559" s="188"/>
      <c r="C5559" s="188"/>
      <c r="D5559" s="203"/>
      <c r="E5559" s="203"/>
      <c r="F5559" s="203"/>
    </row>
    <row r="5560" spans="2:6" ht="15.75">
      <c r="B5560" s="188"/>
      <c r="C5560" s="188"/>
      <c r="D5560" s="203"/>
      <c r="E5560" s="203"/>
      <c r="F5560" s="203"/>
    </row>
    <row r="5561" spans="2:6" ht="15.75">
      <c r="B5561" s="188"/>
      <c r="C5561" s="188"/>
      <c r="D5561" s="203"/>
      <c r="E5561" s="203"/>
      <c r="F5561" s="203"/>
    </row>
    <row r="5562" spans="2:6" ht="15.75">
      <c r="B5562" s="188"/>
      <c r="C5562" s="188"/>
      <c r="D5562" s="203"/>
      <c r="E5562" s="203"/>
      <c r="F5562" s="203"/>
    </row>
    <row r="5563" spans="2:6" ht="15.75">
      <c r="B5563" s="188"/>
      <c r="C5563" s="188"/>
      <c r="D5563" s="203"/>
      <c r="E5563" s="203"/>
      <c r="F5563" s="203"/>
    </row>
    <row r="5564" spans="2:6" ht="15.75">
      <c r="B5564" s="188"/>
      <c r="C5564" s="188"/>
      <c r="D5564" s="203"/>
      <c r="E5564" s="203"/>
      <c r="F5564" s="203"/>
    </row>
    <row r="5565" spans="2:6" ht="15.75">
      <c r="B5565" s="188"/>
      <c r="C5565" s="188"/>
      <c r="D5565" s="203"/>
      <c r="E5565" s="203"/>
      <c r="F5565" s="203"/>
    </row>
    <row r="5566" spans="2:6" ht="15.75">
      <c r="B5566" s="188"/>
      <c r="C5566" s="188"/>
      <c r="D5566" s="203"/>
      <c r="E5566" s="203"/>
      <c r="F5566" s="203"/>
    </row>
    <row r="5567" spans="2:6" ht="15.75">
      <c r="B5567" s="188"/>
      <c r="C5567" s="188"/>
      <c r="D5567" s="203"/>
      <c r="E5567" s="203"/>
      <c r="F5567" s="203"/>
    </row>
    <row r="5568" spans="2:6" ht="15.75">
      <c r="B5568" s="188"/>
      <c r="C5568" s="188"/>
      <c r="D5568" s="203"/>
      <c r="E5568" s="203"/>
      <c r="F5568" s="203"/>
    </row>
    <row r="5569" spans="2:6" ht="15.75">
      <c r="B5569" s="188"/>
      <c r="C5569" s="188"/>
      <c r="D5569" s="203"/>
      <c r="E5569" s="203"/>
      <c r="F5569" s="203"/>
    </row>
    <row r="5570" spans="2:6" ht="15.75">
      <c r="B5570" s="188"/>
      <c r="C5570" s="188"/>
      <c r="D5570" s="203"/>
      <c r="E5570" s="203"/>
      <c r="F5570" s="203"/>
    </row>
    <row r="5571" spans="2:6" ht="15.75">
      <c r="B5571" s="188"/>
      <c r="C5571" s="188"/>
      <c r="D5571" s="203"/>
      <c r="E5571" s="203"/>
      <c r="F5571" s="203"/>
    </row>
    <row r="5572" spans="2:6" ht="15.75">
      <c r="B5572" s="188"/>
      <c r="C5572" s="188"/>
      <c r="D5572" s="203"/>
      <c r="E5572" s="203"/>
      <c r="F5572" s="203"/>
    </row>
    <row r="5573" spans="2:6" ht="15.75">
      <c r="B5573" s="188"/>
      <c r="C5573" s="188"/>
      <c r="D5573" s="203"/>
      <c r="E5573" s="203"/>
      <c r="F5573" s="203"/>
    </row>
    <row r="5574" spans="2:6" ht="15.75">
      <c r="B5574" s="188"/>
      <c r="C5574" s="188"/>
      <c r="D5574" s="203"/>
      <c r="E5574" s="203"/>
      <c r="F5574" s="203"/>
    </row>
    <row r="5575" spans="2:6" ht="15.75">
      <c r="B5575" s="188"/>
      <c r="C5575" s="188"/>
      <c r="D5575" s="203"/>
      <c r="E5575" s="203"/>
      <c r="F5575" s="203"/>
    </row>
    <row r="5576" spans="2:6" ht="15.75">
      <c r="B5576" s="188"/>
      <c r="C5576" s="188"/>
      <c r="D5576" s="203"/>
      <c r="E5576" s="203"/>
      <c r="F5576" s="203"/>
    </row>
    <row r="5577" spans="2:6" ht="15.75">
      <c r="B5577" s="188"/>
      <c r="C5577" s="188"/>
      <c r="D5577" s="203"/>
      <c r="E5577" s="203"/>
      <c r="F5577" s="203"/>
    </row>
    <row r="5578" spans="2:6" ht="15.75">
      <c r="B5578" s="188"/>
      <c r="C5578" s="188"/>
      <c r="D5578" s="203"/>
      <c r="E5578" s="203"/>
      <c r="F5578" s="203"/>
    </row>
    <row r="5579" spans="2:6" ht="15.75">
      <c r="B5579" s="188"/>
      <c r="C5579" s="188"/>
      <c r="D5579" s="203"/>
      <c r="E5579" s="203"/>
      <c r="F5579" s="203"/>
    </row>
    <row r="5580" spans="2:6" ht="15.75">
      <c r="B5580" s="188"/>
      <c r="C5580" s="188"/>
      <c r="D5580" s="203"/>
      <c r="E5580" s="203"/>
      <c r="F5580" s="203"/>
    </row>
    <row r="5581" spans="2:6" ht="15.75">
      <c r="B5581" s="188"/>
      <c r="C5581" s="188"/>
      <c r="D5581" s="203"/>
      <c r="E5581" s="203"/>
      <c r="F5581" s="203"/>
    </row>
    <row r="5582" spans="2:6" ht="15.75">
      <c r="B5582" s="188"/>
      <c r="C5582" s="188"/>
      <c r="D5582" s="203"/>
      <c r="E5582" s="203"/>
      <c r="F5582" s="203"/>
    </row>
    <row r="5583" spans="2:6" ht="15.75">
      <c r="B5583" s="188"/>
      <c r="C5583" s="188"/>
      <c r="D5583" s="203"/>
      <c r="E5583" s="203"/>
      <c r="F5583" s="203"/>
    </row>
    <row r="5584" spans="2:6" ht="15.75">
      <c r="B5584" s="188"/>
      <c r="C5584" s="188"/>
      <c r="D5584" s="203"/>
      <c r="E5584" s="203"/>
      <c r="F5584" s="203"/>
    </row>
    <row r="5585" spans="2:6" ht="15.75">
      <c r="B5585" s="188"/>
      <c r="C5585" s="188"/>
      <c r="D5585" s="203"/>
      <c r="E5585" s="203"/>
      <c r="F5585" s="203"/>
    </row>
    <row r="5586" spans="2:6" ht="15.75">
      <c r="B5586" s="188"/>
      <c r="C5586" s="188"/>
      <c r="D5586" s="203"/>
      <c r="E5586" s="203"/>
      <c r="F5586" s="203"/>
    </row>
    <row r="5587" spans="2:6" ht="15.75">
      <c r="B5587" s="188"/>
      <c r="C5587" s="188"/>
      <c r="D5587" s="203"/>
      <c r="E5587" s="203"/>
      <c r="F5587" s="203"/>
    </row>
    <row r="5588" spans="2:6" ht="15.75">
      <c r="B5588" s="188"/>
      <c r="C5588" s="188"/>
      <c r="D5588" s="203"/>
      <c r="E5588" s="203"/>
      <c r="F5588" s="203"/>
    </row>
    <row r="5589" spans="2:6" ht="15.75">
      <c r="B5589" s="188"/>
      <c r="C5589" s="188"/>
      <c r="D5589" s="203"/>
      <c r="E5589" s="203"/>
      <c r="F5589" s="203"/>
    </row>
    <row r="5590" spans="2:6" ht="15.75">
      <c r="B5590" s="188"/>
      <c r="C5590" s="188"/>
      <c r="D5590" s="203"/>
      <c r="E5590" s="203"/>
      <c r="F5590" s="203"/>
    </row>
    <row r="5591" spans="2:6" ht="15.75">
      <c r="B5591" s="188"/>
      <c r="C5591" s="188"/>
      <c r="D5591" s="203"/>
      <c r="E5591" s="203"/>
      <c r="F5591" s="203"/>
    </row>
    <row r="5592" spans="2:6" ht="15.75">
      <c r="B5592" s="188"/>
      <c r="C5592" s="188"/>
      <c r="D5592" s="203"/>
      <c r="E5592" s="203"/>
      <c r="F5592" s="203"/>
    </row>
    <row r="5593" spans="2:6" ht="15.75">
      <c r="B5593" s="188"/>
      <c r="C5593" s="188"/>
      <c r="D5593" s="203"/>
      <c r="E5593" s="203"/>
      <c r="F5593" s="203"/>
    </row>
    <row r="5594" spans="2:6" ht="15.75">
      <c r="B5594" s="188"/>
      <c r="C5594" s="188"/>
      <c r="D5594" s="203"/>
      <c r="E5594" s="203"/>
      <c r="F5594" s="203"/>
    </row>
    <row r="5595" spans="2:6" ht="15.75">
      <c r="B5595" s="188"/>
      <c r="C5595" s="188"/>
      <c r="D5595" s="203"/>
      <c r="E5595" s="203"/>
      <c r="F5595" s="203"/>
    </row>
    <row r="5596" spans="2:6" ht="15.75">
      <c r="B5596" s="188"/>
      <c r="C5596" s="188"/>
      <c r="D5596" s="203"/>
      <c r="E5596" s="203"/>
      <c r="F5596" s="203"/>
    </row>
    <row r="5597" spans="2:6" ht="15.75">
      <c r="B5597" s="188"/>
      <c r="C5597" s="188"/>
      <c r="D5597" s="203"/>
      <c r="E5597" s="203"/>
      <c r="F5597" s="203"/>
    </row>
    <row r="5598" spans="2:6" ht="15.75">
      <c r="B5598" s="188"/>
      <c r="C5598" s="188"/>
      <c r="D5598" s="203"/>
      <c r="E5598" s="203"/>
      <c r="F5598" s="203"/>
    </row>
    <row r="5599" spans="2:6" ht="15.75">
      <c r="B5599" s="188"/>
      <c r="C5599" s="188"/>
      <c r="D5599" s="203"/>
      <c r="E5599" s="203"/>
      <c r="F5599" s="203"/>
    </row>
    <row r="5600" spans="2:6" ht="15.75">
      <c r="B5600" s="188"/>
      <c r="C5600" s="188"/>
      <c r="D5600" s="203"/>
      <c r="E5600" s="203"/>
      <c r="F5600" s="203"/>
    </row>
    <row r="5601" spans="2:6" ht="15.75">
      <c r="B5601" s="188"/>
      <c r="C5601" s="188"/>
      <c r="D5601" s="203"/>
      <c r="E5601" s="203"/>
      <c r="F5601" s="203"/>
    </row>
    <row r="5602" spans="2:6" ht="15.75">
      <c r="B5602" s="188"/>
      <c r="C5602" s="188"/>
      <c r="D5602" s="203"/>
      <c r="E5602" s="203"/>
      <c r="F5602" s="203"/>
    </row>
    <row r="5603" spans="2:6" ht="15.75">
      <c r="B5603" s="188"/>
      <c r="C5603" s="188"/>
      <c r="D5603" s="203"/>
      <c r="E5603" s="203"/>
      <c r="F5603" s="203"/>
    </row>
    <row r="5604" spans="2:6" ht="15.75">
      <c r="B5604" s="188"/>
      <c r="C5604" s="188"/>
      <c r="D5604" s="203"/>
      <c r="E5604" s="203"/>
      <c r="F5604" s="203"/>
    </row>
    <row r="5605" spans="2:6" ht="15.75">
      <c r="B5605" s="188"/>
      <c r="C5605" s="188"/>
      <c r="D5605" s="203"/>
      <c r="E5605" s="203"/>
      <c r="F5605" s="203"/>
    </row>
    <row r="5606" spans="2:6" ht="15.75">
      <c r="B5606" s="188"/>
      <c r="C5606" s="188"/>
      <c r="D5606" s="203"/>
      <c r="E5606" s="203"/>
      <c r="F5606" s="203"/>
    </row>
    <row r="5607" spans="2:6" ht="15.75">
      <c r="B5607" s="188"/>
      <c r="C5607" s="188"/>
      <c r="D5607" s="203"/>
      <c r="E5607" s="203"/>
      <c r="F5607" s="203"/>
    </row>
    <row r="5608" spans="2:6" ht="15.75">
      <c r="B5608" s="188"/>
      <c r="C5608" s="188"/>
      <c r="D5608" s="203"/>
      <c r="E5608" s="203"/>
      <c r="F5608" s="203"/>
    </row>
    <row r="5609" spans="2:6" ht="15.75">
      <c r="B5609" s="188"/>
      <c r="C5609" s="188"/>
      <c r="D5609" s="203"/>
      <c r="E5609" s="203"/>
      <c r="F5609" s="203"/>
    </row>
    <row r="5610" spans="2:6" ht="15.75">
      <c r="B5610" s="188"/>
      <c r="C5610" s="188"/>
      <c r="D5610" s="203"/>
      <c r="E5610" s="203"/>
      <c r="F5610" s="203"/>
    </row>
    <row r="5611" spans="2:6" ht="15.75">
      <c r="B5611" s="188"/>
      <c r="C5611" s="188"/>
      <c r="D5611" s="203"/>
      <c r="E5611" s="203"/>
      <c r="F5611" s="203"/>
    </row>
    <row r="5612" spans="2:6" ht="15.75">
      <c r="B5612" s="188"/>
      <c r="C5612" s="188"/>
      <c r="D5612" s="203"/>
      <c r="E5612" s="203"/>
      <c r="F5612" s="203"/>
    </row>
    <row r="5613" spans="2:6" ht="15.75">
      <c r="B5613" s="188"/>
      <c r="C5613" s="188"/>
      <c r="D5613" s="203"/>
      <c r="E5613" s="203"/>
      <c r="F5613" s="203"/>
    </row>
    <row r="5614" spans="2:6" ht="15.75">
      <c r="B5614" s="188"/>
      <c r="C5614" s="188"/>
      <c r="D5614" s="203"/>
      <c r="E5614" s="203"/>
      <c r="F5614" s="203"/>
    </row>
    <row r="5615" spans="2:6" ht="15.75">
      <c r="B5615" s="188"/>
      <c r="C5615" s="188"/>
      <c r="D5615" s="203"/>
      <c r="E5615" s="203"/>
      <c r="F5615" s="203"/>
    </row>
    <row r="5616" spans="2:6" ht="15.75">
      <c r="B5616" s="188"/>
      <c r="C5616" s="188"/>
      <c r="D5616" s="203"/>
      <c r="E5616" s="203"/>
      <c r="F5616" s="203"/>
    </row>
    <row r="5617" spans="2:6" ht="15.75">
      <c r="B5617" s="188"/>
      <c r="C5617" s="188"/>
      <c r="D5617" s="203"/>
      <c r="E5617" s="203"/>
      <c r="F5617" s="203"/>
    </row>
    <row r="5618" spans="2:6" ht="15.75">
      <c r="B5618" s="188"/>
      <c r="C5618" s="188"/>
      <c r="D5618" s="203"/>
      <c r="E5618" s="203"/>
      <c r="F5618" s="203"/>
    </row>
    <row r="5619" spans="2:6" ht="15.75">
      <c r="B5619" s="188"/>
      <c r="C5619" s="188"/>
      <c r="D5619" s="203"/>
      <c r="E5619" s="203"/>
      <c r="F5619" s="203"/>
    </row>
    <row r="5620" spans="2:6" ht="15.75">
      <c r="B5620" s="188"/>
      <c r="C5620" s="188"/>
      <c r="D5620" s="203"/>
      <c r="E5620" s="203"/>
      <c r="F5620" s="203"/>
    </row>
    <row r="5621" spans="2:6" ht="15.75">
      <c r="B5621" s="188"/>
      <c r="C5621" s="188"/>
      <c r="D5621" s="203"/>
      <c r="E5621" s="203"/>
      <c r="F5621" s="203"/>
    </row>
    <row r="5622" spans="2:6" ht="15.75">
      <c r="B5622" s="188"/>
      <c r="C5622" s="188"/>
      <c r="D5622" s="203"/>
      <c r="E5622" s="203"/>
      <c r="F5622" s="203"/>
    </row>
    <row r="5623" spans="2:6" ht="15.75">
      <c r="B5623" s="188"/>
      <c r="C5623" s="188"/>
      <c r="D5623" s="203"/>
      <c r="E5623" s="203"/>
      <c r="F5623" s="203"/>
    </row>
    <row r="5624" spans="2:6" ht="15.75">
      <c r="B5624" s="188"/>
      <c r="C5624" s="188"/>
      <c r="D5624" s="203"/>
      <c r="E5624" s="203"/>
      <c r="F5624" s="203"/>
    </row>
    <row r="5625" spans="2:6" ht="15.75">
      <c r="B5625" s="188"/>
      <c r="C5625" s="188"/>
      <c r="D5625" s="203"/>
      <c r="E5625" s="203"/>
      <c r="F5625" s="203"/>
    </row>
    <row r="5626" spans="2:6" ht="15.75">
      <c r="B5626" s="188"/>
      <c r="C5626" s="188"/>
      <c r="D5626" s="203"/>
      <c r="E5626" s="203"/>
      <c r="F5626" s="203"/>
    </row>
    <row r="5627" spans="2:6" ht="15.75">
      <c r="B5627" s="188"/>
      <c r="C5627" s="188"/>
      <c r="D5627" s="203"/>
      <c r="E5627" s="203"/>
      <c r="F5627" s="203"/>
    </row>
    <row r="5628" spans="2:6" ht="15.75">
      <c r="B5628" s="188"/>
      <c r="C5628" s="188"/>
      <c r="D5628" s="203"/>
      <c r="E5628" s="203"/>
      <c r="F5628" s="203"/>
    </row>
    <row r="5629" spans="2:6" ht="15.75">
      <c r="B5629" s="188"/>
      <c r="C5629" s="188"/>
      <c r="D5629" s="203"/>
      <c r="E5629" s="203"/>
      <c r="F5629" s="203"/>
    </row>
    <row r="5630" spans="2:6" ht="15.75">
      <c r="B5630" s="188"/>
      <c r="C5630" s="188"/>
      <c r="D5630" s="203"/>
      <c r="E5630" s="203"/>
      <c r="F5630" s="203"/>
    </row>
    <row r="5631" spans="2:6" ht="15.75">
      <c r="B5631" s="188"/>
      <c r="C5631" s="188"/>
      <c r="D5631" s="203"/>
      <c r="E5631" s="203"/>
      <c r="F5631" s="203"/>
    </row>
    <row r="5632" spans="2:6" ht="15.75">
      <c r="B5632" s="188"/>
      <c r="C5632" s="188"/>
      <c r="D5632" s="203"/>
      <c r="E5632" s="203"/>
      <c r="F5632" s="203"/>
    </row>
    <row r="5633" spans="2:6" ht="15.75">
      <c r="B5633" s="188"/>
      <c r="C5633" s="188"/>
      <c r="D5633" s="203"/>
      <c r="E5633" s="203"/>
      <c r="F5633" s="203"/>
    </row>
    <row r="5634" spans="2:6" ht="15.75">
      <c r="B5634" s="188"/>
      <c r="C5634" s="188"/>
      <c r="D5634" s="203"/>
      <c r="E5634" s="203"/>
      <c r="F5634" s="203"/>
    </row>
    <row r="5635" spans="2:6" ht="15.75">
      <c r="B5635" s="188"/>
      <c r="C5635" s="188"/>
      <c r="D5635" s="203"/>
      <c r="E5635" s="203"/>
      <c r="F5635" s="203"/>
    </row>
    <row r="5636" spans="2:6" ht="15.75">
      <c r="B5636" s="188"/>
      <c r="C5636" s="188"/>
      <c r="D5636" s="203"/>
      <c r="E5636" s="203"/>
      <c r="F5636" s="203"/>
    </row>
    <row r="5637" spans="2:6" ht="15.75">
      <c r="B5637" s="188"/>
      <c r="C5637" s="188"/>
      <c r="D5637" s="203"/>
      <c r="E5637" s="203"/>
      <c r="F5637" s="203"/>
    </row>
    <row r="5638" spans="2:6" ht="15.75">
      <c r="B5638" s="188"/>
      <c r="C5638" s="188"/>
      <c r="D5638" s="203"/>
      <c r="E5638" s="203"/>
      <c r="F5638" s="203"/>
    </row>
    <row r="5639" spans="2:6" ht="15.75">
      <c r="B5639" s="188"/>
      <c r="C5639" s="188"/>
      <c r="D5639" s="203"/>
      <c r="E5639" s="203"/>
      <c r="F5639" s="203"/>
    </row>
    <row r="5640" spans="2:6" ht="15.75">
      <c r="B5640" s="188"/>
      <c r="C5640" s="188"/>
      <c r="D5640" s="203"/>
      <c r="E5640" s="203"/>
      <c r="F5640" s="203"/>
    </row>
    <row r="5641" spans="2:6" ht="15.75">
      <c r="B5641" s="188"/>
      <c r="C5641" s="188"/>
      <c r="D5641" s="203"/>
      <c r="E5641" s="203"/>
      <c r="F5641" s="203"/>
    </row>
    <row r="5642" spans="2:6" ht="15.75">
      <c r="B5642" s="188"/>
      <c r="C5642" s="188"/>
      <c r="D5642" s="203"/>
      <c r="E5642" s="203"/>
      <c r="F5642" s="203"/>
    </row>
    <row r="5643" spans="2:6" ht="15.75">
      <c r="B5643" s="188"/>
      <c r="C5643" s="188"/>
      <c r="D5643" s="203"/>
      <c r="E5643" s="203"/>
      <c r="F5643" s="203"/>
    </row>
    <row r="5644" spans="2:6" ht="15.75">
      <c r="B5644" s="188"/>
      <c r="C5644" s="188"/>
      <c r="D5644" s="203"/>
      <c r="E5644" s="203"/>
      <c r="F5644" s="203"/>
    </row>
    <row r="5645" spans="2:6" ht="15.75">
      <c r="B5645" s="188"/>
      <c r="C5645" s="188"/>
      <c r="D5645" s="203"/>
      <c r="E5645" s="203"/>
      <c r="F5645" s="203"/>
    </row>
    <row r="5646" spans="2:6" ht="15.75">
      <c r="B5646" s="188"/>
      <c r="C5646" s="188"/>
      <c r="D5646" s="203"/>
      <c r="E5646" s="203"/>
      <c r="F5646" s="203"/>
    </row>
    <row r="5647" spans="2:6" ht="15.75">
      <c r="B5647" s="188"/>
      <c r="C5647" s="188"/>
      <c r="D5647" s="203"/>
      <c r="E5647" s="203"/>
      <c r="F5647" s="203"/>
    </row>
    <row r="5648" spans="2:6" ht="15.75">
      <c r="B5648" s="188"/>
      <c r="C5648" s="188"/>
      <c r="D5648" s="203"/>
      <c r="E5648" s="203"/>
      <c r="F5648" s="203"/>
    </row>
    <row r="5649" spans="2:6" ht="15.75">
      <c r="B5649" s="188"/>
      <c r="C5649" s="188"/>
      <c r="D5649" s="203"/>
      <c r="E5649" s="203"/>
      <c r="F5649" s="203"/>
    </row>
    <row r="5650" spans="2:6" ht="15.75">
      <c r="B5650" s="188"/>
      <c r="C5650" s="188"/>
      <c r="D5650" s="203"/>
      <c r="E5650" s="203"/>
      <c r="F5650" s="203"/>
    </row>
    <row r="5651" spans="2:6" ht="15.75">
      <c r="B5651" s="188"/>
      <c r="C5651" s="188"/>
      <c r="D5651" s="203"/>
      <c r="E5651" s="203"/>
      <c r="F5651" s="203"/>
    </row>
    <row r="5652" spans="2:6" ht="15.75">
      <c r="B5652" s="188"/>
      <c r="C5652" s="188"/>
      <c r="D5652" s="203"/>
      <c r="E5652" s="203"/>
      <c r="F5652" s="203"/>
    </row>
    <row r="5653" spans="2:6" ht="15.75">
      <c r="B5653" s="188"/>
      <c r="C5653" s="188"/>
      <c r="D5653" s="203"/>
      <c r="E5653" s="203"/>
      <c r="F5653" s="203"/>
    </row>
    <row r="5654" spans="2:6" ht="15.75">
      <c r="B5654" s="188"/>
      <c r="C5654" s="188"/>
      <c r="D5654" s="203"/>
      <c r="E5654" s="203"/>
      <c r="F5654" s="203"/>
    </row>
    <row r="5655" spans="2:6" ht="15.75">
      <c r="B5655" s="188"/>
      <c r="C5655" s="188"/>
      <c r="D5655" s="203"/>
      <c r="E5655" s="203"/>
      <c r="F5655" s="203"/>
    </row>
    <row r="5656" spans="2:6" ht="15.75">
      <c r="B5656" s="188"/>
      <c r="C5656" s="188"/>
      <c r="D5656" s="203"/>
      <c r="E5656" s="203"/>
      <c r="F5656" s="203"/>
    </row>
    <row r="5657" spans="2:6" ht="15.75">
      <c r="B5657" s="188"/>
      <c r="C5657" s="188"/>
      <c r="D5657" s="203"/>
      <c r="E5657" s="203"/>
      <c r="F5657" s="203"/>
    </row>
    <row r="5658" spans="2:6" ht="15.75">
      <c r="B5658" s="188"/>
      <c r="C5658" s="188"/>
      <c r="D5658" s="203"/>
      <c r="E5658" s="203"/>
      <c r="F5658" s="203"/>
    </row>
    <row r="5659" spans="2:6" ht="15.75">
      <c r="B5659" s="188"/>
      <c r="C5659" s="188"/>
      <c r="D5659" s="203"/>
      <c r="E5659" s="203"/>
      <c r="F5659" s="203"/>
    </row>
    <row r="5660" spans="2:6" ht="15.75">
      <c r="B5660" s="188"/>
      <c r="C5660" s="188"/>
      <c r="D5660" s="203"/>
      <c r="E5660" s="203"/>
      <c r="F5660" s="203"/>
    </row>
    <row r="5661" spans="2:6" ht="15.75">
      <c r="B5661" s="188"/>
      <c r="C5661" s="188"/>
      <c r="D5661" s="203"/>
      <c r="E5661" s="203"/>
      <c r="F5661" s="203"/>
    </row>
    <row r="5662" spans="2:6" ht="15.75">
      <c r="B5662" s="188"/>
      <c r="C5662" s="188"/>
      <c r="D5662" s="203"/>
      <c r="E5662" s="203"/>
      <c r="F5662" s="203"/>
    </row>
    <row r="5663" spans="2:6" ht="15.75">
      <c r="B5663" s="188"/>
      <c r="C5663" s="188"/>
      <c r="D5663" s="203"/>
      <c r="E5663" s="203"/>
      <c r="F5663" s="203"/>
    </row>
    <row r="5664" spans="2:6" ht="15.75">
      <c r="B5664" s="188"/>
      <c r="C5664" s="188"/>
      <c r="D5664" s="203"/>
      <c r="E5664" s="203"/>
      <c r="F5664" s="203"/>
    </row>
    <row r="5665" spans="2:6" ht="15.75">
      <c r="B5665" s="188"/>
      <c r="C5665" s="188"/>
      <c r="D5665" s="203"/>
      <c r="E5665" s="203"/>
      <c r="F5665" s="203"/>
    </row>
    <row r="5666" spans="2:6" ht="15.75">
      <c r="B5666" s="188"/>
      <c r="C5666" s="188"/>
      <c r="D5666" s="203"/>
      <c r="E5666" s="203"/>
      <c r="F5666" s="203"/>
    </row>
    <row r="5667" spans="2:6" ht="15.75">
      <c r="B5667" s="188"/>
      <c r="C5667" s="188"/>
      <c r="D5667" s="203"/>
      <c r="E5667" s="203"/>
      <c r="F5667" s="203"/>
    </row>
    <row r="5668" spans="2:6" ht="15.75">
      <c r="B5668" s="188"/>
      <c r="C5668" s="188"/>
      <c r="D5668" s="203"/>
      <c r="E5668" s="203"/>
      <c r="F5668" s="203"/>
    </row>
    <row r="5669" spans="2:6" ht="15.75">
      <c r="B5669" s="188"/>
      <c r="C5669" s="188"/>
      <c r="D5669" s="203"/>
      <c r="E5669" s="203"/>
      <c r="F5669" s="203"/>
    </row>
    <row r="5670" spans="2:6" ht="15.75">
      <c r="B5670" s="188"/>
      <c r="C5670" s="188"/>
      <c r="D5670" s="203"/>
      <c r="E5670" s="203"/>
      <c r="F5670" s="203"/>
    </row>
    <row r="5671" spans="2:6" ht="15.75">
      <c r="B5671" s="188"/>
      <c r="C5671" s="188"/>
      <c r="D5671" s="203"/>
      <c r="E5671" s="203"/>
      <c r="F5671" s="203"/>
    </row>
    <row r="5672" spans="2:6" ht="15.75">
      <c r="B5672" s="188"/>
      <c r="C5672" s="188"/>
      <c r="D5672" s="203"/>
      <c r="E5672" s="203"/>
      <c r="F5672" s="203"/>
    </row>
    <row r="5673" spans="2:6" ht="15.75">
      <c r="B5673" s="188"/>
      <c r="C5673" s="188"/>
      <c r="D5673" s="203"/>
      <c r="E5673" s="203"/>
      <c r="F5673" s="203"/>
    </row>
    <row r="5674" spans="2:6" ht="15.75">
      <c r="B5674" s="188"/>
      <c r="C5674" s="188"/>
      <c r="D5674" s="203"/>
      <c r="E5674" s="203"/>
      <c r="F5674" s="203"/>
    </row>
    <row r="5675" spans="2:6" ht="15.75">
      <c r="B5675" s="188"/>
      <c r="C5675" s="188"/>
      <c r="D5675" s="203"/>
      <c r="E5675" s="203"/>
      <c r="F5675" s="203"/>
    </row>
    <row r="5676" spans="2:6" ht="15.75">
      <c r="B5676" s="188"/>
      <c r="C5676" s="188"/>
      <c r="D5676" s="203"/>
      <c r="E5676" s="203"/>
      <c r="F5676" s="203"/>
    </row>
    <row r="5677" spans="2:6" ht="15.75">
      <c r="B5677" s="188"/>
      <c r="C5677" s="188"/>
      <c r="D5677" s="203"/>
      <c r="E5677" s="203"/>
      <c r="F5677" s="203"/>
    </row>
    <row r="5678" spans="2:6" ht="15.75">
      <c r="B5678" s="188"/>
      <c r="C5678" s="188"/>
      <c r="D5678" s="203"/>
      <c r="E5678" s="203"/>
      <c r="F5678" s="203"/>
    </row>
    <row r="5679" spans="2:6" ht="15.75">
      <c r="B5679" s="188"/>
      <c r="C5679" s="188"/>
      <c r="D5679" s="203"/>
      <c r="E5679" s="203"/>
      <c r="F5679" s="203"/>
    </row>
    <row r="5680" spans="2:6" ht="15.75">
      <c r="B5680" s="188"/>
      <c r="C5680" s="188"/>
      <c r="D5680" s="203"/>
      <c r="E5680" s="203"/>
      <c r="F5680" s="203"/>
    </row>
    <row r="5681" spans="2:6" ht="15.75">
      <c r="B5681" s="188"/>
      <c r="C5681" s="188"/>
      <c r="D5681" s="203"/>
      <c r="E5681" s="203"/>
      <c r="F5681" s="203"/>
    </row>
    <row r="5682" spans="2:6" ht="15.75">
      <c r="B5682" s="188"/>
      <c r="C5682" s="188"/>
      <c r="D5682" s="203"/>
      <c r="E5682" s="203"/>
      <c r="F5682" s="203"/>
    </row>
    <row r="5683" spans="2:6" ht="15.75">
      <c r="B5683" s="188"/>
      <c r="C5683" s="188"/>
      <c r="D5683" s="203"/>
      <c r="E5683" s="203"/>
      <c r="F5683" s="203"/>
    </row>
    <row r="5684" spans="2:6" ht="15.75">
      <c r="B5684" s="188"/>
      <c r="C5684" s="188"/>
      <c r="D5684" s="203"/>
      <c r="E5684" s="203"/>
      <c r="F5684" s="203"/>
    </row>
    <row r="5685" spans="2:6" ht="15.75">
      <c r="B5685" s="188"/>
      <c r="C5685" s="188"/>
      <c r="D5685" s="203"/>
      <c r="E5685" s="203"/>
      <c r="F5685" s="203"/>
    </row>
    <row r="5686" spans="2:6" ht="15.75">
      <c r="B5686" s="188"/>
      <c r="C5686" s="188"/>
      <c r="D5686" s="203"/>
      <c r="E5686" s="203"/>
      <c r="F5686" s="203"/>
    </row>
    <row r="5687" spans="2:6" ht="15.75">
      <c r="B5687" s="188"/>
      <c r="C5687" s="188"/>
      <c r="D5687" s="203"/>
      <c r="E5687" s="203"/>
      <c r="F5687" s="203"/>
    </row>
    <row r="5688" spans="2:6" ht="15.75">
      <c r="B5688" s="188"/>
      <c r="C5688" s="188"/>
      <c r="D5688" s="203"/>
      <c r="E5688" s="203"/>
      <c r="F5688" s="203"/>
    </row>
    <row r="5689" spans="2:6" ht="15.75">
      <c r="B5689" s="188"/>
      <c r="C5689" s="188"/>
      <c r="D5689" s="203"/>
      <c r="E5689" s="203"/>
      <c r="F5689" s="203"/>
    </row>
    <row r="5690" spans="2:6" ht="15.75">
      <c r="B5690" s="188"/>
      <c r="C5690" s="188"/>
      <c r="D5690" s="203"/>
      <c r="E5690" s="203"/>
      <c r="F5690" s="203"/>
    </row>
    <row r="5691" spans="2:6" ht="15.75">
      <c r="B5691" s="188"/>
      <c r="C5691" s="188"/>
      <c r="D5691" s="203"/>
      <c r="E5691" s="203"/>
      <c r="F5691" s="203"/>
    </row>
    <row r="5692" spans="2:6" ht="15.75">
      <c r="B5692" s="188"/>
      <c r="C5692" s="188"/>
      <c r="D5692" s="203"/>
      <c r="E5692" s="203"/>
      <c r="F5692" s="203"/>
    </row>
    <row r="5693" spans="2:6" ht="15.75">
      <c r="B5693" s="188"/>
      <c r="C5693" s="188"/>
      <c r="D5693" s="203"/>
      <c r="E5693" s="203"/>
      <c r="F5693" s="203"/>
    </row>
    <row r="5694" spans="2:6" ht="15.75">
      <c r="B5694" s="188"/>
      <c r="C5694" s="188"/>
      <c r="D5694" s="203"/>
      <c r="E5694" s="203"/>
      <c r="F5694" s="203"/>
    </row>
    <row r="5695" spans="2:6" ht="15.75">
      <c r="B5695" s="188"/>
      <c r="C5695" s="188"/>
      <c r="D5695" s="203"/>
      <c r="E5695" s="203"/>
      <c r="F5695" s="203"/>
    </row>
    <row r="5696" spans="2:6" ht="15.75">
      <c r="B5696" s="188"/>
      <c r="C5696" s="188"/>
      <c r="D5696" s="203"/>
      <c r="E5696" s="203"/>
      <c r="F5696" s="203"/>
    </row>
    <row r="5697" spans="2:6" ht="15.75">
      <c r="B5697" s="188"/>
      <c r="C5697" s="188"/>
      <c r="D5697" s="203"/>
      <c r="E5697" s="203"/>
      <c r="F5697" s="203"/>
    </row>
    <row r="5698" spans="2:6" ht="15.75">
      <c r="B5698" s="188"/>
      <c r="C5698" s="188"/>
      <c r="D5698" s="203"/>
      <c r="E5698" s="203"/>
      <c r="F5698" s="203"/>
    </row>
    <row r="5699" spans="2:6" ht="15.75">
      <c r="B5699" s="188"/>
      <c r="C5699" s="188"/>
      <c r="D5699" s="203"/>
      <c r="E5699" s="203"/>
      <c r="F5699" s="203"/>
    </row>
    <row r="5700" spans="2:6" ht="15.75">
      <c r="B5700" s="188"/>
      <c r="C5700" s="188"/>
      <c r="D5700" s="203"/>
      <c r="E5700" s="203"/>
      <c r="F5700" s="203"/>
    </row>
    <row r="5701" spans="2:6" ht="15.75">
      <c r="B5701" s="188"/>
      <c r="C5701" s="188"/>
      <c r="D5701" s="203"/>
      <c r="E5701" s="203"/>
      <c r="F5701" s="203"/>
    </row>
    <row r="5702" spans="2:6" ht="15.75">
      <c r="B5702" s="188"/>
      <c r="C5702" s="188"/>
      <c r="D5702" s="203"/>
      <c r="E5702" s="203"/>
      <c r="F5702" s="203"/>
    </row>
    <row r="5703" spans="2:6" ht="15.75">
      <c r="B5703" s="188"/>
      <c r="C5703" s="188"/>
      <c r="D5703" s="203"/>
      <c r="E5703" s="203"/>
      <c r="F5703" s="203"/>
    </row>
    <row r="5704" spans="2:6" ht="15.75">
      <c r="B5704" s="188"/>
      <c r="C5704" s="188"/>
      <c r="D5704" s="203"/>
      <c r="E5704" s="203"/>
      <c r="F5704" s="203"/>
    </row>
    <row r="5705" spans="2:6" ht="15.75">
      <c r="B5705" s="188"/>
      <c r="C5705" s="188"/>
      <c r="D5705" s="203"/>
      <c r="E5705" s="203"/>
      <c r="F5705" s="203"/>
    </row>
    <row r="5706" spans="2:6" ht="15.75">
      <c r="B5706" s="188"/>
      <c r="C5706" s="188"/>
      <c r="D5706" s="203"/>
      <c r="E5706" s="203"/>
      <c r="F5706" s="203"/>
    </row>
    <row r="5707" spans="2:6" ht="15.75">
      <c r="B5707" s="188"/>
      <c r="C5707" s="188"/>
      <c r="D5707" s="203"/>
      <c r="E5707" s="203"/>
      <c r="F5707" s="203"/>
    </row>
    <row r="5708" spans="2:6" ht="15.75">
      <c r="B5708" s="188"/>
      <c r="C5708" s="188"/>
      <c r="D5708" s="203"/>
      <c r="E5708" s="203"/>
      <c r="F5708" s="203"/>
    </row>
    <row r="5709" spans="2:6" ht="15.75">
      <c r="B5709" s="188"/>
      <c r="C5709" s="188"/>
      <c r="D5709" s="203"/>
      <c r="E5709" s="203"/>
      <c r="F5709" s="203"/>
    </row>
    <row r="5710" spans="2:6" ht="15.75">
      <c r="B5710" s="188"/>
      <c r="C5710" s="188"/>
      <c r="D5710" s="203"/>
      <c r="E5710" s="203"/>
      <c r="F5710" s="203"/>
    </row>
    <row r="5711" spans="2:6" ht="15.75">
      <c r="B5711" s="188"/>
      <c r="C5711" s="188"/>
      <c r="D5711" s="203"/>
      <c r="E5711" s="203"/>
      <c r="F5711" s="203"/>
    </row>
    <row r="5712" spans="2:6" ht="15.75">
      <c r="B5712" s="188"/>
      <c r="C5712" s="188"/>
      <c r="D5712" s="203"/>
      <c r="E5712" s="203"/>
      <c r="F5712" s="203"/>
    </row>
    <row r="5713" spans="2:6" ht="15.75">
      <c r="B5713" s="188"/>
      <c r="C5713" s="188"/>
      <c r="D5713" s="203"/>
      <c r="E5713" s="203"/>
      <c r="F5713" s="203"/>
    </row>
    <row r="5714" spans="2:6" ht="15.75">
      <c r="B5714" s="188"/>
      <c r="C5714" s="188"/>
      <c r="D5714" s="203"/>
      <c r="E5714" s="203"/>
      <c r="F5714" s="203"/>
    </row>
    <row r="5715" spans="2:6" ht="15.75">
      <c r="B5715" s="188"/>
      <c r="C5715" s="188"/>
      <c r="D5715" s="203"/>
      <c r="E5715" s="203"/>
      <c r="F5715" s="203"/>
    </row>
    <row r="5716" spans="2:6" ht="15.75">
      <c r="B5716" s="188"/>
      <c r="C5716" s="188"/>
      <c r="D5716" s="203"/>
      <c r="E5716" s="203"/>
      <c r="F5716" s="203"/>
    </row>
    <row r="5717" spans="2:6" ht="15.75">
      <c r="B5717" s="188"/>
      <c r="C5717" s="188"/>
      <c r="D5717" s="203"/>
      <c r="E5717" s="203"/>
      <c r="F5717" s="203"/>
    </row>
    <row r="5718" spans="2:6" ht="15.75">
      <c r="B5718" s="188"/>
      <c r="C5718" s="188"/>
      <c r="D5718" s="203"/>
      <c r="E5718" s="203"/>
      <c r="F5718" s="203"/>
    </row>
    <row r="5719" spans="2:6" ht="15.75">
      <c r="B5719" s="188"/>
      <c r="C5719" s="188"/>
      <c r="D5719" s="203"/>
      <c r="E5719" s="203"/>
      <c r="F5719" s="203"/>
    </row>
    <row r="5720" spans="2:6" ht="15.75">
      <c r="B5720" s="188"/>
      <c r="C5720" s="188"/>
      <c r="D5720" s="203"/>
      <c r="E5720" s="203"/>
      <c r="F5720" s="203"/>
    </row>
    <row r="5721" spans="2:6" ht="15.75">
      <c r="B5721" s="188"/>
      <c r="C5721" s="188"/>
      <c r="D5721" s="203"/>
      <c r="E5721" s="203"/>
      <c r="F5721" s="203"/>
    </row>
    <row r="5722" spans="2:6" ht="15.75">
      <c r="B5722" s="188"/>
      <c r="C5722" s="188"/>
      <c r="D5722" s="203"/>
      <c r="E5722" s="203"/>
      <c r="F5722" s="203"/>
    </row>
    <row r="5723" spans="2:6" ht="15.75">
      <c r="B5723" s="188"/>
      <c r="C5723" s="188"/>
      <c r="D5723" s="203"/>
      <c r="E5723" s="203"/>
      <c r="F5723" s="203"/>
    </row>
    <row r="5724" spans="2:6" ht="15.75">
      <c r="B5724" s="188"/>
      <c r="C5724" s="188"/>
      <c r="D5724" s="203"/>
      <c r="E5724" s="203"/>
      <c r="F5724" s="203"/>
    </row>
    <row r="5725" spans="2:6" ht="15.75">
      <c r="B5725" s="188"/>
      <c r="C5725" s="188"/>
      <c r="D5725" s="203"/>
      <c r="E5725" s="203"/>
      <c r="F5725" s="203"/>
    </row>
    <row r="5726" spans="2:6" ht="15.75">
      <c r="B5726" s="188"/>
      <c r="C5726" s="188"/>
      <c r="D5726" s="203"/>
      <c r="E5726" s="203"/>
      <c r="F5726" s="203"/>
    </row>
    <row r="5727" spans="2:6" ht="15.75">
      <c r="B5727" s="188"/>
      <c r="C5727" s="188"/>
      <c r="D5727" s="203"/>
      <c r="E5727" s="203"/>
      <c r="F5727" s="203"/>
    </row>
    <row r="5728" spans="2:6" ht="15.75">
      <c r="B5728" s="188"/>
      <c r="C5728" s="188"/>
      <c r="D5728" s="203"/>
      <c r="E5728" s="203"/>
      <c r="F5728" s="203"/>
    </row>
    <row r="5729" spans="2:6" ht="15.75">
      <c r="B5729" s="188"/>
      <c r="C5729" s="188"/>
      <c r="D5729" s="203"/>
      <c r="E5729" s="203"/>
      <c r="F5729" s="203"/>
    </row>
    <row r="5730" spans="2:6" ht="15.75">
      <c r="B5730" s="188"/>
      <c r="C5730" s="188"/>
      <c r="D5730" s="203"/>
      <c r="E5730" s="203"/>
      <c r="F5730" s="203"/>
    </row>
    <row r="5731" spans="2:6" ht="15.75">
      <c r="B5731" s="188"/>
      <c r="C5731" s="188"/>
      <c r="D5731" s="203"/>
      <c r="E5731" s="203"/>
      <c r="F5731" s="203"/>
    </row>
    <row r="5732" spans="2:6" ht="15.75">
      <c r="B5732" s="188"/>
      <c r="C5732" s="188"/>
      <c r="D5732" s="203"/>
      <c r="E5732" s="203"/>
      <c r="F5732" s="203"/>
    </row>
    <row r="5733" spans="2:6" ht="15.75">
      <c r="B5733" s="188"/>
      <c r="C5733" s="188"/>
      <c r="D5733" s="203"/>
      <c r="E5733" s="203"/>
      <c r="F5733" s="203"/>
    </row>
    <row r="5734" spans="2:6" ht="15.75">
      <c r="B5734" s="188"/>
      <c r="C5734" s="188"/>
      <c r="D5734" s="203"/>
      <c r="E5734" s="203"/>
      <c r="F5734" s="203"/>
    </row>
    <row r="5735" spans="2:6" ht="15.75">
      <c r="B5735" s="188"/>
      <c r="C5735" s="188"/>
      <c r="D5735" s="203"/>
      <c r="E5735" s="203"/>
      <c r="F5735" s="203"/>
    </row>
    <row r="5736" spans="2:6" ht="15.75">
      <c r="B5736" s="188"/>
      <c r="C5736" s="188"/>
      <c r="D5736" s="203"/>
      <c r="E5736" s="203"/>
      <c r="F5736" s="203"/>
    </row>
    <row r="5737" spans="2:6" ht="15.75">
      <c r="B5737" s="188"/>
      <c r="C5737" s="188"/>
      <c r="D5737" s="203"/>
      <c r="E5737" s="203"/>
      <c r="F5737" s="203"/>
    </row>
    <row r="5738" spans="2:6" ht="15.75">
      <c r="B5738" s="188"/>
      <c r="C5738" s="188"/>
      <c r="D5738" s="203"/>
      <c r="E5738" s="203"/>
      <c r="F5738" s="203"/>
    </row>
    <row r="5739" spans="2:6" ht="15.75">
      <c r="B5739" s="188"/>
      <c r="C5739" s="188"/>
      <c r="D5739" s="203"/>
      <c r="E5739" s="203"/>
      <c r="F5739" s="203"/>
    </row>
    <row r="5740" spans="2:6" ht="15.75">
      <c r="B5740" s="188"/>
      <c r="C5740" s="188"/>
      <c r="D5740" s="203"/>
      <c r="E5740" s="203"/>
      <c r="F5740" s="203"/>
    </row>
    <row r="5741" spans="2:6" ht="15.75">
      <c r="B5741" s="188"/>
      <c r="C5741" s="188"/>
      <c r="D5741" s="203"/>
      <c r="E5741" s="203"/>
      <c r="F5741" s="203"/>
    </row>
    <row r="5742" spans="2:6" ht="15.75">
      <c r="B5742" s="188"/>
      <c r="C5742" s="188"/>
      <c r="D5742" s="203"/>
      <c r="E5742" s="203"/>
      <c r="F5742" s="203"/>
    </row>
    <row r="5743" spans="2:6" ht="15.75">
      <c r="B5743" s="188"/>
      <c r="C5743" s="188"/>
      <c r="D5743" s="203"/>
      <c r="E5743" s="203"/>
      <c r="F5743" s="203"/>
    </row>
    <row r="5744" spans="2:6" ht="15.75">
      <c r="B5744" s="188"/>
      <c r="C5744" s="188"/>
      <c r="D5744" s="203"/>
      <c r="E5744" s="203"/>
      <c r="F5744" s="203"/>
    </row>
    <row r="5745" spans="2:6" ht="15.75">
      <c r="B5745" s="188"/>
      <c r="C5745" s="188"/>
      <c r="D5745" s="203"/>
      <c r="E5745" s="203"/>
      <c r="F5745" s="203"/>
    </row>
    <row r="5746" spans="2:6" ht="15.75">
      <c r="B5746" s="188"/>
      <c r="C5746" s="188"/>
      <c r="D5746" s="203"/>
      <c r="E5746" s="203"/>
      <c r="F5746" s="203"/>
    </row>
    <row r="5747" spans="2:6" ht="15.75">
      <c r="B5747" s="188"/>
      <c r="C5747" s="188"/>
      <c r="D5747" s="203"/>
      <c r="E5747" s="203"/>
      <c r="F5747" s="203"/>
    </row>
    <row r="5748" spans="2:6" ht="15.75">
      <c r="B5748" s="188"/>
      <c r="C5748" s="188"/>
      <c r="D5748" s="203"/>
      <c r="E5748" s="203"/>
      <c r="F5748" s="203"/>
    </row>
    <row r="5749" spans="2:6" ht="15.75">
      <c r="B5749" s="188"/>
      <c r="C5749" s="188"/>
      <c r="D5749" s="203"/>
      <c r="E5749" s="203"/>
      <c r="F5749" s="203"/>
    </row>
    <row r="5750" spans="2:6" ht="15.75">
      <c r="B5750" s="188"/>
      <c r="C5750" s="188"/>
      <c r="D5750" s="203"/>
      <c r="E5750" s="203"/>
      <c r="F5750" s="203"/>
    </row>
    <row r="5751" spans="2:6" ht="15.75">
      <c r="B5751" s="188"/>
      <c r="C5751" s="188"/>
      <c r="D5751" s="203"/>
      <c r="E5751" s="203"/>
      <c r="F5751" s="203"/>
    </row>
    <row r="5752" spans="2:6" ht="15.75">
      <c r="B5752" s="188"/>
      <c r="C5752" s="188"/>
      <c r="D5752" s="203"/>
      <c r="E5752" s="203"/>
      <c r="F5752" s="203"/>
    </row>
    <row r="5753" spans="2:6" ht="15.75">
      <c r="B5753" s="188"/>
      <c r="C5753" s="188"/>
      <c r="D5753" s="203"/>
      <c r="E5753" s="203"/>
      <c r="F5753" s="203"/>
    </row>
    <row r="5754" spans="2:6" ht="15.75">
      <c r="B5754" s="188"/>
      <c r="C5754" s="188"/>
      <c r="D5754" s="203"/>
      <c r="E5754" s="203"/>
      <c r="F5754" s="203"/>
    </row>
    <row r="5755" spans="2:6" ht="15.75">
      <c r="B5755" s="188"/>
      <c r="C5755" s="188"/>
      <c r="D5755" s="203"/>
      <c r="E5755" s="203"/>
      <c r="F5755" s="203"/>
    </row>
    <row r="5756" spans="2:6" ht="15.75">
      <c r="B5756" s="188"/>
      <c r="C5756" s="188"/>
      <c r="D5756" s="203"/>
      <c r="E5756" s="203"/>
      <c r="F5756" s="203"/>
    </row>
    <row r="5757" spans="2:6" ht="15.75">
      <c r="B5757" s="188"/>
      <c r="C5757" s="188"/>
      <c r="D5757" s="203"/>
      <c r="E5757" s="203"/>
      <c r="F5757" s="203"/>
    </row>
    <row r="5758" spans="2:6" ht="15.75">
      <c r="B5758" s="188"/>
      <c r="C5758" s="188"/>
      <c r="D5758" s="203"/>
      <c r="E5758" s="203"/>
      <c r="F5758" s="203"/>
    </row>
    <row r="5759" spans="2:6" ht="15.75">
      <c r="B5759" s="188"/>
      <c r="C5759" s="188"/>
      <c r="D5759" s="203"/>
      <c r="E5759" s="203"/>
      <c r="F5759" s="203"/>
    </row>
    <row r="5760" spans="2:6" ht="15.75">
      <c r="B5760" s="188"/>
      <c r="C5760" s="188"/>
      <c r="D5760" s="203"/>
      <c r="E5760" s="203"/>
      <c r="F5760" s="203"/>
    </row>
    <row r="5761" spans="2:6" ht="15.75">
      <c r="B5761" s="188"/>
      <c r="C5761" s="188"/>
      <c r="D5761" s="203"/>
      <c r="E5761" s="203"/>
      <c r="F5761" s="203"/>
    </row>
    <row r="5762" spans="2:6" ht="15.75">
      <c r="B5762" s="188"/>
      <c r="C5762" s="188"/>
      <c r="D5762" s="203"/>
      <c r="E5762" s="203"/>
      <c r="F5762" s="203"/>
    </row>
    <row r="5763" spans="2:6" ht="15.75">
      <c r="B5763" s="188"/>
      <c r="C5763" s="188"/>
      <c r="D5763" s="203"/>
      <c r="E5763" s="203"/>
      <c r="F5763" s="203"/>
    </row>
    <row r="5764" spans="2:6" ht="15.75">
      <c r="B5764" s="188"/>
      <c r="C5764" s="188"/>
      <c r="D5764" s="203"/>
      <c r="E5764" s="203"/>
      <c r="F5764" s="203"/>
    </row>
    <row r="5765" spans="2:6" ht="15.75">
      <c r="B5765" s="188"/>
      <c r="C5765" s="188"/>
      <c r="D5765" s="203"/>
      <c r="E5765" s="203"/>
      <c r="F5765" s="203"/>
    </row>
    <row r="5766" spans="2:6" ht="15.75">
      <c r="B5766" s="188"/>
      <c r="C5766" s="188"/>
      <c r="D5766" s="203"/>
      <c r="E5766" s="203"/>
      <c r="F5766" s="203"/>
    </row>
    <row r="5767" spans="2:6" ht="15.75">
      <c r="B5767" s="188"/>
      <c r="C5767" s="188"/>
      <c r="D5767" s="203"/>
      <c r="E5767" s="203"/>
      <c r="F5767" s="203"/>
    </row>
    <row r="5768" spans="2:6" ht="15.75">
      <c r="B5768" s="188"/>
      <c r="C5768" s="188"/>
      <c r="D5768" s="203"/>
      <c r="E5768" s="203"/>
      <c r="F5768" s="203"/>
    </row>
    <row r="5769" spans="2:6" ht="15.75">
      <c r="B5769" s="188"/>
      <c r="C5769" s="188"/>
      <c r="D5769" s="203"/>
      <c r="E5769" s="203"/>
      <c r="F5769" s="203"/>
    </row>
    <row r="5770" spans="2:6" ht="15.75">
      <c r="B5770" s="188"/>
      <c r="C5770" s="188"/>
      <c r="D5770" s="203"/>
      <c r="E5770" s="203"/>
      <c r="F5770" s="203"/>
    </row>
    <row r="5771" spans="2:6" ht="15.75">
      <c r="B5771" s="188"/>
      <c r="C5771" s="188"/>
      <c r="D5771" s="203"/>
      <c r="E5771" s="203"/>
      <c r="F5771" s="203"/>
    </row>
    <row r="5772" spans="2:6" ht="15.75">
      <c r="B5772" s="188"/>
      <c r="C5772" s="188"/>
      <c r="D5772" s="203"/>
      <c r="E5772" s="203"/>
      <c r="F5772" s="203"/>
    </row>
    <row r="5773" spans="2:6" ht="15.75">
      <c r="B5773" s="188"/>
      <c r="C5773" s="188"/>
      <c r="D5773" s="203"/>
      <c r="E5773" s="203"/>
      <c r="F5773" s="203"/>
    </row>
    <row r="5774" spans="2:6" ht="15.75">
      <c r="B5774" s="188"/>
      <c r="C5774" s="188"/>
      <c r="D5774" s="203"/>
      <c r="E5774" s="203"/>
      <c r="F5774" s="203"/>
    </row>
    <row r="5775" spans="2:6" ht="15.75">
      <c r="B5775" s="188"/>
      <c r="C5775" s="188"/>
      <c r="D5775" s="203"/>
      <c r="E5775" s="203"/>
      <c r="F5775" s="203"/>
    </row>
    <row r="5776" spans="2:6" ht="15.75">
      <c r="B5776" s="188"/>
      <c r="C5776" s="188"/>
      <c r="D5776" s="203"/>
      <c r="E5776" s="203"/>
      <c r="F5776" s="203"/>
    </row>
    <row r="5777" spans="2:6" ht="15.75">
      <c r="B5777" s="188"/>
      <c r="C5777" s="188"/>
      <c r="D5777" s="203"/>
      <c r="E5777" s="203"/>
      <c r="F5777" s="203"/>
    </row>
    <row r="5778" spans="2:6" ht="15.75">
      <c r="B5778" s="188"/>
      <c r="C5778" s="188"/>
      <c r="D5778" s="203"/>
      <c r="E5778" s="203"/>
      <c r="F5778" s="203"/>
    </row>
    <row r="5779" spans="2:6" ht="15.75">
      <c r="B5779" s="188"/>
      <c r="C5779" s="188"/>
      <c r="D5779" s="203"/>
      <c r="E5779" s="203"/>
      <c r="F5779" s="203"/>
    </row>
    <row r="5780" spans="2:6" ht="15.75">
      <c r="B5780" s="188"/>
      <c r="C5780" s="188"/>
      <c r="D5780" s="203"/>
      <c r="E5780" s="203"/>
      <c r="F5780" s="203"/>
    </row>
    <row r="5781" spans="2:6" ht="15.75">
      <c r="B5781" s="188"/>
      <c r="C5781" s="188"/>
      <c r="D5781" s="203"/>
      <c r="E5781" s="203"/>
      <c r="F5781" s="203"/>
    </row>
    <row r="5782" spans="2:6" ht="15.75">
      <c r="B5782" s="188"/>
      <c r="C5782" s="188"/>
      <c r="D5782" s="203"/>
      <c r="E5782" s="203"/>
      <c r="F5782" s="203"/>
    </row>
    <row r="5783" spans="2:6" ht="15.75">
      <c r="B5783" s="188"/>
      <c r="C5783" s="188"/>
      <c r="D5783" s="203"/>
      <c r="E5783" s="203"/>
      <c r="F5783" s="203"/>
    </row>
    <row r="5784" spans="2:6" ht="15.75">
      <c r="B5784" s="188"/>
      <c r="C5784" s="188"/>
      <c r="D5784" s="203"/>
      <c r="E5784" s="203"/>
      <c r="F5784" s="203"/>
    </row>
    <row r="5785" spans="2:6" ht="15.75">
      <c r="B5785" s="188"/>
      <c r="C5785" s="188"/>
      <c r="D5785" s="203"/>
      <c r="E5785" s="203"/>
      <c r="F5785" s="203"/>
    </row>
    <row r="5786" spans="2:6" ht="15.75">
      <c r="B5786" s="188"/>
      <c r="C5786" s="188"/>
      <c r="D5786" s="203"/>
      <c r="E5786" s="203"/>
      <c r="F5786" s="203"/>
    </row>
    <row r="5787" spans="2:6" ht="15.75">
      <c r="B5787" s="188"/>
      <c r="C5787" s="188"/>
      <c r="D5787" s="203"/>
      <c r="E5787" s="203"/>
      <c r="F5787" s="203"/>
    </row>
    <row r="5788" spans="2:6" ht="15.75">
      <c r="B5788" s="188"/>
      <c r="C5788" s="188"/>
      <c r="D5788" s="203"/>
      <c r="E5788" s="203"/>
      <c r="F5788" s="203"/>
    </row>
    <row r="5789" spans="2:6" ht="15.75">
      <c r="B5789" s="188"/>
      <c r="C5789" s="188"/>
      <c r="D5789" s="203"/>
      <c r="E5789" s="203"/>
      <c r="F5789" s="203"/>
    </row>
    <row r="5790" spans="2:6" ht="15.75">
      <c r="B5790" s="188"/>
      <c r="C5790" s="188"/>
      <c r="D5790" s="203"/>
      <c r="E5790" s="203"/>
      <c r="F5790" s="203"/>
    </row>
    <row r="5791" spans="2:6" ht="15.75">
      <c r="B5791" s="188"/>
      <c r="C5791" s="188"/>
      <c r="D5791" s="203"/>
      <c r="E5791" s="203"/>
      <c r="F5791" s="203"/>
    </row>
    <row r="5792" spans="2:6" ht="15.75">
      <c r="B5792" s="188"/>
      <c r="C5792" s="188"/>
      <c r="D5792" s="203"/>
      <c r="E5792" s="203"/>
      <c r="F5792" s="203"/>
    </row>
    <row r="5793" spans="2:6" ht="15.75">
      <c r="B5793" s="188"/>
      <c r="C5793" s="188"/>
      <c r="D5793" s="203"/>
      <c r="E5793" s="203"/>
      <c r="F5793" s="203"/>
    </row>
    <row r="5794" spans="2:6" ht="15.75">
      <c r="B5794" s="188"/>
      <c r="C5794" s="188"/>
      <c r="D5794" s="203"/>
      <c r="E5794" s="203"/>
      <c r="F5794" s="203"/>
    </row>
    <row r="5795" spans="2:6" ht="15.75">
      <c r="B5795" s="188"/>
      <c r="C5795" s="188"/>
      <c r="D5795" s="203"/>
      <c r="E5795" s="203"/>
      <c r="F5795" s="203"/>
    </row>
    <row r="5796" spans="2:6" ht="15.75">
      <c r="B5796" s="188"/>
      <c r="C5796" s="188"/>
      <c r="D5796" s="203"/>
      <c r="E5796" s="203"/>
      <c r="F5796" s="203"/>
    </row>
    <row r="5797" spans="2:6" ht="15.75">
      <c r="B5797" s="188"/>
      <c r="C5797" s="188"/>
      <c r="D5797" s="203"/>
      <c r="E5797" s="203"/>
      <c r="F5797" s="203"/>
    </row>
    <row r="5798" spans="2:6" ht="15.75">
      <c r="B5798" s="188"/>
      <c r="C5798" s="188"/>
      <c r="D5798" s="203"/>
      <c r="E5798" s="203"/>
      <c r="F5798" s="203"/>
    </row>
    <row r="5799" spans="2:6" ht="15.75">
      <c r="B5799" s="188"/>
      <c r="C5799" s="188"/>
      <c r="D5799" s="203"/>
      <c r="E5799" s="203"/>
      <c r="F5799" s="203"/>
    </row>
    <row r="5800" spans="2:6" ht="15.75">
      <c r="B5800" s="188"/>
      <c r="C5800" s="188"/>
      <c r="D5800" s="203"/>
      <c r="E5800" s="203"/>
      <c r="F5800" s="203"/>
    </row>
    <row r="5801" spans="2:6" ht="15.75">
      <c r="B5801" s="188"/>
      <c r="C5801" s="188"/>
      <c r="D5801" s="203"/>
      <c r="E5801" s="203"/>
      <c r="F5801" s="203"/>
    </row>
    <row r="5802" spans="2:6" ht="15.75">
      <c r="B5802" s="188"/>
      <c r="C5802" s="188"/>
      <c r="D5802" s="203"/>
      <c r="E5802" s="203"/>
      <c r="F5802" s="203"/>
    </row>
    <row r="5803" spans="2:6" ht="15.75">
      <c r="B5803" s="188"/>
      <c r="C5803" s="188"/>
      <c r="D5803" s="203"/>
      <c r="E5803" s="203"/>
      <c r="F5803" s="203"/>
    </row>
    <row r="5804" spans="2:6" ht="15.75">
      <c r="B5804" s="188"/>
      <c r="C5804" s="188"/>
      <c r="D5804" s="203"/>
      <c r="E5804" s="203"/>
      <c r="F5804" s="203"/>
    </row>
    <row r="5805" spans="2:6" ht="15.75">
      <c r="B5805" s="188"/>
      <c r="C5805" s="188"/>
      <c r="D5805" s="203"/>
      <c r="E5805" s="203"/>
      <c r="F5805" s="203"/>
    </row>
    <row r="5806" spans="2:6" ht="15.75">
      <c r="B5806" s="188"/>
      <c r="C5806" s="188"/>
      <c r="D5806" s="203"/>
      <c r="E5806" s="203"/>
      <c r="F5806" s="203"/>
    </row>
    <row r="5807" spans="2:6" ht="15.75">
      <c r="B5807" s="188"/>
      <c r="C5807" s="188"/>
      <c r="D5807" s="203"/>
      <c r="E5807" s="203"/>
      <c r="F5807" s="203"/>
    </row>
    <row r="5808" spans="2:6" ht="15.75">
      <c r="B5808" s="188"/>
      <c r="C5808" s="188"/>
      <c r="D5808" s="203"/>
      <c r="E5808" s="203"/>
      <c r="F5808" s="203"/>
    </row>
    <row r="5809" spans="2:6" ht="15.75">
      <c r="B5809" s="188"/>
      <c r="C5809" s="188"/>
      <c r="D5809" s="203"/>
      <c r="E5809" s="203"/>
      <c r="F5809" s="203"/>
    </row>
    <row r="5810" spans="2:6" ht="15.75">
      <c r="B5810" s="188"/>
      <c r="C5810" s="188"/>
      <c r="D5810" s="203"/>
      <c r="E5810" s="203"/>
      <c r="F5810" s="203"/>
    </row>
    <row r="5811" spans="2:6" ht="15.75">
      <c r="B5811" s="188"/>
      <c r="C5811" s="188"/>
      <c r="D5811" s="203"/>
      <c r="E5811" s="203"/>
      <c r="F5811" s="203"/>
    </row>
    <row r="5812" spans="2:6" ht="15.75">
      <c r="B5812" s="188"/>
      <c r="C5812" s="188"/>
      <c r="D5812" s="203"/>
      <c r="E5812" s="203"/>
      <c r="F5812" s="203"/>
    </row>
    <row r="5813" spans="2:6" ht="15.75">
      <c r="B5813" s="188"/>
      <c r="C5813" s="188"/>
      <c r="D5813" s="203"/>
      <c r="E5813" s="203"/>
      <c r="F5813" s="203"/>
    </row>
    <row r="5814" spans="2:6" ht="15.75">
      <c r="B5814" s="188"/>
      <c r="C5814" s="188"/>
      <c r="D5814" s="203"/>
      <c r="E5814" s="203"/>
      <c r="F5814" s="203"/>
    </row>
    <row r="5815" spans="2:6" ht="15.75">
      <c r="B5815" s="188"/>
      <c r="C5815" s="188"/>
      <c r="D5815" s="203"/>
      <c r="E5815" s="203"/>
      <c r="F5815" s="203"/>
    </row>
    <row r="5816" spans="2:6" ht="15.75">
      <c r="B5816" s="188"/>
      <c r="C5816" s="188"/>
      <c r="D5816" s="203"/>
      <c r="E5816" s="203"/>
      <c r="F5816" s="203"/>
    </row>
    <row r="5817" spans="2:6" ht="15.75">
      <c r="B5817" s="188"/>
      <c r="C5817" s="188"/>
      <c r="D5817" s="203"/>
      <c r="E5817" s="203"/>
      <c r="F5817" s="203"/>
    </row>
    <row r="5818" spans="2:6" ht="15.75">
      <c r="B5818" s="188"/>
      <c r="C5818" s="188"/>
      <c r="D5818" s="203"/>
      <c r="E5818" s="203"/>
      <c r="F5818" s="203"/>
    </row>
    <row r="5819" spans="2:6" ht="15.75">
      <c r="B5819" s="188"/>
      <c r="C5819" s="188"/>
      <c r="D5819" s="203"/>
      <c r="E5819" s="203"/>
      <c r="F5819" s="203"/>
    </row>
    <row r="5820" spans="2:6" ht="15.75">
      <c r="B5820" s="188"/>
      <c r="C5820" s="188"/>
      <c r="D5820" s="203"/>
      <c r="E5820" s="203"/>
      <c r="F5820" s="203"/>
    </row>
    <row r="5821" spans="2:6" ht="15.75">
      <c r="B5821" s="188"/>
      <c r="C5821" s="188"/>
      <c r="D5821" s="203"/>
      <c r="E5821" s="203"/>
      <c r="F5821" s="203"/>
    </row>
    <row r="5822" spans="2:6" ht="15.75">
      <c r="B5822" s="188"/>
      <c r="C5822" s="188"/>
      <c r="D5822" s="203"/>
      <c r="E5822" s="203"/>
      <c r="F5822" s="203"/>
    </row>
    <row r="5823" spans="2:6" ht="15.75">
      <c r="B5823" s="188"/>
      <c r="C5823" s="188"/>
      <c r="D5823" s="203"/>
      <c r="E5823" s="203"/>
      <c r="F5823" s="203"/>
    </row>
    <row r="5824" spans="2:6" ht="15.75">
      <c r="B5824" s="188"/>
      <c r="C5824" s="188"/>
      <c r="D5824" s="203"/>
      <c r="E5824" s="203"/>
      <c r="F5824" s="203"/>
    </row>
    <row r="5825" spans="2:6" ht="15.75">
      <c r="B5825" s="188"/>
      <c r="C5825" s="188"/>
      <c r="D5825" s="203"/>
      <c r="E5825" s="203"/>
      <c r="F5825" s="203"/>
    </row>
    <row r="5826" spans="2:6" ht="15.75">
      <c r="B5826" s="188"/>
      <c r="C5826" s="188"/>
      <c r="D5826" s="203"/>
      <c r="E5826" s="203"/>
      <c r="F5826" s="203"/>
    </row>
    <row r="5827" spans="2:6" ht="15.75">
      <c r="B5827" s="188"/>
      <c r="C5827" s="188"/>
      <c r="D5827" s="203"/>
      <c r="E5827" s="203"/>
      <c r="F5827" s="203"/>
    </row>
    <row r="5828" spans="2:6" ht="15.75">
      <c r="B5828" s="188"/>
      <c r="C5828" s="188"/>
      <c r="D5828" s="203"/>
      <c r="E5828" s="203"/>
      <c r="F5828" s="203"/>
    </row>
    <row r="5829" spans="2:6" ht="15.75">
      <c r="B5829" s="188"/>
      <c r="C5829" s="188"/>
      <c r="D5829" s="203"/>
      <c r="E5829" s="203"/>
      <c r="F5829" s="203"/>
    </row>
    <row r="5830" spans="2:6" ht="15.75">
      <c r="B5830" s="188"/>
      <c r="C5830" s="188"/>
      <c r="D5830" s="203"/>
      <c r="E5830" s="203"/>
      <c r="F5830" s="203"/>
    </row>
    <row r="5831" spans="2:6" ht="15.75">
      <c r="B5831" s="188"/>
      <c r="C5831" s="188"/>
      <c r="D5831" s="203"/>
      <c r="E5831" s="203"/>
      <c r="F5831" s="203"/>
    </row>
    <row r="5832" spans="2:6" ht="15.75">
      <c r="B5832" s="188"/>
      <c r="C5832" s="188"/>
      <c r="D5832" s="203"/>
      <c r="E5832" s="203"/>
      <c r="F5832" s="203"/>
    </row>
    <row r="5833" spans="2:6" ht="15.75">
      <c r="B5833" s="188"/>
      <c r="C5833" s="188"/>
      <c r="D5833" s="203"/>
      <c r="E5833" s="203"/>
      <c r="F5833" s="203"/>
    </row>
    <row r="5834" spans="2:6" ht="15.75">
      <c r="B5834" s="188"/>
      <c r="C5834" s="188"/>
      <c r="D5834" s="203"/>
      <c r="E5834" s="203"/>
      <c r="F5834" s="203"/>
    </row>
    <row r="5835" spans="2:6" ht="15.75">
      <c r="B5835" s="188"/>
      <c r="C5835" s="188"/>
      <c r="D5835" s="203"/>
      <c r="E5835" s="203"/>
      <c r="F5835" s="203"/>
    </row>
    <row r="5836" spans="2:6" ht="15.75">
      <c r="B5836" s="188"/>
      <c r="C5836" s="188"/>
      <c r="D5836" s="203"/>
      <c r="E5836" s="203"/>
      <c r="F5836" s="203"/>
    </row>
    <row r="5837" spans="2:6" ht="15.75">
      <c r="B5837" s="188"/>
      <c r="C5837" s="188"/>
      <c r="D5837" s="203"/>
      <c r="E5837" s="203"/>
      <c r="F5837" s="203"/>
    </row>
    <row r="5838" spans="2:6" ht="15.75">
      <c r="B5838" s="188"/>
      <c r="C5838" s="188"/>
      <c r="D5838" s="203"/>
      <c r="E5838" s="203"/>
      <c r="F5838" s="203"/>
    </row>
    <row r="5839" spans="2:6" ht="15.75">
      <c r="B5839" s="188"/>
      <c r="C5839" s="188"/>
      <c r="D5839" s="203"/>
      <c r="E5839" s="203"/>
      <c r="F5839" s="203"/>
    </row>
    <row r="5840" spans="2:6" ht="15.75">
      <c r="B5840" s="188"/>
      <c r="C5840" s="188"/>
      <c r="D5840" s="203"/>
      <c r="E5840" s="203"/>
      <c r="F5840" s="203"/>
    </row>
    <row r="5841" spans="2:6" ht="15.75">
      <c r="B5841" s="188"/>
      <c r="C5841" s="188"/>
      <c r="D5841" s="203"/>
      <c r="E5841" s="203"/>
      <c r="F5841" s="203"/>
    </row>
    <row r="5842" spans="2:6" ht="15.75">
      <c r="B5842" s="188"/>
      <c r="C5842" s="188"/>
      <c r="D5842" s="203"/>
      <c r="E5842" s="203"/>
      <c r="F5842" s="203"/>
    </row>
    <row r="5843" spans="2:6" ht="15.75">
      <c r="B5843" s="188"/>
      <c r="C5843" s="188"/>
      <c r="D5843" s="203"/>
      <c r="E5843" s="203"/>
      <c r="F5843" s="203"/>
    </row>
    <row r="5844" spans="2:6" ht="15.75">
      <c r="B5844" s="188"/>
      <c r="C5844" s="188"/>
      <c r="D5844" s="203"/>
      <c r="E5844" s="203"/>
      <c r="F5844" s="203"/>
    </row>
    <row r="5845" spans="2:6" ht="15.75">
      <c r="B5845" s="188"/>
      <c r="C5845" s="188"/>
      <c r="D5845" s="203"/>
      <c r="E5845" s="203"/>
      <c r="F5845" s="203"/>
    </row>
    <row r="5846" spans="2:6" ht="15.75">
      <c r="B5846" s="188"/>
      <c r="C5846" s="188"/>
      <c r="D5846" s="203"/>
      <c r="E5846" s="203"/>
      <c r="F5846" s="203"/>
    </row>
    <row r="5847" spans="2:6" ht="15.75">
      <c r="B5847" s="188"/>
      <c r="C5847" s="188"/>
      <c r="D5847" s="203"/>
      <c r="E5847" s="203"/>
      <c r="F5847" s="203"/>
    </row>
    <row r="5848" spans="2:6" ht="15.75">
      <c r="B5848" s="188"/>
      <c r="C5848" s="188"/>
      <c r="D5848" s="203"/>
      <c r="E5848" s="203"/>
      <c r="F5848" s="203"/>
    </row>
    <row r="5849" spans="2:6" ht="15.75">
      <c r="B5849" s="188"/>
      <c r="C5849" s="188"/>
      <c r="D5849" s="203"/>
      <c r="E5849" s="203"/>
      <c r="F5849" s="203"/>
    </row>
    <row r="5850" spans="2:6" ht="15.75">
      <c r="B5850" s="188"/>
      <c r="C5850" s="188"/>
      <c r="D5850" s="203"/>
      <c r="E5850" s="203"/>
      <c r="F5850" s="203"/>
    </row>
    <row r="5851" spans="2:6" ht="15.75">
      <c r="B5851" s="188"/>
      <c r="C5851" s="188"/>
      <c r="D5851" s="203"/>
      <c r="E5851" s="203"/>
      <c r="F5851" s="203"/>
    </row>
    <row r="5852" spans="2:6" ht="15.75">
      <c r="B5852" s="188"/>
      <c r="C5852" s="188"/>
      <c r="D5852" s="203"/>
      <c r="E5852" s="203"/>
      <c r="F5852" s="203"/>
    </row>
    <row r="5853" spans="2:6" ht="15.75">
      <c r="B5853" s="188"/>
      <c r="C5853" s="188"/>
      <c r="D5853" s="203"/>
      <c r="E5853" s="203"/>
      <c r="F5853" s="203"/>
    </row>
    <row r="5854" spans="2:6" ht="15.75">
      <c r="B5854" s="188"/>
      <c r="C5854" s="188"/>
      <c r="D5854" s="203"/>
      <c r="E5854" s="203"/>
      <c r="F5854" s="203"/>
    </row>
    <row r="5855" spans="2:6" ht="15.75">
      <c r="B5855" s="188"/>
      <c r="C5855" s="188"/>
      <c r="D5855" s="203"/>
      <c r="E5855" s="203"/>
      <c r="F5855" s="203"/>
    </row>
    <row r="5856" spans="2:6" ht="15.75">
      <c r="B5856" s="188"/>
      <c r="C5856" s="188"/>
      <c r="D5856" s="203"/>
      <c r="E5856" s="203"/>
      <c r="F5856" s="203"/>
    </row>
    <row r="5857" spans="2:6" ht="15.75">
      <c r="B5857" s="188"/>
      <c r="C5857" s="188"/>
      <c r="D5857" s="203"/>
      <c r="E5857" s="203"/>
      <c r="F5857" s="203"/>
    </row>
    <row r="5858" spans="2:6" ht="15.75">
      <c r="B5858" s="188"/>
      <c r="C5858" s="188"/>
      <c r="D5858" s="203"/>
      <c r="E5858" s="203"/>
      <c r="F5858" s="203"/>
    </row>
    <row r="5859" spans="2:6" ht="15.75">
      <c r="B5859" s="188"/>
      <c r="C5859" s="188"/>
      <c r="D5859" s="203"/>
      <c r="E5859" s="203"/>
      <c r="F5859" s="203"/>
    </row>
    <row r="5860" spans="2:6" ht="15.75">
      <c r="B5860" s="188"/>
      <c r="C5860" s="188"/>
      <c r="D5860" s="203"/>
      <c r="E5860" s="203"/>
      <c r="F5860" s="203"/>
    </row>
    <row r="5861" spans="2:6" ht="15.75">
      <c r="B5861" s="188"/>
      <c r="C5861" s="188"/>
      <c r="D5861" s="203"/>
      <c r="E5861" s="203"/>
      <c r="F5861" s="203"/>
    </row>
    <row r="5862" spans="2:6" ht="15.75">
      <c r="B5862" s="188"/>
      <c r="C5862" s="188"/>
      <c r="D5862" s="203"/>
      <c r="E5862" s="203"/>
      <c r="F5862" s="203"/>
    </row>
    <row r="5863" spans="2:6" ht="15.75">
      <c r="B5863" s="188"/>
      <c r="C5863" s="188"/>
      <c r="D5863" s="203"/>
      <c r="E5863" s="203"/>
      <c r="F5863" s="203"/>
    </row>
    <row r="5864" spans="2:6" ht="15.75">
      <c r="B5864" s="188"/>
      <c r="C5864" s="188"/>
      <c r="D5864" s="203"/>
      <c r="E5864" s="203"/>
      <c r="F5864" s="203"/>
    </row>
    <row r="5865" spans="2:6" ht="15.75">
      <c r="B5865" s="188"/>
      <c r="C5865" s="188"/>
      <c r="D5865" s="203"/>
      <c r="E5865" s="203"/>
      <c r="F5865" s="203"/>
    </row>
    <row r="5866" spans="2:6" ht="15.75">
      <c r="B5866" s="188"/>
      <c r="C5866" s="188"/>
      <c r="D5866" s="203"/>
      <c r="E5866" s="203"/>
      <c r="F5866" s="203"/>
    </row>
    <row r="5867" spans="2:6" ht="15.75">
      <c r="B5867" s="188"/>
      <c r="C5867" s="188"/>
      <c r="D5867" s="203"/>
      <c r="E5867" s="203"/>
      <c r="F5867" s="203"/>
    </row>
    <row r="5868" spans="2:6" ht="15.75">
      <c r="B5868" s="188"/>
      <c r="C5868" s="188"/>
      <c r="D5868" s="203"/>
      <c r="E5868" s="203"/>
      <c r="F5868" s="203"/>
    </row>
    <row r="5869" spans="2:6" ht="15.75">
      <c r="B5869" s="188"/>
      <c r="C5869" s="188"/>
      <c r="D5869" s="203"/>
      <c r="E5869" s="203"/>
      <c r="F5869" s="203"/>
    </row>
    <row r="5870" spans="2:6" ht="15.75">
      <c r="B5870" s="188"/>
      <c r="C5870" s="188"/>
      <c r="D5870" s="203"/>
      <c r="E5870" s="203"/>
      <c r="F5870" s="203"/>
    </row>
    <row r="5871" spans="2:6" ht="15.75">
      <c r="B5871" s="188"/>
      <c r="C5871" s="188"/>
      <c r="D5871" s="203"/>
      <c r="E5871" s="203"/>
      <c r="F5871" s="203"/>
    </row>
    <row r="5872" spans="2:6" ht="15.75">
      <c r="B5872" s="188"/>
      <c r="C5872" s="188"/>
      <c r="D5872" s="203"/>
      <c r="E5872" s="203"/>
      <c r="F5872" s="203"/>
    </row>
    <row r="5873" spans="2:6" ht="15.75">
      <c r="B5873" s="188"/>
      <c r="C5873" s="188"/>
      <c r="D5873" s="203"/>
      <c r="E5873" s="203"/>
      <c r="F5873" s="203"/>
    </row>
    <row r="5874" spans="2:6" ht="15.75">
      <c r="B5874" s="188"/>
      <c r="C5874" s="188"/>
      <c r="D5874" s="203"/>
      <c r="E5874" s="203"/>
      <c r="F5874" s="203"/>
    </row>
    <row r="5875" spans="2:6" ht="15.75">
      <c r="B5875" s="188"/>
      <c r="C5875" s="188"/>
      <c r="D5875" s="203"/>
      <c r="E5875" s="203"/>
      <c r="F5875" s="203"/>
    </row>
    <row r="5876" spans="2:6" ht="15.75">
      <c r="B5876" s="188"/>
      <c r="C5876" s="188"/>
      <c r="D5876" s="203"/>
      <c r="E5876" s="203"/>
      <c r="F5876" s="203"/>
    </row>
    <row r="5877" spans="2:6" ht="15.75">
      <c r="B5877" s="188"/>
      <c r="C5877" s="188"/>
      <c r="D5877" s="203"/>
      <c r="E5877" s="203"/>
      <c r="F5877" s="203"/>
    </row>
    <row r="5878" spans="2:6" ht="15.75">
      <c r="B5878" s="188"/>
      <c r="C5878" s="188"/>
      <c r="D5878" s="203"/>
      <c r="E5878" s="203"/>
      <c r="F5878" s="203"/>
    </row>
    <row r="5879" spans="2:6" ht="15.75">
      <c r="B5879" s="188"/>
      <c r="C5879" s="188"/>
      <c r="D5879" s="203"/>
      <c r="E5879" s="203"/>
      <c r="F5879" s="203"/>
    </row>
    <row r="5880" spans="2:6" ht="15.75">
      <c r="B5880" s="188"/>
      <c r="C5880" s="188"/>
      <c r="D5880" s="203"/>
      <c r="E5880" s="203"/>
      <c r="F5880" s="203"/>
    </row>
    <row r="5881" spans="2:6" ht="15.75">
      <c r="B5881" s="188"/>
      <c r="C5881" s="188"/>
      <c r="D5881" s="203"/>
      <c r="E5881" s="203"/>
      <c r="F5881" s="203"/>
    </row>
    <row r="5882" spans="2:6" ht="15.75">
      <c r="B5882" s="188"/>
      <c r="C5882" s="188"/>
      <c r="D5882" s="203"/>
      <c r="E5882" s="203"/>
      <c r="F5882" s="203"/>
    </row>
    <row r="5883" spans="2:6" ht="15.75">
      <c r="B5883" s="188"/>
      <c r="C5883" s="188"/>
      <c r="D5883" s="203"/>
      <c r="E5883" s="203"/>
      <c r="F5883" s="203"/>
    </row>
    <row r="5884" spans="2:6" ht="15.75">
      <c r="B5884" s="188"/>
      <c r="C5884" s="188"/>
      <c r="D5884" s="203"/>
      <c r="E5884" s="203"/>
      <c r="F5884" s="203"/>
    </row>
    <row r="5885" spans="2:6" ht="15.75">
      <c r="B5885" s="188"/>
      <c r="C5885" s="188"/>
      <c r="D5885" s="203"/>
      <c r="E5885" s="203"/>
      <c r="F5885" s="203"/>
    </row>
    <row r="5886" spans="2:6" ht="15.75">
      <c r="B5886" s="188"/>
      <c r="C5886" s="188"/>
      <c r="D5886" s="203"/>
      <c r="E5886" s="203"/>
      <c r="F5886" s="203"/>
    </row>
    <row r="5887" spans="2:6" ht="15.75">
      <c r="B5887" s="188"/>
      <c r="C5887" s="188"/>
      <c r="D5887" s="203"/>
      <c r="E5887" s="203"/>
      <c r="F5887" s="203"/>
    </row>
    <row r="5888" spans="2:6" ht="15.75">
      <c r="B5888" s="188"/>
      <c r="C5888" s="188"/>
      <c r="D5888" s="203"/>
      <c r="E5888" s="203"/>
      <c r="F5888" s="203"/>
    </row>
    <row r="5889" spans="2:6" ht="15.75">
      <c r="B5889" s="188"/>
      <c r="C5889" s="188"/>
      <c r="D5889" s="203"/>
      <c r="E5889" s="203"/>
      <c r="F5889" s="203"/>
    </row>
    <row r="5890" spans="2:6" ht="15.75">
      <c r="B5890" s="188"/>
      <c r="C5890" s="188"/>
      <c r="D5890" s="203"/>
      <c r="E5890" s="203"/>
      <c r="F5890" s="203"/>
    </row>
    <row r="5891" spans="2:6" ht="15.75">
      <c r="B5891" s="188"/>
      <c r="C5891" s="188"/>
      <c r="D5891" s="203"/>
      <c r="E5891" s="203"/>
      <c r="F5891" s="203"/>
    </row>
    <row r="5892" spans="2:6" ht="15.75">
      <c r="B5892" s="188"/>
      <c r="C5892" s="188"/>
      <c r="D5892" s="203"/>
      <c r="E5892" s="203"/>
      <c r="F5892" s="203"/>
    </row>
    <row r="5893" spans="2:6" ht="15.75">
      <c r="B5893" s="188"/>
      <c r="C5893" s="188"/>
      <c r="D5893" s="203"/>
      <c r="E5893" s="203"/>
      <c r="F5893" s="203"/>
    </row>
    <row r="5894" spans="2:6" ht="15.75">
      <c r="B5894" s="188"/>
      <c r="C5894" s="188"/>
      <c r="D5894" s="203"/>
      <c r="E5894" s="203"/>
      <c r="F5894" s="203"/>
    </row>
    <row r="5895" spans="2:6" ht="15.75">
      <c r="B5895" s="188"/>
      <c r="C5895" s="188"/>
      <c r="D5895" s="203"/>
      <c r="E5895" s="203"/>
      <c r="F5895" s="203"/>
    </row>
    <row r="5896" spans="2:6" ht="15.75">
      <c r="B5896" s="188"/>
      <c r="C5896" s="188"/>
      <c r="D5896" s="203"/>
      <c r="E5896" s="203"/>
      <c r="F5896" s="203"/>
    </row>
    <row r="5897" spans="2:6" ht="15.75">
      <c r="B5897" s="188"/>
      <c r="C5897" s="188"/>
      <c r="D5897" s="203"/>
      <c r="E5897" s="203"/>
      <c r="F5897" s="203"/>
    </row>
    <row r="5898" spans="2:6" ht="15.75">
      <c r="B5898" s="188"/>
      <c r="C5898" s="188"/>
      <c r="D5898" s="203"/>
      <c r="E5898" s="203"/>
      <c r="F5898" s="203"/>
    </row>
    <row r="5899" spans="2:6" ht="15.75">
      <c r="B5899" s="188"/>
      <c r="C5899" s="188"/>
      <c r="D5899" s="203"/>
      <c r="E5899" s="203"/>
      <c r="F5899" s="203"/>
    </row>
    <row r="5900" spans="2:6" ht="15.75">
      <c r="B5900" s="188"/>
      <c r="C5900" s="188"/>
      <c r="D5900" s="203"/>
      <c r="E5900" s="203"/>
      <c r="F5900" s="203"/>
    </row>
    <row r="5901" spans="2:6" ht="15.75">
      <c r="B5901" s="188"/>
      <c r="C5901" s="188"/>
      <c r="D5901" s="203"/>
      <c r="E5901" s="203"/>
      <c r="F5901" s="203"/>
    </row>
    <row r="5902" spans="2:6" ht="15.75">
      <c r="B5902" s="188"/>
      <c r="C5902" s="188"/>
      <c r="D5902" s="203"/>
      <c r="E5902" s="203"/>
      <c r="F5902" s="203"/>
    </row>
    <row r="5903" spans="2:6" ht="15.75">
      <c r="B5903" s="188"/>
      <c r="C5903" s="188"/>
      <c r="D5903" s="203"/>
      <c r="E5903" s="203"/>
      <c r="F5903" s="203"/>
    </row>
    <row r="5904" spans="2:6" ht="15.75">
      <c r="B5904" s="188"/>
      <c r="C5904" s="188"/>
      <c r="D5904" s="203"/>
      <c r="E5904" s="203"/>
      <c r="F5904" s="203"/>
    </row>
    <row r="5905" spans="2:6" ht="15.75">
      <c r="B5905" s="188"/>
      <c r="C5905" s="188"/>
      <c r="D5905" s="203"/>
      <c r="E5905" s="203"/>
      <c r="F5905" s="203"/>
    </row>
    <row r="5906" spans="2:6" ht="15.75">
      <c r="B5906" s="188"/>
      <c r="C5906" s="188"/>
      <c r="D5906" s="203"/>
      <c r="E5906" s="203"/>
      <c r="F5906" s="203"/>
    </row>
    <row r="5907" spans="2:6" ht="15.75">
      <c r="B5907" s="188"/>
      <c r="C5907" s="188"/>
      <c r="D5907" s="203"/>
      <c r="E5907" s="203"/>
      <c r="F5907" s="203"/>
    </row>
    <row r="5908" spans="2:6" ht="15.75">
      <c r="B5908" s="188"/>
      <c r="C5908" s="188"/>
      <c r="D5908" s="203"/>
      <c r="E5908" s="203"/>
      <c r="F5908" s="203"/>
    </row>
    <row r="5909" spans="2:6" ht="15.75">
      <c r="B5909" s="188"/>
      <c r="C5909" s="188"/>
      <c r="D5909" s="203"/>
      <c r="E5909" s="203"/>
      <c r="F5909" s="203"/>
    </row>
    <row r="5910" spans="2:6" ht="15.75">
      <c r="B5910" s="188"/>
      <c r="C5910" s="188"/>
      <c r="D5910" s="203"/>
      <c r="E5910" s="203"/>
      <c r="F5910" s="203"/>
    </row>
    <row r="5911" spans="2:6" ht="15.75">
      <c r="B5911" s="188"/>
      <c r="C5911" s="188"/>
      <c r="D5911" s="203"/>
      <c r="E5911" s="203"/>
      <c r="F5911" s="203"/>
    </row>
    <row r="5912" spans="2:6" ht="15.75">
      <c r="B5912" s="188"/>
      <c r="C5912" s="188"/>
      <c r="D5912" s="203"/>
      <c r="E5912" s="203"/>
      <c r="F5912" s="203"/>
    </row>
    <row r="5913" spans="2:6" ht="15.75">
      <c r="B5913" s="188"/>
      <c r="C5913" s="188"/>
      <c r="D5913" s="203"/>
      <c r="E5913" s="203"/>
      <c r="F5913" s="203"/>
    </row>
    <row r="5914" spans="2:6" ht="15.75">
      <c r="B5914" s="188"/>
      <c r="C5914" s="188"/>
      <c r="D5914" s="203"/>
      <c r="E5914" s="203"/>
      <c r="F5914" s="203"/>
    </row>
    <row r="5915" spans="2:6" ht="15.75">
      <c r="B5915" s="188"/>
      <c r="C5915" s="188"/>
      <c r="D5915" s="203"/>
      <c r="E5915" s="203"/>
      <c r="F5915" s="203"/>
    </row>
    <row r="5916" spans="2:6" ht="15.75">
      <c r="B5916" s="188"/>
      <c r="C5916" s="188"/>
      <c r="D5916" s="203"/>
      <c r="E5916" s="203"/>
      <c r="F5916" s="203"/>
    </row>
    <row r="5917" spans="2:6" ht="15.75">
      <c r="B5917" s="188"/>
      <c r="C5917" s="188"/>
      <c r="D5917" s="203"/>
      <c r="E5917" s="203"/>
      <c r="F5917" s="203"/>
    </row>
    <row r="5918" spans="2:6" ht="15.75">
      <c r="B5918" s="188"/>
      <c r="C5918" s="188"/>
      <c r="D5918" s="203"/>
      <c r="E5918" s="203"/>
      <c r="F5918" s="203"/>
    </row>
    <row r="5919" spans="2:6" ht="15.75">
      <c r="B5919" s="188"/>
      <c r="C5919" s="188"/>
      <c r="D5919" s="203"/>
      <c r="E5919" s="203"/>
      <c r="F5919" s="203"/>
    </row>
    <row r="5920" spans="2:6" ht="15.75">
      <c r="B5920" s="188"/>
      <c r="C5920" s="188"/>
      <c r="D5920" s="203"/>
      <c r="E5920" s="203"/>
      <c r="F5920" s="203"/>
    </row>
    <row r="5921" spans="2:6" ht="15.75">
      <c r="B5921" s="188"/>
      <c r="C5921" s="188"/>
      <c r="D5921" s="203"/>
      <c r="E5921" s="203"/>
      <c r="F5921" s="203"/>
    </row>
    <row r="5922" spans="2:6" ht="15.75">
      <c r="B5922" s="188"/>
      <c r="C5922" s="188"/>
      <c r="D5922" s="203"/>
      <c r="E5922" s="203"/>
      <c r="F5922" s="203"/>
    </row>
    <row r="5923" spans="2:6" ht="15.75">
      <c r="B5923" s="188"/>
      <c r="C5923" s="188"/>
      <c r="D5923" s="203"/>
      <c r="E5923" s="203"/>
      <c r="F5923" s="203"/>
    </row>
    <row r="5924" spans="2:6" ht="15.75">
      <c r="B5924" s="188"/>
      <c r="C5924" s="188"/>
      <c r="D5924" s="203"/>
      <c r="E5924" s="203"/>
      <c r="F5924" s="203"/>
    </row>
    <row r="5925" spans="2:6" ht="15.75">
      <c r="B5925" s="188"/>
      <c r="C5925" s="188"/>
      <c r="D5925" s="203"/>
      <c r="E5925" s="203"/>
      <c r="F5925" s="203"/>
    </row>
    <row r="5926" spans="2:6" ht="15.75">
      <c r="B5926" s="188"/>
      <c r="C5926" s="188"/>
      <c r="D5926" s="203"/>
      <c r="E5926" s="203"/>
      <c r="F5926" s="203"/>
    </row>
    <row r="5927" spans="2:6" ht="15.75">
      <c r="B5927" s="188"/>
      <c r="C5927" s="188"/>
      <c r="D5927" s="203"/>
      <c r="E5927" s="203"/>
      <c r="F5927" s="203"/>
    </row>
    <row r="5928" spans="2:6" ht="15.75">
      <c r="B5928" s="188"/>
      <c r="C5928" s="188"/>
      <c r="D5928" s="203"/>
      <c r="E5928" s="203"/>
      <c r="F5928" s="203"/>
    </row>
    <row r="5929" spans="2:6" ht="15.75">
      <c r="B5929" s="188"/>
      <c r="C5929" s="188"/>
      <c r="D5929" s="203"/>
      <c r="E5929" s="203"/>
      <c r="F5929" s="203"/>
    </row>
    <row r="5930" spans="2:6" ht="15.75">
      <c r="B5930" s="188"/>
      <c r="C5930" s="188"/>
      <c r="D5930" s="203"/>
      <c r="E5930" s="203"/>
      <c r="F5930" s="203"/>
    </row>
    <row r="5931" spans="2:6" ht="15.75">
      <c r="B5931" s="188"/>
      <c r="C5931" s="188"/>
      <c r="D5931" s="203"/>
      <c r="E5931" s="203"/>
      <c r="F5931" s="203"/>
    </row>
    <row r="5932" spans="2:6" ht="15.75">
      <c r="B5932" s="188"/>
      <c r="C5932" s="188"/>
      <c r="D5932" s="203"/>
      <c r="E5932" s="203"/>
      <c r="F5932" s="203"/>
    </row>
    <row r="5933" spans="2:6" ht="15.75">
      <c r="B5933" s="188"/>
      <c r="C5933" s="188"/>
      <c r="D5933" s="203"/>
      <c r="E5933" s="203"/>
      <c r="F5933" s="203"/>
    </row>
    <row r="5934" spans="2:6" ht="15.75">
      <c r="B5934" s="188"/>
      <c r="C5934" s="188"/>
      <c r="D5934" s="203"/>
      <c r="E5934" s="203"/>
      <c r="F5934" s="203"/>
    </row>
    <row r="5935" spans="2:6" ht="15.75">
      <c r="B5935" s="188"/>
      <c r="C5935" s="188"/>
      <c r="D5935" s="203"/>
      <c r="E5935" s="203"/>
      <c r="F5935" s="203"/>
    </row>
    <row r="5936" spans="2:6" ht="15.75">
      <c r="B5936" s="188"/>
      <c r="C5936" s="188"/>
      <c r="D5936" s="203"/>
      <c r="E5936" s="203"/>
      <c r="F5936" s="203"/>
    </row>
    <row r="5937" spans="2:6" ht="15.75">
      <c r="B5937" s="188"/>
      <c r="C5937" s="188"/>
      <c r="D5937" s="203"/>
      <c r="E5937" s="203"/>
      <c r="F5937" s="203"/>
    </row>
    <row r="5938" spans="2:6" ht="15.75">
      <c r="B5938" s="188"/>
      <c r="C5938" s="188"/>
      <c r="D5938" s="203"/>
      <c r="E5938" s="203"/>
      <c r="F5938" s="203"/>
    </row>
    <row r="5939" spans="2:6" ht="15.75">
      <c r="B5939" s="188"/>
      <c r="C5939" s="188"/>
      <c r="D5939" s="203"/>
      <c r="E5939" s="203"/>
      <c r="F5939" s="203"/>
    </row>
    <row r="5940" spans="2:6" ht="15.75">
      <c r="B5940" s="188"/>
      <c r="C5940" s="188"/>
      <c r="D5940" s="203"/>
      <c r="E5940" s="203"/>
      <c r="F5940" s="203"/>
    </row>
    <row r="5941" spans="2:6" ht="15.75">
      <c r="B5941" s="188"/>
      <c r="C5941" s="188"/>
      <c r="D5941" s="203"/>
      <c r="E5941" s="203"/>
      <c r="F5941" s="203"/>
    </row>
    <row r="5942" spans="2:6" ht="15.75">
      <c r="B5942" s="188"/>
      <c r="C5942" s="188"/>
      <c r="D5942" s="203"/>
      <c r="E5942" s="203"/>
      <c r="F5942" s="203"/>
    </row>
    <row r="5943" spans="2:6" ht="15.75">
      <c r="B5943" s="188"/>
      <c r="C5943" s="188"/>
      <c r="D5943" s="203"/>
      <c r="E5943" s="203"/>
      <c r="F5943" s="203"/>
    </row>
    <row r="5944" spans="2:6" ht="15.75">
      <c r="B5944" s="188"/>
      <c r="C5944" s="188"/>
      <c r="D5944" s="203"/>
      <c r="E5944" s="203"/>
      <c r="F5944" s="203"/>
    </row>
    <row r="5945" spans="2:6" ht="15.75">
      <c r="B5945" s="188"/>
      <c r="C5945" s="188"/>
      <c r="D5945" s="203"/>
      <c r="E5945" s="203"/>
      <c r="F5945" s="203"/>
    </row>
    <row r="5946" spans="2:6" ht="15.75">
      <c r="B5946" s="188"/>
      <c r="C5946" s="188"/>
      <c r="D5946" s="203"/>
      <c r="E5946" s="203"/>
      <c r="F5946" s="203"/>
    </row>
    <row r="5947" spans="2:6" ht="15.75">
      <c r="B5947" s="188"/>
      <c r="C5947" s="188"/>
      <c r="D5947" s="203"/>
      <c r="E5947" s="203"/>
      <c r="F5947" s="203"/>
    </row>
    <row r="5948" spans="2:6" ht="15.75">
      <c r="B5948" s="188"/>
      <c r="C5948" s="188"/>
      <c r="D5948" s="203"/>
      <c r="E5948" s="203"/>
      <c r="F5948" s="203"/>
    </row>
    <row r="5949" spans="2:6" ht="15.75">
      <c r="B5949" s="188"/>
      <c r="C5949" s="188"/>
      <c r="D5949" s="203"/>
      <c r="E5949" s="203"/>
      <c r="F5949" s="203"/>
    </row>
    <row r="5950" spans="2:6" ht="15.75">
      <c r="B5950" s="188"/>
      <c r="C5950" s="188"/>
      <c r="D5950" s="203"/>
      <c r="E5950" s="203"/>
      <c r="F5950" s="203"/>
    </row>
    <row r="5951" spans="2:6" ht="15.75">
      <c r="B5951" s="188"/>
      <c r="C5951" s="188"/>
      <c r="D5951" s="203"/>
      <c r="E5951" s="203"/>
      <c r="F5951" s="203"/>
    </row>
    <row r="5952" spans="2:6" ht="15.75">
      <c r="B5952" s="188"/>
      <c r="C5952" s="188"/>
      <c r="D5952" s="203"/>
      <c r="E5952" s="203"/>
      <c r="F5952" s="203"/>
    </row>
    <row r="5953" spans="2:6" ht="15.75">
      <c r="B5953" s="188"/>
      <c r="C5953" s="188"/>
      <c r="D5953" s="203"/>
      <c r="E5953" s="203"/>
      <c r="F5953" s="203"/>
    </row>
    <row r="5954" spans="2:6" ht="15.75">
      <c r="B5954" s="188"/>
      <c r="C5954" s="188"/>
      <c r="D5954" s="203"/>
      <c r="E5954" s="203"/>
      <c r="F5954" s="203"/>
    </row>
    <row r="5955" spans="2:6" ht="15.75">
      <c r="B5955" s="188"/>
      <c r="C5955" s="188"/>
      <c r="D5955" s="203"/>
      <c r="E5955" s="203"/>
      <c r="F5955" s="203"/>
    </row>
    <row r="5956" spans="2:6" ht="15.75">
      <c r="B5956" s="188"/>
      <c r="C5956" s="188"/>
      <c r="D5956" s="203"/>
      <c r="E5956" s="203"/>
      <c r="F5956" s="203"/>
    </row>
    <row r="5957" spans="2:6" ht="15.75">
      <c r="B5957" s="188"/>
      <c r="C5957" s="188"/>
      <c r="D5957" s="203"/>
      <c r="E5957" s="203"/>
      <c r="F5957" s="203"/>
    </row>
    <row r="5958" spans="2:6" ht="15.75">
      <c r="B5958" s="188"/>
      <c r="C5958" s="188"/>
      <c r="D5958" s="203"/>
      <c r="E5958" s="203"/>
      <c r="F5958" s="203"/>
    </row>
    <row r="5959" spans="2:6" ht="15.75">
      <c r="B5959" s="188"/>
      <c r="C5959" s="188"/>
      <c r="D5959" s="203"/>
      <c r="E5959" s="203"/>
      <c r="F5959" s="203"/>
    </row>
    <row r="5960" spans="2:6" ht="15.75">
      <c r="B5960" s="188"/>
      <c r="C5960" s="188"/>
      <c r="D5960" s="203"/>
      <c r="E5960" s="203"/>
      <c r="F5960" s="203"/>
    </row>
    <row r="5961" spans="2:6" ht="15.75">
      <c r="B5961" s="188"/>
      <c r="C5961" s="188"/>
      <c r="D5961" s="203"/>
      <c r="E5961" s="203"/>
      <c r="F5961" s="203"/>
    </row>
    <row r="5962" spans="2:6" ht="15.75">
      <c r="B5962" s="188"/>
      <c r="C5962" s="188"/>
      <c r="D5962" s="203"/>
      <c r="E5962" s="203"/>
      <c r="F5962" s="203"/>
    </row>
    <row r="5963" spans="2:6" ht="15.75">
      <c r="B5963" s="188"/>
      <c r="C5963" s="188"/>
      <c r="D5963" s="203"/>
      <c r="E5963" s="203"/>
      <c r="F5963" s="203"/>
    </row>
    <row r="5964" spans="2:6" ht="15.75">
      <c r="B5964" s="188"/>
      <c r="C5964" s="188"/>
      <c r="D5964" s="203"/>
      <c r="E5964" s="203"/>
      <c r="F5964" s="203"/>
    </row>
    <row r="5965" spans="2:6" ht="15.75">
      <c r="B5965" s="188"/>
      <c r="C5965" s="188"/>
      <c r="D5965" s="203"/>
      <c r="E5965" s="203"/>
      <c r="F5965" s="203"/>
    </row>
    <row r="5966" spans="2:6" ht="15.75">
      <c r="B5966" s="188"/>
      <c r="C5966" s="188"/>
      <c r="D5966" s="203"/>
      <c r="E5966" s="203"/>
      <c r="F5966" s="203"/>
    </row>
    <row r="5967" spans="2:6" ht="15.75">
      <c r="B5967" s="188"/>
      <c r="C5967" s="188"/>
      <c r="D5967" s="203"/>
      <c r="E5967" s="203"/>
      <c r="F5967" s="203"/>
    </row>
    <row r="5968" spans="2:6" ht="15.75">
      <c r="B5968" s="188"/>
      <c r="C5968" s="188"/>
      <c r="D5968" s="203"/>
      <c r="E5968" s="203"/>
      <c r="F5968" s="203"/>
    </row>
    <row r="5969" spans="2:6" ht="15.75">
      <c r="B5969" s="188"/>
      <c r="C5969" s="188"/>
      <c r="D5969" s="203"/>
      <c r="E5969" s="203"/>
      <c r="F5969" s="203"/>
    </row>
    <row r="5970" spans="2:6" ht="15.75">
      <c r="B5970" s="188"/>
      <c r="C5970" s="188"/>
      <c r="D5970" s="203"/>
      <c r="E5970" s="203"/>
      <c r="F5970" s="203"/>
    </row>
    <row r="5971" spans="2:6" ht="15.75">
      <c r="B5971" s="188"/>
      <c r="C5971" s="188"/>
      <c r="D5971" s="203"/>
      <c r="E5971" s="203"/>
      <c r="F5971" s="203"/>
    </row>
    <row r="5972" spans="2:6" ht="15.75">
      <c r="B5972" s="188"/>
      <c r="C5972" s="188"/>
      <c r="D5972" s="203"/>
      <c r="E5972" s="203"/>
      <c r="F5972" s="203"/>
    </row>
    <row r="5973" spans="2:6" ht="15.75">
      <c r="B5973" s="188"/>
      <c r="C5973" s="188"/>
      <c r="D5973" s="203"/>
      <c r="E5973" s="203"/>
      <c r="F5973" s="203"/>
    </row>
    <row r="5974" spans="2:6" ht="15.75">
      <c r="B5974" s="188"/>
      <c r="C5974" s="188"/>
      <c r="D5974" s="203"/>
      <c r="E5974" s="203"/>
      <c r="F5974" s="203"/>
    </row>
    <row r="5975" spans="2:6" ht="15.75">
      <c r="B5975" s="188"/>
      <c r="C5975" s="188"/>
      <c r="D5975" s="203"/>
      <c r="E5975" s="203"/>
      <c r="F5975" s="203"/>
    </row>
    <row r="5976" spans="2:6" ht="15.75">
      <c r="B5976" s="188"/>
      <c r="C5976" s="188"/>
      <c r="D5976" s="203"/>
      <c r="E5976" s="203"/>
      <c r="F5976" s="203"/>
    </row>
    <row r="5977" spans="2:6" ht="15.75">
      <c r="B5977" s="188"/>
      <c r="C5977" s="188"/>
      <c r="D5977" s="203"/>
      <c r="E5977" s="203"/>
      <c r="F5977" s="203"/>
    </row>
    <row r="5978" spans="2:6" ht="15.75">
      <c r="B5978" s="188"/>
      <c r="C5978" s="188"/>
      <c r="D5978" s="203"/>
      <c r="E5978" s="203"/>
      <c r="F5978" s="203"/>
    </row>
    <row r="5979" spans="2:6" ht="15.75">
      <c r="B5979" s="188"/>
      <c r="C5979" s="188"/>
      <c r="D5979" s="203"/>
      <c r="E5979" s="203"/>
      <c r="F5979" s="203"/>
    </row>
    <row r="5980" spans="2:6" ht="15.75">
      <c r="B5980" s="188"/>
      <c r="C5980" s="188"/>
      <c r="D5980" s="203"/>
      <c r="E5980" s="203"/>
      <c r="F5980" s="203"/>
    </row>
    <row r="5981" spans="2:6" ht="15.75">
      <c r="B5981" s="188"/>
      <c r="C5981" s="188"/>
      <c r="D5981" s="203"/>
      <c r="E5981" s="203"/>
      <c r="F5981" s="203"/>
    </row>
    <row r="5982" spans="2:6" ht="15.75">
      <c r="B5982" s="188"/>
      <c r="C5982" s="188"/>
      <c r="D5982" s="203"/>
      <c r="E5982" s="203"/>
      <c r="F5982" s="203"/>
    </row>
    <row r="5983" spans="2:6" ht="15.75">
      <c r="B5983" s="188"/>
      <c r="C5983" s="188"/>
      <c r="D5983" s="203"/>
      <c r="E5983" s="203"/>
      <c r="F5983" s="203"/>
    </row>
    <row r="5984" spans="2:6" ht="15.75">
      <c r="B5984" s="188"/>
      <c r="C5984" s="188"/>
      <c r="D5984" s="203"/>
      <c r="E5984" s="203"/>
      <c r="F5984" s="203"/>
    </row>
    <row r="5985" spans="2:6" ht="15.75">
      <c r="B5985" s="188"/>
      <c r="C5985" s="188"/>
      <c r="D5985" s="203"/>
      <c r="E5985" s="203"/>
      <c r="F5985" s="203"/>
    </row>
    <row r="5986" spans="2:6" ht="15.75">
      <c r="B5986" s="188"/>
      <c r="C5986" s="188"/>
      <c r="D5986" s="203"/>
      <c r="E5986" s="203"/>
      <c r="F5986" s="203"/>
    </row>
    <row r="5987" spans="2:6" ht="15.75">
      <c r="B5987" s="188"/>
      <c r="C5987" s="188"/>
      <c r="D5987" s="203"/>
      <c r="E5987" s="203"/>
      <c r="F5987" s="203"/>
    </row>
    <row r="5988" spans="2:6" ht="15.75">
      <c r="B5988" s="188"/>
      <c r="C5988" s="188"/>
      <c r="D5988" s="203"/>
      <c r="E5988" s="203"/>
      <c r="F5988" s="203"/>
    </row>
    <row r="5989" spans="2:6" ht="15.75">
      <c r="B5989" s="188"/>
      <c r="C5989" s="188"/>
      <c r="D5989" s="203"/>
      <c r="E5989" s="203"/>
      <c r="F5989" s="203"/>
    </row>
    <row r="5990" spans="2:6" ht="15.75">
      <c r="B5990" s="188"/>
      <c r="C5990" s="188"/>
      <c r="D5990" s="203"/>
      <c r="E5990" s="203"/>
      <c r="F5990" s="203"/>
    </row>
    <row r="5991" spans="2:6" ht="15.75">
      <c r="B5991" s="188"/>
      <c r="C5991" s="188"/>
      <c r="D5991" s="203"/>
      <c r="E5991" s="203"/>
      <c r="F5991" s="203"/>
    </row>
    <row r="5992" spans="2:6" ht="15.75">
      <c r="B5992" s="188"/>
      <c r="C5992" s="188"/>
      <c r="D5992" s="203"/>
      <c r="E5992" s="203"/>
      <c r="F5992" s="203"/>
    </row>
    <row r="5993" spans="2:6" ht="15.75">
      <c r="B5993" s="188"/>
      <c r="C5993" s="188"/>
      <c r="D5993" s="203"/>
      <c r="E5993" s="203"/>
      <c r="F5993" s="203"/>
    </row>
    <row r="5994" spans="2:6" ht="15.75">
      <c r="B5994" s="188"/>
      <c r="C5994" s="188"/>
      <c r="D5994" s="203"/>
      <c r="E5994" s="203"/>
      <c r="F5994" s="203"/>
    </row>
    <row r="5995" spans="2:6" ht="15.75">
      <c r="B5995" s="188"/>
      <c r="C5995" s="188"/>
      <c r="D5995" s="203"/>
      <c r="E5995" s="203"/>
      <c r="F5995" s="203"/>
    </row>
    <row r="5996" spans="2:6" ht="15.75">
      <c r="B5996" s="188"/>
      <c r="C5996" s="188"/>
      <c r="D5996" s="203"/>
      <c r="E5996" s="203"/>
      <c r="F5996" s="203"/>
    </row>
    <row r="5997" spans="2:6" ht="15.75">
      <c r="B5997" s="188"/>
      <c r="C5997" s="188"/>
      <c r="D5997" s="203"/>
      <c r="E5997" s="203"/>
      <c r="F5997" s="203"/>
    </row>
    <row r="5998" spans="2:6" ht="15.75">
      <c r="B5998" s="188"/>
      <c r="C5998" s="188"/>
      <c r="D5998" s="203"/>
      <c r="E5998" s="203"/>
      <c r="F5998" s="203"/>
    </row>
    <row r="5999" spans="2:6" ht="15.75">
      <c r="B5999" s="188"/>
      <c r="C5999" s="188"/>
      <c r="D5999" s="203"/>
      <c r="E5999" s="203"/>
      <c r="F5999" s="203"/>
    </row>
    <row r="6000" spans="2:6" ht="15.75">
      <c r="B6000" s="188"/>
      <c r="C6000" s="188"/>
      <c r="D6000" s="203"/>
      <c r="E6000" s="203"/>
      <c r="F6000" s="203"/>
    </row>
    <row r="6001" spans="2:6" ht="15.75">
      <c r="B6001" s="188"/>
      <c r="C6001" s="188"/>
      <c r="D6001" s="203"/>
      <c r="E6001" s="203"/>
      <c r="F6001" s="203"/>
    </row>
    <row r="6002" spans="2:6" ht="15.75">
      <c r="B6002" s="188"/>
      <c r="C6002" s="188"/>
      <c r="D6002" s="203"/>
      <c r="E6002" s="203"/>
      <c r="F6002" s="203"/>
    </row>
    <row r="6003" spans="2:6" ht="15.75">
      <c r="B6003" s="188"/>
      <c r="C6003" s="188"/>
      <c r="D6003" s="203"/>
      <c r="E6003" s="203"/>
      <c r="F6003" s="203"/>
    </row>
    <row r="6004" spans="2:6" ht="15.75">
      <c r="B6004" s="188"/>
      <c r="C6004" s="188"/>
      <c r="D6004" s="203"/>
      <c r="E6004" s="203"/>
      <c r="F6004" s="203"/>
    </row>
    <row r="6005" spans="2:6" ht="15.75">
      <c r="B6005" s="188"/>
      <c r="C6005" s="188"/>
      <c r="D6005" s="203"/>
      <c r="E6005" s="203"/>
      <c r="F6005" s="203"/>
    </row>
    <row r="6006" spans="2:6" ht="15.75">
      <c r="B6006" s="188"/>
      <c r="C6006" s="188"/>
      <c r="D6006" s="203"/>
      <c r="E6006" s="203"/>
      <c r="F6006" s="203"/>
    </row>
    <row r="6007" spans="2:6" ht="15.75">
      <c r="B6007" s="188"/>
      <c r="C6007" s="188"/>
      <c r="D6007" s="203"/>
      <c r="E6007" s="203"/>
      <c r="F6007" s="203"/>
    </row>
    <row r="6008" spans="2:6" ht="15.75">
      <c r="B6008" s="188"/>
      <c r="C6008" s="188"/>
      <c r="D6008" s="203"/>
      <c r="E6008" s="203"/>
      <c r="F6008" s="203"/>
    </row>
    <row r="6009" spans="2:6" ht="15.75">
      <c r="B6009" s="188"/>
      <c r="C6009" s="188"/>
      <c r="D6009" s="203"/>
      <c r="E6009" s="203"/>
      <c r="F6009" s="203"/>
    </row>
    <row r="6010" spans="2:6" ht="15.75">
      <c r="B6010" s="188"/>
      <c r="C6010" s="188"/>
      <c r="D6010" s="203"/>
      <c r="E6010" s="203"/>
      <c r="F6010" s="203"/>
    </row>
    <row r="6011" spans="2:6" ht="15.75">
      <c r="B6011" s="188"/>
      <c r="C6011" s="188"/>
      <c r="D6011" s="203"/>
      <c r="E6011" s="203"/>
      <c r="F6011" s="203"/>
    </row>
    <row r="6012" spans="2:6" ht="15.75">
      <c r="B6012" s="188"/>
      <c r="C6012" s="188"/>
      <c r="D6012" s="203"/>
      <c r="E6012" s="203"/>
      <c r="F6012" s="203"/>
    </row>
    <row r="6013" spans="2:6" ht="15.75">
      <c r="B6013" s="188"/>
      <c r="C6013" s="188"/>
      <c r="D6013" s="203"/>
      <c r="E6013" s="203"/>
      <c r="F6013" s="203"/>
    </row>
    <row r="6014" spans="2:6" ht="15.75">
      <c r="B6014" s="188"/>
      <c r="C6014" s="188"/>
      <c r="D6014" s="203"/>
      <c r="E6014" s="203"/>
      <c r="F6014" s="203"/>
    </row>
    <row r="6015" spans="2:6" ht="15.75">
      <c r="B6015" s="188"/>
      <c r="C6015" s="188"/>
      <c r="D6015" s="203"/>
      <c r="E6015" s="203"/>
      <c r="F6015" s="203"/>
    </row>
    <row r="6016" spans="2:6" ht="15.75">
      <c r="B6016" s="188"/>
      <c r="C6016" s="188"/>
      <c r="D6016" s="203"/>
      <c r="E6016" s="203"/>
      <c r="F6016" s="203"/>
    </row>
    <row r="6017" spans="2:6" ht="15.75">
      <c r="B6017" s="188"/>
      <c r="C6017" s="188"/>
      <c r="D6017" s="203"/>
      <c r="E6017" s="203"/>
      <c r="F6017" s="203"/>
    </row>
    <row r="6018" spans="2:6" ht="15.75">
      <c r="B6018" s="188"/>
      <c r="C6018" s="188"/>
      <c r="D6018" s="203"/>
      <c r="E6018" s="203"/>
      <c r="F6018" s="203"/>
    </row>
    <row r="6019" spans="2:6" ht="15.75">
      <c r="B6019" s="188"/>
      <c r="C6019" s="188"/>
      <c r="D6019" s="203"/>
      <c r="E6019" s="203"/>
      <c r="F6019" s="203"/>
    </row>
    <row r="6020" spans="2:6" ht="15.75">
      <c r="B6020" s="188"/>
      <c r="C6020" s="188"/>
      <c r="D6020" s="203"/>
      <c r="E6020" s="203"/>
      <c r="F6020" s="203"/>
    </row>
    <row r="6021" spans="2:6" ht="15.75">
      <c r="B6021" s="188"/>
      <c r="C6021" s="188"/>
      <c r="D6021" s="203"/>
      <c r="E6021" s="203"/>
      <c r="F6021" s="203"/>
    </row>
    <row r="6022" spans="2:6" ht="15.75">
      <c r="B6022" s="188"/>
      <c r="C6022" s="188"/>
      <c r="D6022" s="203"/>
      <c r="E6022" s="203"/>
      <c r="F6022" s="203"/>
    </row>
    <row r="6023" spans="2:6" ht="15.75">
      <c r="B6023" s="188"/>
      <c r="C6023" s="188"/>
      <c r="D6023" s="203"/>
      <c r="E6023" s="203"/>
      <c r="F6023" s="203"/>
    </row>
    <row r="6024" spans="2:6" ht="15.75">
      <c r="B6024" s="188"/>
      <c r="C6024" s="188"/>
      <c r="D6024" s="203"/>
      <c r="E6024" s="203"/>
      <c r="F6024" s="203"/>
    </row>
    <row r="6025" spans="2:6" ht="15.75">
      <c r="B6025" s="188"/>
      <c r="C6025" s="188"/>
      <c r="D6025" s="203"/>
      <c r="E6025" s="203"/>
      <c r="F6025" s="203"/>
    </row>
    <row r="6026" spans="2:6" ht="15.75">
      <c r="B6026" s="188"/>
      <c r="C6026" s="188"/>
      <c r="D6026" s="203"/>
      <c r="E6026" s="203"/>
      <c r="F6026" s="203"/>
    </row>
    <row r="6027" spans="2:6" ht="15.75">
      <c r="B6027" s="188"/>
      <c r="C6027" s="188"/>
      <c r="D6027" s="203"/>
      <c r="E6027" s="203"/>
      <c r="F6027" s="203"/>
    </row>
    <row r="6028" spans="2:6" ht="15.75">
      <c r="B6028" s="188"/>
      <c r="C6028" s="188"/>
      <c r="D6028" s="203"/>
      <c r="E6028" s="203"/>
      <c r="F6028" s="203"/>
    </row>
    <row r="6029" spans="2:6" ht="15.75">
      <c r="B6029" s="188"/>
      <c r="C6029" s="188"/>
      <c r="D6029" s="203"/>
      <c r="E6029" s="203"/>
      <c r="F6029" s="203"/>
    </row>
    <row r="6030" spans="2:6" ht="15.75">
      <c r="B6030" s="188"/>
      <c r="C6030" s="188"/>
      <c r="D6030" s="203"/>
      <c r="E6030" s="203"/>
      <c r="F6030" s="203"/>
    </row>
    <row r="6031" spans="2:6" ht="15.75">
      <c r="B6031" s="188"/>
      <c r="C6031" s="188"/>
      <c r="D6031" s="203"/>
      <c r="E6031" s="203"/>
      <c r="F6031" s="203"/>
    </row>
    <row r="6032" spans="2:6" ht="15.75">
      <c r="B6032" s="188"/>
      <c r="C6032" s="188"/>
      <c r="D6032" s="203"/>
      <c r="E6032" s="203"/>
      <c r="F6032" s="203"/>
    </row>
    <row r="6033" spans="2:6" ht="15.75">
      <c r="B6033" s="188"/>
      <c r="C6033" s="188"/>
      <c r="D6033" s="203"/>
      <c r="E6033" s="203"/>
      <c r="F6033" s="203"/>
    </row>
    <row r="6034" spans="2:6" ht="15.75">
      <c r="B6034" s="188"/>
      <c r="C6034" s="188"/>
      <c r="D6034" s="203"/>
      <c r="E6034" s="203"/>
      <c r="F6034" s="203"/>
    </row>
    <row r="6035" spans="2:6" ht="15.75">
      <c r="B6035" s="188"/>
      <c r="C6035" s="188"/>
      <c r="D6035" s="203"/>
      <c r="E6035" s="203"/>
      <c r="F6035" s="203"/>
    </row>
    <row r="6036" spans="2:6" ht="15.75">
      <c r="B6036" s="188"/>
      <c r="C6036" s="188"/>
      <c r="D6036" s="203"/>
      <c r="E6036" s="203"/>
      <c r="F6036" s="203"/>
    </row>
    <row r="6037" spans="2:6" ht="15.75">
      <c r="B6037" s="188"/>
      <c r="C6037" s="188"/>
      <c r="D6037" s="203"/>
      <c r="E6037" s="203"/>
      <c r="F6037" s="203"/>
    </row>
    <row r="6038" spans="2:6" ht="15.75">
      <c r="B6038" s="188"/>
      <c r="C6038" s="188"/>
      <c r="D6038" s="203"/>
      <c r="E6038" s="203"/>
      <c r="F6038" s="203"/>
    </row>
    <row r="6039" spans="2:6" ht="15.75">
      <c r="B6039" s="188"/>
      <c r="C6039" s="188"/>
      <c r="D6039" s="203"/>
      <c r="E6039" s="203"/>
      <c r="F6039" s="203"/>
    </row>
    <row r="6040" spans="2:6" ht="15.75">
      <c r="B6040" s="188"/>
      <c r="C6040" s="188"/>
      <c r="D6040" s="203"/>
      <c r="E6040" s="203"/>
      <c r="F6040" s="203"/>
    </row>
    <row r="6041" spans="2:6" ht="15.75">
      <c r="B6041" s="188"/>
      <c r="C6041" s="188"/>
      <c r="D6041" s="203"/>
      <c r="E6041" s="203"/>
      <c r="F6041" s="203"/>
    </row>
    <row r="6042" spans="2:6" ht="15.75">
      <c r="B6042" s="188"/>
      <c r="C6042" s="188"/>
      <c r="D6042" s="203"/>
      <c r="E6042" s="203"/>
      <c r="F6042" s="203"/>
    </row>
    <row r="6043" spans="2:6" ht="15.75">
      <c r="B6043" s="188"/>
      <c r="C6043" s="188"/>
      <c r="D6043" s="203"/>
      <c r="E6043" s="203"/>
      <c r="F6043" s="203"/>
    </row>
    <row r="6044" spans="2:6" ht="15.75">
      <c r="B6044" s="188"/>
      <c r="C6044" s="188"/>
      <c r="D6044" s="203"/>
      <c r="E6044" s="203"/>
      <c r="F6044" s="203"/>
    </row>
    <row r="6045" spans="2:6" ht="15.75">
      <c r="B6045" s="188"/>
      <c r="C6045" s="188"/>
      <c r="D6045" s="203"/>
      <c r="E6045" s="203"/>
      <c r="F6045" s="203"/>
    </row>
    <row r="6046" spans="2:6" ht="15.75">
      <c r="B6046" s="188"/>
      <c r="C6046" s="188"/>
      <c r="D6046" s="203"/>
      <c r="E6046" s="203"/>
      <c r="F6046" s="203"/>
    </row>
    <row r="6047" spans="2:6" ht="15.75">
      <c r="B6047" s="188"/>
      <c r="C6047" s="188"/>
      <c r="D6047" s="203"/>
      <c r="E6047" s="203"/>
      <c r="F6047" s="203"/>
    </row>
    <row r="6048" spans="2:6" ht="15.75">
      <c r="B6048" s="188"/>
      <c r="C6048" s="188"/>
      <c r="D6048" s="203"/>
      <c r="E6048" s="203"/>
      <c r="F6048" s="203"/>
    </row>
    <row r="6049" spans="2:6" ht="15.75">
      <c r="B6049" s="188"/>
      <c r="C6049" s="188"/>
      <c r="D6049" s="203"/>
      <c r="E6049" s="203"/>
      <c r="F6049" s="203"/>
    </row>
    <row r="6050" spans="2:6" ht="15.75">
      <c r="B6050" s="188"/>
      <c r="C6050" s="188"/>
      <c r="D6050" s="203"/>
      <c r="E6050" s="203"/>
      <c r="F6050" s="203"/>
    </row>
    <row r="6051" spans="2:6" ht="15.75">
      <c r="B6051" s="188"/>
      <c r="C6051" s="188"/>
      <c r="D6051" s="203"/>
      <c r="E6051" s="203"/>
      <c r="F6051" s="203"/>
    </row>
    <row r="6052" spans="2:6" ht="15.75">
      <c r="B6052" s="188"/>
      <c r="C6052" s="188"/>
      <c r="D6052" s="203"/>
      <c r="E6052" s="203"/>
      <c r="F6052" s="203"/>
    </row>
    <row r="6053" spans="2:6" ht="15.75">
      <c r="B6053" s="188"/>
      <c r="C6053" s="188"/>
      <c r="D6053" s="203"/>
      <c r="E6053" s="203"/>
      <c r="F6053" s="203"/>
    </row>
    <row r="6054" spans="2:6" ht="15.75">
      <c r="B6054" s="188"/>
      <c r="C6054" s="188"/>
      <c r="D6054" s="203"/>
      <c r="E6054" s="203"/>
      <c r="F6054" s="203"/>
    </row>
    <row r="6055" spans="2:6" ht="15.75">
      <c r="B6055" s="188"/>
      <c r="C6055" s="188"/>
      <c r="D6055" s="203"/>
      <c r="E6055" s="203"/>
      <c r="F6055" s="203"/>
    </row>
    <row r="6056" spans="2:6" ht="15.75">
      <c r="B6056" s="188"/>
      <c r="C6056" s="188"/>
      <c r="D6056" s="203"/>
      <c r="E6056" s="203"/>
      <c r="F6056" s="203"/>
    </row>
    <row r="6057" spans="2:6" ht="15.75">
      <c r="B6057" s="188"/>
      <c r="C6057" s="188"/>
      <c r="D6057" s="203"/>
      <c r="E6057" s="203"/>
      <c r="F6057" s="203"/>
    </row>
    <row r="6058" spans="2:6" ht="15.75">
      <c r="B6058" s="188"/>
      <c r="C6058" s="188"/>
      <c r="D6058" s="203"/>
      <c r="E6058" s="203"/>
      <c r="F6058" s="203"/>
    </row>
    <row r="6059" spans="2:6" ht="15.75">
      <c r="B6059" s="188"/>
      <c r="C6059" s="188"/>
      <c r="D6059" s="203"/>
      <c r="E6059" s="203"/>
      <c r="F6059" s="203"/>
    </row>
    <row r="6060" spans="2:6" ht="15.75">
      <c r="B6060" s="188"/>
      <c r="C6060" s="188"/>
      <c r="D6060" s="203"/>
      <c r="E6060" s="203"/>
      <c r="F6060" s="203"/>
    </row>
    <row r="6061" spans="2:6" ht="15.75">
      <c r="B6061" s="188"/>
      <c r="C6061" s="188"/>
      <c r="D6061" s="203"/>
      <c r="E6061" s="203"/>
      <c r="F6061" s="203"/>
    </row>
    <row r="6062" spans="2:6" ht="15.75">
      <c r="B6062" s="188"/>
      <c r="C6062" s="188"/>
      <c r="D6062" s="203"/>
      <c r="E6062" s="203"/>
      <c r="F6062" s="203"/>
    </row>
    <row r="6063" spans="2:6" ht="15.75">
      <c r="B6063" s="188"/>
      <c r="C6063" s="188"/>
      <c r="D6063" s="203"/>
      <c r="E6063" s="203"/>
      <c r="F6063" s="203"/>
    </row>
    <row r="6064" spans="2:6" ht="15.75">
      <c r="B6064" s="188"/>
      <c r="C6064" s="188"/>
      <c r="D6064" s="203"/>
      <c r="E6064" s="203"/>
      <c r="F6064" s="203"/>
    </row>
    <row r="6065" spans="2:6" ht="15.75">
      <c r="B6065" s="188"/>
      <c r="C6065" s="188"/>
      <c r="D6065" s="203"/>
      <c r="E6065" s="203"/>
      <c r="F6065" s="203"/>
    </row>
    <row r="6066" spans="2:6" ht="15.75">
      <c r="B6066" s="188"/>
      <c r="C6066" s="188"/>
      <c r="D6066" s="203"/>
      <c r="E6066" s="203"/>
      <c r="F6066" s="203"/>
    </row>
    <row r="6067" spans="2:6" ht="15.75">
      <c r="B6067" s="188"/>
      <c r="C6067" s="188"/>
      <c r="D6067" s="203"/>
      <c r="E6067" s="203"/>
      <c r="F6067" s="203"/>
    </row>
    <row r="6068" spans="2:6" ht="15.75">
      <c r="B6068" s="188"/>
      <c r="C6068" s="188"/>
      <c r="D6068" s="203"/>
      <c r="E6068" s="203"/>
      <c r="F6068" s="203"/>
    </row>
    <row r="6069" spans="2:6" ht="15.75">
      <c r="B6069" s="188"/>
      <c r="C6069" s="188"/>
      <c r="D6069" s="203"/>
      <c r="E6069" s="203"/>
      <c r="F6069" s="203"/>
    </row>
    <row r="6070" spans="2:6" ht="15.75">
      <c r="B6070" s="188"/>
      <c r="C6070" s="188"/>
      <c r="D6070" s="203"/>
      <c r="E6070" s="203"/>
      <c r="F6070" s="203"/>
    </row>
    <row r="6071" spans="2:6" ht="15.75">
      <c r="B6071" s="188"/>
      <c r="C6071" s="188"/>
      <c r="D6071" s="203"/>
      <c r="E6071" s="203"/>
      <c r="F6071" s="203"/>
    </row>
    <row r="6072" spans="2:6" ht="15.75">
      <c r="B6072" s="188"/>
      <c r="C6072" s="188"/>
      <c r="D6072" s="203"/>
      <c r="E6072" s="203"/>
      <c r="F6072" s="203"/>
    </row>
    <row r="6073" spans="2:6" ht="15.75">
      <c r="B6073" s="188"/>
      <c r="C6073" s="188"/>
      <c r="D6073" s="203"/>
      <c r="E6073" s="203"/>
      <c r="F6073" s="203"/>
    </row>
    <row r="6074" spans="2:6" ht="15.75">
      <c r="B6074" s="188"/>
      <c r="C6074" s="188"/>
      <c r="D6074" s="203"/>
      <c r="E6074" s="203"/>
      <c r="F6074" s="203"/>
    </row>
    <row r="6075" spans="2:6" ht="15.75">
      <c r="B6075" s="188"/>
      <c r="C6075" s="188"/>
      <c r="D6075" s="203"/>
      <c r="E6075" s="203"/>
      <c r="F6075" s="203"/>
    </row>
    <row r="6076" spans="2:6" ht="15.75">
      <c r="B6076" s="188"/>
      <c r="C6076" s="188"/>
      <c r="D6076" s="203"/>
      <c r="E6076" s="203"/>
      <c r="F6076" s="203"/>
    </row>
    <row r="6077" spans="2:6" ht="15.75">
      <c r="B6077" s="188"/>
      <c r="C6077" s="188"/>
      <c r="D6077" s="203"/>
      <c r="E6077" s="203"/>
      <c r="F6077" s="203"/>
    </row>
    <row r="6078" spans="2:6" ht="15.75">
      <c r="B6078" s="188"/>
      <c r="C6078" s="188"/>
      <c r="D6078" s="203"/>
      <c r="E6078" s="203"/>
      <c r="F6078" s="203"/>
    </row>
    <row r="6079" spans="2:6" ht="15.75">
      <c r="B6079" s="188"/>
      <c r="C6079" s="188"/>
      <c r="D6079" s="203"/>
      <c r="E6079" s="203"/>
      <c r="F6079" s="203"/>
    </row>
    <row r="6080" spans="2:6" ht="15.75">
      <c r="B6080" s="188"/>
      <c r="C6080" s="188"/>
      <c r="D6080" s="203"/>
      <c r="E6080" s="203"/>
      <c r="F6080" s="203"/>
    </row>
    <row r="6081" spans="2:6" ht="15.75">
      <c r="B6081" s="188"/>
      <c r="C6081" s="188"/>
      <c r="D6081" s="203"/>
      <c r="E6081" s="203"/>
      <c r="F6081" s="203"/>
    </row>
    <row r="6082" spans="2:6" ht="15.75">
      <c r="B6082" s="188"/>
      <c r="C6082" s="188"/>
      <c r="D6082" s="203"/>
      <c r="E6082" s="203"/>
      <c r="F6082" s="203"/>
    </row>
    <row r="6083" spans="2:6" ht="15.75">
      <c r="B6083" s="188"/>
      <c r="C6083" s="188"/>
      <c r="D6083" s="203"/>
      <c r="E6083" s="203"/>
      <c r="F6083" s="203"/>
    </row>
    <row r="6084" spans="2:6" ht="15.75">
      <c r="B6084" s="188"/>
      <c r="C6084" s="188"/>
      <c r="D6084" s="203"/>
      <c r="E6084" s="203"/>
      <c r="F6084" s="203"/>
    </row>
    <row r="6085" spans="2:6" ht="15.75">
      <c r="B6085" s="188"/>
      <c r="C6085" s="188"/>
      <c r="D6085" s="203"/>
      <c r="E6085" s="203"/>
      <c r="F6085" s="203"/>
    </row>
    <row r="6086" spans="2:6" ht="15.75">
      <c r="B6086" s="188"/>
      <c r="C6086" s="188"/>
      <c r="D6086" s="203"/>
      <c r="E6086" s="203"/>
      <c r="F6086" s="203"/>
    </row>
    <row r="6087" spans="2:6" ht="15.75">
      <c r="B6087" s="188"/>
      <c r="C6087" s="188"/>
      <c r="D6087" s="203"/>
      <c r="E6087" s="203"/>
      <c r="F6087" s="203"/>
    </row>
    <row r="6088" spans="2:6" ht="15.75">
      <c r="B6088" s="188"/>
      <c r="C6088" s="188"/>
      <c r="D6088" s="203"/>
      <c r="E6088" s="203"/>
      <c r="F6088" s="203"/>
    </row>
    <row r="6089" spans="2:6" ht="15.75">
      <c r="B6089" s="188"/>
      <c r="C6089" s="188"/>
      <c r="D6089" s="203"/>
      <c r="E6089" s="203"/>
      <c r="F6089" s="203"/>
    </row>
    <row r="6090" spans="2:6" ht="15.75">
      <c r="B6090" s="188"/>
      <c r="C6090" s="188"/>
      <c r="D6090" s="203"/>
      <c r="E6090" s="203"/>
      <c r="F6090" s="203"/>
    </row>
    <row r="6091" spans="2:6" ht="15.75">
      <c r="B6091" s="188"/>
      <c r="C6091" s="188"/>
      <c r="D6091" s="203"/>
      <c r="E6091" s="203"/>
      <c r="F6091" s="203"/>
    </row>
    <row r="6092" spans="2:6" ht="15.75">
      <c r="B6092" s="188"/>
      <c r="C6092" s="188"/>
      <c r="D6092" s="203"/>
      <c r="E6092" s="203"/>
      <c r="F6092" s="203"/>
    </row>
    <row r="6093" spans="2:6" ht="15.75">
      <c r="B6093" s="188"/>
      <c r="C6093" s="188"/>
      <c r="D6093" s="203"/>
      <c r="E6093" s="203"/>
      <c r="F6093" s="203"/>
    </row>
    <row r="6094" spans="2:6" ht="15.75">
      <c r="B6094" s="188"/>
      <c r="C6094" s="188"/>
      <c r="D6094" s="203"/>
      <c r="E6094" s="203"/>
      <c r="F6094" s="203"/>
    </row>
    <row r="6095" spans="2:6" ht="15.75">
      <c r="B6095" s="188"/>
      <c r="C6095" s="188"/>
      <c r="D6095" s="203"/>
      <c r="E6095" s="203"/>
      <c r="F6095" s="203"/>
    </row>
    <row r="6096" spans="2:6" ht="15.75">
      <c r="B6096" s="188"/>
      <c r="C6096" s="188"/>
      <c r="D6096" s="203"/>
      <c r="E6096" s="203"/>
      <c r="F6096" s="203"/>
    </row>
    <row r="6097" spans="2:6" ht="15.75">
      <c r="B6097" s="188"/>
      <c r="C6097" s="188"/>
      <c r="D6097" s="203"/>
      <c r="E6097" s="203"/>
      <c r="F6097" s="203"/>
    </row>
    <row r="6098" spans="2:6" ht="15.75">
      <c r="B6098" s="188"/>
      <c r="C6098" s="188"/>
      <c r="D6098" s="203"/>
      <c r="E6098" s="203"/>
      <c r="F6098" s="203"/>
    </row>
    <row r="6099" spans="2:6" ht="15.75">
      <c r="B6099" s="188"/>
      <c r="C6099" s="188"/>
      <c r="D6099" s="203"/>
      <c r="E6099" s="203"/>
      <c r="F6099" s="203"/>
    </row>
    <row r="6100" spans="2:6" ht="15.75">
      <c r="B6100" s="188"/>
      <c r="C6100" s="188"/>
      <c r="D6100" s="203"/>
      <c r="E6100" s="203"/>
      <c r="F6100" s="203"/>
    </row>
    <row r="6101" spans="2:6" ht="15.75">
      <c r="B6101" s="188"/>
      <c r="C6101" s="188"/>
      <c r="D6101" s="203"/>
      <c r="E6101" s="203"/>
      <c r="F6101" s="203"/>
    </row>
    <row r="6102" spans="2:6" ht="15.75">
      <c r="B6102" s="188"/>
      <c r="C6102" s="188"/>
      <c r="D6102" s="203"/>
      <c r="E6102" s="203"/>
      <c r="F6102" s="203"/>
    </row>
    <row r="6103" spans="2:6" ht="15.75">
      <c r="B6103" s="188"/>
      <c r="C6103" s="188"/>
      <c r="D6103" s="203"/>
      <c r="E6103" s="203"/>
      <c r="F6103" s="203"/>
    </row>
    <row r="6104" spans="2:6" ht="15.75">
      <c r="B6104" s="188"/>
      <c r="C6104" s="188"/>
      <c r="D6104" s="203"/>
      <c r="E6104" s="203"/>
      <c r="F6104" s="203"/>
    </row>
    <row r="6105" spans="2:6" ht="15.75">
      <c r="B6105" s="188"/>
      <c r="C6105" s="188"/>
      <c r="D6105" s="203"/>
      <c r="E6105" s="203"/>
      <c r="F6105" s="203"/>
    </row>
    <row r="6106" spans="2:6" ht="15.75">
      <c r="B6106" s="188"/>
      <c r="C6106" s="188"/>
      <c r="D6106" s="203"/>
      <c r="E6106" s="203"/>
      <c r="F6106" s="203"/>
    </row>
    <row r="6107" spans="2:6" ht="15.75">
      <c r="B6107" s="188"/>
      <c r="C6107" s="188"/>
      <c r="D6107" s="203"/>
      <c r="E6107" s="203"/>
      <c r="F6107" s="203"/>
    </row>
    <row r="6108" spans="2:6" ht="15.75">
      <c r="B6108" s="188"/>
      <c r="C6108" s="188"/>
      <c r="D6108" s="203"/>
      <c r="E6108" s="203"/>
      <c r="F6108" s="203"/>
    </row>
    <row r="6109" spans="2:6" ht="15.75">
      <c r="B6109" s="188"/>
      <c r="C6109" s="188"/>
      <c r="D6109" s="203"/>
      <c r="E6109" s="203"/>
      <c r="F6109" s="203"/>
    </row>
    <row r="6110" spans="2:6" ht="15.75">
      <c r="B6110" s="188"/>
      <c r="C6110" s="188"/>
      <c r="D6110" s="203"/>
      <c r="E6110" s="203"/>
      <c r="F6110" s="203"/>
    </row>
    <row r="6111" spans="2:6" ht="15.75">
      <c r="B6111" s="188"/>
      <c r="C6111" s="188"/>
      <c r="D6111" s="203"/>
      <c r="E6111" s="203"/>
      <c r="F6111" s="203"/>
    </row>
    <row r="6112" spans="2:6" ht="15.75">
      <c r="B6112" s="188"/>
      <c r="C6112" s="188"/>
      <c r="D6112" s="203"/>
      <c r="E6112" s="203"/>
      <c r="F6112" s="203"/>
    </row>
    <row r="6113" spans="2:6" ht="15.75">
      <c r="B6113" s="188"/>
      <c r="C6113" s="188"/>
      <c r="D6113" s="203"/>
      <c r="E6113" s="203"/>
      <c r="F6113" s="203"/>
    </row>
    <row r="6114" spans="2:6" ht="15.75">
      <c r="B6114" s="188"/>
      <c r="C6114" s="188"/>
      <c r="D6114" s="203"/>
      <c r="E6114" s="203"/>
      <c r="F6114" s="203"/>
    </row>
    <row r="6115" spans="2:6" ht="15.75">
      <c r="B6115" s="188"/>
      <c r="C6115" s="188"/>
      <c r="D6115" s="203"/>
      <c r="E6115" s="203"/>
      <c r="F6115" s="203"/>
    </row>
    <row r="6116" spans="2:6" ht="15.75">
      <c r="B6116" s="188"/>
      <c r="C6116" s="188"/>
      <c r="D6116" s="203"/>
      <c r="E6116" s="203"/>
      <c r="F6116" s="203"/>
    </row>
    <row r="6117" spans="2:6" ht="15.75">
      <c r="B6117" s="188"/>
      <c r="C6117" s="188"/>
      <c r="D6117" s="203"/>
      <c r="E6117" s="203"/>
      <c r="F6117" s="203"/>
    </row>
    <row r="6118" spans="2:6" ht="15.75">
      <c r="B6118" s="188"/>
      <c r="C6118" s="188"/>
      <c r="D6118" s="203"/>
      <c r="E6118" s="203"/>
      <c r="F6118" s="203"/>
    </row>
    <row r="6119" spans="2:6" ht="15.75">
      <c r="B6119" s="188"/>
      <c r="C6119" s="188"/>
      <c r="D6119" s="203"/>
      <c r="E6119" s="203"/>
      <c r="F6119" s="203"/>
    </row>
    <row r="6120" spans="2:6" ht="15.75">
      <c r="B6120" s="188"/>
      <c r="C6120" s="188"/>
      <c r="D6120" s="203"/>
      <c r="E6120" s="203"/>
      <c r="F6120" s="203"/>
    </row>
    <row r="6121" spans="2:6" ht="15.75">
      <c r="B6121" s="188"/>
      <c r="C6121" s="188"/>
      <c r="D6121" s="203"/>
      <c r="E6121" s="203"/>
      <c r="F6121" s="203"/>
    </row>
    <row r="6122" spans="2:6" ht="15.75">
      <c r="B6122" s="188"/>
      <c r="C6122" s="188"/>
      <c r="D6122" s="203"/>
      <c r="E6122" s="203"/>
      <c r="F6122" s="203"/>
    </row>
    <row r="6123" spans="2:6" ht="15.75">
      <c r="B6123" s="188"/>
      <c r="C6123" s="188"/>
      <c r="D6123" s="203"/>
      <c r="E6123" s="203"/>
      <c r="F6123" s="203"/>
    </row>
    <row r="6124" spans="2:6" ht="15.75">
      <c r="B6124" s="188"/>
      <c r="C6124" s="188"/>
      <c r="D6124" s="203"/>
      <c r="E6124" s="203"/>
      <c r="F6124" s="203"/>
    </row>
    <row r="6125" spans="2:6" ht="15.75">
      <c r="B6125" s="188"/>
      <c r="C6125" s="188"/>
      <c r="D6125" s="203"/>
      <c r="E6125" s="203"/>
      <c r="F6125" s="203"/>
    </row>
    <row r="6126" spans="2:6" ht="15.75">
      <c r="B6126" s="188"/>
      <c r="C6126" s="188"/>
      <c r="D6126" s="203"/>
      <c r="E6126" s="203"/>
      <c r="F6126" s="203"/>
    </row>
    <row r="6127" spans="2:6" ht="15.75">
      <c r="B6127" s="188"/>
      <c r="C6127" s="188"/>
      <c r="D6127" s="203"/>
      <c r="E6127" s="203"/>
      <c r="F6127" s="203"/>
    </row>
    <row r="6128" spans="2:6" ht="15.75">
      <c r="B6128" s="188"/>
      <c r="C6128" s="188"/>
      <c r="D6128" s="203"/>
      <c r="E6128" s="203"/>
      <c r="F6128" s="203"/>
    </row>
    <row r="6129" spans="2:6" ht="15.75">
      <c r="B6129" s="188"/>
      <c r="C6129" s="188"/>
      <c r="D6129" s="203"/>
      <c r="E6129" s="203"/>
      <c r="F6129" s="203"/>
    </row>
    <row r="6130" spans="2:6" ht="15.75">
      <c r="B6130" s="188"/>
      <c r="C6130" s="188"/>
      <c r="D6130" s="203"/>
      <c r="E6130" s="203"/>
      <c r="F6130" s="203"/>
    </row>
    <row r="6131" spans="2:6" ht="15.75">
      <c r="B6131" s="188"/>
      <c r="C6131" s="188"/>
      <c r="D6131" s="203"/>
      <c r="E6131" s="203"/>
      <c r="F6131" s="203"/>
    </row>
    <row r="6132" spans="2:6" ht="15.75">
      <c r="B6132" s="188"/>
      <c r="C6132" s="188"/>
      <c r="D6132" s="203"/>
      <c r="E6132" s="203"/>
      <c r="F6132" s="203"/>
    </row>
    <row r="6133" spans="2:6" ht="15.75">
      <c r="B6133" s="188"/>
      <c r="C6133" s="188"/>
      <c r="D6133" s="203"/>
      <c r="E6133" s="203"/>
      <c r="F6133" s="203"/>
    </row>
    <row r="6134" spans="2:6" ht="15.75">
      <c r="B6134" s="188"/>
      <c r="C6134" s="188"/>
      <c r="D6134" s="203"/>
      <c r="E6134" s="203"/>
      <c r="F6134" s="203"/>
    </row>
    <row r="6135" spans="2:6" ht="15.75">
      <c r="B6135" s="188"/>
      <c r="C6135" s="188"/>
      <c r="D6135" s="203"/>
      <c r="E6135" s="203"/>
      <c r="F6135" s="203"/>
    </row>
    <row r="6136" spans="2:6" ht="15.75">
      <c r="B6136" s="188"/>
      <c r="C6136" s="188"/>
      <c r="D6136" s="203"/>
      <c r="E6136" s="203"/>
      <c r="F6136" s="203"/>
    </row>
    <row r="6137" spans="2:6" ht="15.75">
      <c r="B6137" s="188"/>
      <c r="C6137" s="188"/>
      <c r="D6137" s="203"/>
      <c r="E6137" s="203"/>
      <c r="F6137" s="203"/>
    </row>
    <row r="6138" spans="2:6" ht="15.75">
      <c r="B6138" s="188"/>
      <c r="C6138" s="188"/>
      <c r="D6138" s="203"/>
      <c r="E6138" s="203"/>
      <c r="F6138" s="203"/>
    </row>
    <row r="6139" spans="2:6" ht="15.75">
      <c r="B6139" s="188"/>
      <c r="C6139" s="188"/>
      <c r="D6139" s="203"/>
      <c r="E6139" s="203"/>
      <c r="F6139" s="203"/>
    </row>
    <row r="6140" spans="2:6" ht="15.75">
      <c r="B6140" s="188"/>
      <c r="C6140" s="188"/>
      <c r="D6140" s="203"/>
      <c r="E6140" s="203"/>
      <c r="F6140" s="203"/>
    </row>
    <row r="6141" spans="2:6" ht="15.75">
      <c r="B6141" s="188"/>
      <c r="C6141" s="188"/>
      <c r="D6141" s="203"/>
      <c r="E6141" s="203"/>
      <c r="F6141" s="203"/>
    </row>
    <row r="6142" spans="2:6" ht="15.75">
      <c r="B6142" s="188"/>
      <c r="C6142" s="188"/>
      <c r="D6142" s="203"/>
      <c r="E6142" s="203"/>
      <c r="F6142" s="203"/>
    </row>
    <row r="6143" spans="2:6" ht="15.75">
      <c r="B6143" s="188"/>
      <c r="C6143" s="188"/>
      <c r="D6143" s="203"/>
      <c r="E6143" s="203"/>
      <c r="F6143" s="203"/>
    </row>
    <row r="6144" spans="2:6" ht="15.75">
      <c r="B6144" s="188"/>
      <c r="C6144" s="188"/>
      <c r="D6144" s="203"/>
      <c r="E6144" s="203"/>
      <c r="F6144" s="203"/>
    </row>
    <row r="6145" spans="2:6" ht="15.75">
      <c r="B6145" s="188"/>
      <c r="C6145" s="188"/>
      <c r="D6145" s="203"/>
      <c r="E6145" s="203"/>
      <c r="F6145" s="203"/>
    </row>
    <row r="6146" spans="2:6" ht="15.75">
      <c r="B6146" s="188"/>
      <c r="C6146" s="188"/>
      <c r="D6146" s="203"/>
      <c r="E6146" s="203"/>
      <c r="F6146" s="203"/>
    </row>
    <row r="6147" spans="2:6" ht="15.75">
      <c r="B6147" s="188"/>
      <c r="C6147" s="188"/>
      <c r="D6147" s="203"/>
      <c r="E6147" s="203"/>
      <c r="F6147" s="203"/>
    </row>
    <row r="6148" spans="2:6" ht="15.75">
      <c r="B6148" s="188"/>
      <c r="C6148" s="188"/>
      <c r="D6148" s="203"/>
      <c r="E6148" s="203"/>
      <c r="F6148" s="203"/>
    </row>
    <row r="6149" spans="2:6" ht="15.75">
      <c r="B6149" s="188"/>
      <c r="C6149" s="188"/>
      <c r="D6149" s="203"/>
      <c r="E6149" s="203"/>
      <c r="F6149" s="203"/>
    </row>
    <row r="6150" spans="2:6" ht="15.75">
      <c r="B6150" s="188"/>
      <c r="C6150" s="188"/>
      <c r="D6150" s="203"/>
      <c r="E6150" s="203"/>
      <c r="F6150" s="203"/>
    </row>
    <row r="6151" spans="2:6" ht="15.75">
      <c r="B6151" s="188"/>
      <c r="C6151" s="188"/>
      <c r="D6151" s="203"/>
      <c r="E6151" s="203"/>
      <c r="F6151" s="203"/>
    </row>
    <row r="6152" spans="2:6" ht="15.75">
      <c r="B6152" s="188"/>
      <c r="C6152" s="188"/>
      <c r="D6152" s="203"/>
      <c r="E6152" s="203"/>
      <c r="F6152" s="203"/>
    </row>
    <row r="6153" spans="2:6" ht="15.75">
      <c r="B6153" s="188"/>
      <c r="C6153" s="188"/>
      <c r="D6153" s="203"/>
      <c r="E6153" s="203"/>
      <c r="F6153" s="203"/>
    </row>
    <row r="6154" spans="2:6" ht="15.75">
      <c r="B6154" s="188"/>
      <c r="C6154" s="188"/>
      <c r="D6154" s="203"/>
      <c r="E6154" s="203"/>
      <c r="F6154" s="203"/>
    </row>
    <row r="6155" spans="2:6" ht="15.75">
      <c r="B6155" s="188"/>
      <c r="C6155" s="188"/>
      <c r="D6155" s="203"/>
      <c r="E6155" s="203"/>
      <c r="F6155" s="203"/>
    </row>
    <row r="6156" spans="2:6" ht="15.75">
      <c r="B6156" s="188"/>
      <c r="C6156" s="188"/>
      <c r="D6156" s="203"/>
      <c r="E6156" s="203"/>
      <c r="F6156" s="203"/>
    </row>
    <row r="6157" spans="2:6" ht="15.75">
      <c r="B6157" s="188"/>
      <c r="C6157" s="188"/>
      <c r="D6157" s="203"/>
      <c r="E6157" s="203"/>
      <c r="F6157" s="203"/>
    </row>
    <row r="6158" spans="2:6" ht="15.75">
      <c r="B6158" s="188"/>
      <c r="C6158" s="188"/>
      <c r="D6158" s="203"/>
      <c r="E6158" s="203"/>
      <c r="F6158" s="203"/>
    </row>
    <row r="6159" spans="2:6" ht="15.75">
      <c r="B6159" s="188"/>
      <c r="C6159" s="188"/>
      <c r="D6159" s="203"/>
      <c r="E6159" s="203"/>
      <c r="F6159" s="203"/>
    </row>
    <row r="6160" spans="2:6" ht="15.75">
      <c r="B6160" s="188"/>
      <c r="C6160" s="188"/>
      <c r="D6160" s="203"/>
      <c r="E6160" s="203"/>
      <c r="F6160" s="203"/>
    </row>
    <row r="6161" spans="2:6" ht="15.75">
      <c r="B6161" s="188"/>
      <c r="C6161" s="188"/>
      <c r="D6161" s="203"/>
      <c r="E6161" s="203"/>
      <c r="F6161" s="203"/>
    </row>
    <row r="6162" spans="2:6" ht="15.75">
      <c r="B6162" s="188"/>
      <c r="C6162" s="188"/>
      <c r="D6162" s="203"/>
      <c r="E6162" s="203"/>
      <c r="F6162" s="203"/>
    </row>
    <row r="6163" spans="2:6" ht="15.75">
      <c r="B6163" s="188"/>
      <c r="C6163" s="188"/>
      <c r="D6163" s="203"/>
      <c r="E6163" s="203"/>
      <c r="F6163" s="203"/>
    </row>
    <row r="6164" spans="2:6" ht="15.75">
      <c r="B6164" s="188"/>
      <c r="C6164" s="188"/>
      <c r="D6164" s="203"/>
      <c r="E6164" s="203"/>
      <c r="F6164" s="203"/>
    </row>
    <row r="6165" spans="2:6" ht="15.75">
      <c r="B6165" s="188"/>
      <c r="C6165" s="188"/>
      <c r="D6165" s="203"/>
      <c r="E6165" s="203"/>
      <c r="F6165" s="203"/>
    </row>
    <row r="6166" spans="2:6" ht="15.75">
      <c r="B6166" s="188"/>
      <c r="C6166" s="188"/>
      <c r="D6166" s="203"/>
      <c r="E6166" s="203"/>
      <c r="F6166" s="203"/>
    </row>
    <row r="6167" spans="2:6" ht="15.75">
      <c r="B6167" s="188"/>
      <c r="C6167" s="188"/>
      <c r="D6167" s="203"/>
      <c r="E6167" s="203"/>
      <c r="F6167" s="203"/>
    </row>
    <row r="6168" spans="2:6" ht="15.75">
      <c r="B6168" s="188"/>
      <c r="C6168" s="188"/>
      <c r="D6168" s="203"/>
      <c r="E6168" s="203"/>
      <c r="F6168" s="203"/>
    </row>
    <row r="6169" spans="2:6" ht="15.75">
      <c r="B6169" s="188"/>
      <c r="C6169" s="188"/>
      <c r="D6169" s="203"/>
      <c r="E6169" s="203"/>
      <c r="F6169" s="203"/>
    </row>
    <row r="6170" spans="2:6" ht="15.75">
      <c r="B6170" s="188"/>
      <c r="C6170" s="188"/>
      <c r="D6170" s="203"/>
      <c r="E6170" s="203"/>
      <c r="F6170" s="203"/>
    </row>
    <row r="6171" spans="2:6" ht="15.75">
      <c r="B6171" s="188"/>
      <c r="C6171" s="188"/>
      <c r="D6171" s="203"/>
      <c r="E6171" s="203"/>
      <c r="F6171" s="203"/>
    </row>
    <row r="6172" spans="2:6" ht="15.75">
      <c r="B6172" s="188"/>
      <c r="C6172" s="188"/>
      <c r="D6172" s="203"/>
      <c r="E6172" s="203"/>
      <c r="F6172" s="203"/>
    </row>
    <row r="6173" spans="2:6" ht="15.75">
      <c r="B6173" s="188"/>
      <c r="C6173" s="188"/>
      <c r="D6173" s="203"/>
      <c r="E6173" s="203"/>
      <c r="F6173" s="203"/>
    </row>
    <row r="6174" spans="2:6" ht="15.75">
      <c r="B6174" s="188"/>
      <c r="C6174" s="188"/>
      <c r="D6174" s="203"/>
      <c r="E6174" s="203"/>
      <c r="F6174" s="203"/>
    </row>
    <row r="6175" spans="2:6" ht="15.75">
      <c r="B6175" s="188"/>
      <c r="C6175" s="188"/>
      <c r="D6175" s="203"/>
      <c r="E6175" s="203"/>
      <c r="F6175" s="203"/>
    </row>
    <row r="6176" spans="2:6" ht="15.75">
      <c r="B6176" s="188"/>
      <c r="C6176" s="188"/>
      <c r="D6176" s="203"/>
      <c r="E6176" s="203"/>
      <c r="F6176" s="203"/>
    </row>
    <row r="6177" spans="2:6" ht="15.75">
      <c r="B6177" s="188"/>
      <c r="C6177" s="188"/>
      <c r="D6177" s="203"/>
      <c r="E6177" s="203"/>
      <c r="F6177" s="203"/>
    </row>
    <row r="6178" spans="2:6" ht="15.75">
      <c r="B6178" s="188"/>
      <c r="C6178" s="188"/>
      <c r="D6178" s="203"/>
      <c r="E6178" s="203"/>
      <c r="F6178" s="203"/>
    </row>
    <row r="6179" spans="2:6" ht="15.75">
      <c r="B6179" s="188"/>
      <c r="C6179" s="188"/>
      <c r="D6179" s="203"/>
      <c r="E6179" s="203"/>
      <c r="F6179" s="203"/>
    </row>
    <row r="6180" spans="2:6" ht="15.75">
      <c r="B6180" s="188"/>
      <c r="C6180" s="188"/>
      <c r="D6180" s="203"/>
      <c r="E6180" s="203"/>
      <c r="F6180" s="203"/>
    </row>
    <row r="6181" spans="2:6" ht="15.75">
      <c r="B6181" s="188"/>
      <c r="C6181" s="188"/>
      <c r="D6181" s="203"/>
      <c r="E6181" s="203"/>
      <c r="F6181" s="203"/>
    </row>
    <row r="6182" spans="2:6" ht="15.75">
      <c r="B6182" s="188"/>
      <c r="C6182" s="188"/>
      <c r="D6182" s="203"/>
      <c r="E6182" s="203"/>
      <c r="F6182" s="203"/>
    </row>
    <row r="6183" spans="2:6" ht="15.75">
      <c r="B6183" s="188"/>
      <c r="C6183" s="188"/>
      <c r="D6183" s="203"/>
      <c r="E6183" s="203"/>
      <c r="F6183" s="203"/>
    </row>
    <row r="6184" spans="2:6" ht="15.75">
      <c r="B6184" s="188"/>
      <c r="C6184" s="188"/>
      <c r="D6184" s="203"/>
      <c r="E6184" s="203"/>
      <c r="F6184" s="203"/>
    </row>
    <row r="6185" spans="2:6" ht="15.75">
      <c r="B6185" s="188"/>
      <c r="C6185" s="188"/>
      <c r="D6185" s="203"/>
      <c r="E6185" s="203"/>
      <c r="F6185" s="203"/>
    </row>
    <row r="6186" spans="2:6" ht="15.75">
      <c r="B6186" s="188"/>
      <c r="C6186" s="188"/>
      <c r="D6186" s="203"/>
      <c r="E6186" s="203"/>
      <c r="F6186" s="203"/>
    </row>
    <row r="6187" spans="2:6" ht="15.75">
      <c r="B6187" s="188"/>
      <c r="C6187" s="188"/>
      <c r="D6187" s="203"/>
      <c r="E6187" s="203"/>
      <c r="F6187" s="203"/>
    </row>
    <row r="6188" spans="2:6" ht="15.75">
      <c r="B6188" s="188"/>
      <c r="C6188" s="188"/>
      <c r="D6188" s="203"/>
      <c r="E6188" s="203"/>
      <c r="F6188" s="203"/>
    </row>
    <row r="6189" spans="2:6" ht="15.75">
      <c r="B6189" s="188"/>
      <c r="C6189" s="188"/>
      <c r="D6189" s="203"/>
      <c r="E6189" s="203"/>
      <c r="F6189" s="203"/>
    </row>
    <row r="6190" spans="2:6" ht="15.75">
      <c r="B6190" s="188"/>
      <c r="C6190" s="188"/>
      <c r="D6190" s="203"/>
      <c r="E6190" s="203"/>
      <c r="F6190" s="203"/>
    </row>
    <row r="6191" spans="2:6" ht="15.75">
      <c r="B6191" s="188"/>
      <c r="C6191" s="188"/>
      <c r="D6191" s="203"/>
      <c r="E6191" s="203"/>
      <c r="F6191" s="203"/>
    </row>
    <row r="6192" spans="2:6" ht="15.75">
      <c r="B6192" s="188"/>
      <c r="C6192" s="188"/>
      <c r="D6192" s="203"/>
      <c r="E6192" s="203"/>
      <c r="F6192" s="203"/>
    </row>
    <row r="6193" spans="2:6" ht="15.75">
      <c r="B6193" s="188"/>
      <c r="C6193" s="188"/>
      <c r="D6193" s="203"/>
      <c r="E6193" s="203"/>
      <c r="F6193" s="203"/>
    </row>
    <row r="6194" spans="2:6" ht="15.75">
      <c r="B6194" s="188"/>
      <c r="C6194" s="188"/>
      <c r="D6194" s="203"/>
      <c r="E6194" s="203"/>
      <c r="F6194" s="203"/>
    </row>
    <row r="6195" spans="2:6" ht="15.75">
      <c r="B6195" s="188"/>
      <c r="C6195" s="188"/>
      <c r="D6195" s="203"/>
      <c r="E6195" s="203"/>
      <c r="F6195" s="203"/>
    </row>
    <row r="6196" spans="2:6" ht="15.75">
      <c r="B6196" s="188"/>
      <c r="C6196" s="188"/>
      <c r="D6196" s="203"/>
      <c r="E6196" s="203"/>
      <c r="F6196" s="203"/>
    </row>
    <row r="6197" spans="2:6" ht="15.75">
      <c r="B6197" s="188"/>
      <c r="C6197" s="188"/>
      <c r="D6197" s="203"/>
      <c r="E6197" s="203"/>
      <c r="F6197" s="203"/>
    </row>
    <row r="6198" spans="2:6" ht="15.75">
      <c r="B6198" s="188"/>
      <c r="C6198" s="188"/>
      <c r="D6198" s="203"/>
      <c r="E6198" s="203"/>
      <c r="F6198" s="203"/>
    </row>
    <row r="6199" spans="2:6" ht="15.75">
      <c r="B6199" s="188"/>
      <c r="C6199" s="188"/>
      <c r="D6199" s="203"/>
      <c r="E6199" s="203"/>
      <c r="F6199" s="203"/>
    </row>
    <row r="6200" spans="2:6" ht="15.75">
      <c r="B6200" s="188"/>
      <c r="C6200" s="188"/>
      <c r="D6200" s="203"/>
      <c r="E6200" s="203"/>
      <c r="F6200" s="203"/>
    </row>
    <row r="6201" spans="2:6" ht="15.75">
      <c r="B6201" s="188"/>
      <c r="C6201" s="188"/>
      <c r="D6201" s="203"/>
      <c r="E6201" s="203"/>
      <c r="F6201" s="203"/>
    </row>
    <row r="6202" spans="2:6" ht="15.75">
      <c r="B6202" s="188"/>
      <c r="C6202" s="188"/>
      <c r="D6202" s="203"/>
      <c r="E6202" s="203"/>
      <c r="F6202" s="203"/>
    </row>
    <row r="6203" spans="2:6" ht="15.75">
      <c r="B6203" s="188"/>
      <c r="C6203" s="188"/>
      <c r="D6203" s="203"/>
      <c r="E6203" s="203"/>
      <c r="F6203" s="203"/>
    </row>
    <row r="6204" spans="2:6" ht="15.75">
      <c r="B6204" s="188"/>
      <c r="C6204" s="188"/>
      <c r="D6204" s="203"/>
      <c r="E6204" s="203"/>
      <c r="F6204" s="203"/>
    </row>
    <row r="6205" spans="2:6" ht="15.75">
      <c r="B6205" s="188"/>
      <c r="C6205" s="188"/>
      <c r="D6205" s="203"/>
      <c r="E6205" s="203"/>
      <c r="F6205" s="203"/>
    </row>
    <row r="6206" spans="2:6" ht="15.75">
      <c r="B6206" s="188"/>
      <c r="C6206" s="188"/>
      <c r="D6206" s="203"/>
      <c r="E6206" s="203"/>
      <c r="F6206" s="203"/>
    </row>
    <row r="6207" spans="2:6" ht="15.75">
      <c r="B6207" s="188"/>
      <c r="C6207" s="188"/>
      <c r="D6207" s="203"/>
      <c r="E6207" s="203"/>
      <c r="F6207" s="203"/>
    </row>
    <row r="6208" spans="2:6" ht="15.75">
      <c r="B6208" s="188"/>
      <c r="C6208" s="188"/>
      <c r="D6208" s="203"/>
      <c r="E6208" s="203"/>
      <c r="F6208" s="203"/>
    </row>
    <row r="6209" spans="2:6" ht="15.75">
      <c r="B6209" s="188"/>
      <c r="C6209" s="188"/>
      <c r="D6209" s="203"/>
      <c r="E6209" s="203"/>
      <c r="F6209" s="203"/>
    </row>
    <row r="6210" spans="2:6" ht="15.75">
      <c r="B6210" s="188"/>
      <c r="C6210" s="188"/>
      <c r="D6210" s="203"/>
      <c r="E6210" s="203"/>
      <c r="F6210" s="203"/>
    </row>
    <row r="6211" spans="2:6" ht="15.75">
      <c r="B6211" s="188"/>
      <c r="C6211" s="188"/>
      <c r="D6211" s="203"/>
      <c r="E6211" s="203"/>
      <c r="F6211" s="203"/>
    </row>
    <row r="6212" spans="2:6" ht="15.75">
      <c r="B6212" s="188"/>
      <c r="C6212" s="188"/>
      <c r="D6212" s="203"/>
      <c r="E6212" s="203"/>
      <c r="F6212" s="203"/>
    </row>
    <row r="6213" spans="2:6" ht="15.75">
      <c r="B6213" s="188"/>
      <c r="C6213" s="188"/>
      <c r="D6213" s="203"/>
      <c r="E6213" s="203"/>
      <c r="F6213" s="203"/>
    </row>
    <row r="6214" spans="2:6" ht="15.75">
      <c r="B6214" s="188"/>
      <c r="C6214" s="188"/>
      <c r="D6214" s="203"/>
      <c r="E6214" s="203"/>
      <c r="F6214" s="203"/>
    </row>
    <row r="6215" spans="2:6" ht="15.75">
      <c r="B6215" s="188"/>
      <c r="C6215" s="188"/>
      <c r="D6215" s="203"/>
      <c r="E6215" s="203"/>
      <c r="F6215" s="203"/>
    </row>
    <row r="6216" spans="2:6" ht="15.75">
      <c r="B6216" s="188"/>
      <c r="C6216" s="188"/>
      <c r="D6216" s="203"/>
      <c r="E6216" s="203"/>
      <c r="F6216" s="203"/>
    </row>
    <row r="6217" spans="2:6" ht="15.75">
      <c r="B6217" s="188"/>
      <c r="C6217" s="188"/>
      <c r="D6217" s="203"/>
      <c r="E6217" s="203"/>
      <c r="F6217" s="203"/>
    </row>
    <row r="6218" spans="2:6" ht="15.75">
      <c r="B6218" s="188"/>
      <c r="C6218" s="188"/>
      <c r="D6218" s="203"/>
      <c r="E6218" s="203"/>
      <c r="F6218" s="203"/>
    </row>
    <row r="6219" spans="2:6" ht="15.75">
      <c r="B6219" s="188"/>
      <c r="C6219" s="188"/>
      <c r="D6219" s="203"/>
      <c r="E6219" s="203"/>
      <c r="F6219" s="203"/>
    </row>
    <row r="6220" spans="2:6" ht="15.75">
      <c r="B6220" s="188"/>
      <c r="C6220" s="188"/>
      <c r="D6220" s="203"/>
      <c r="E6220" s="203"/>
      <c r="F6220" s="203"/>
    </row>
    <row r="6221" spans="2:6" ht="15.75">
      <c r="B6221" s="188"/>
      <c r="C6221" s="188"/>
      <c r="D6221" s="203"/>
      <c r="E6221" s="203"/>
      <c r="F6221" s="203"/>
    </row>
    <row r="6222" spans="2:6" ht="15.75">
      <c r="B6222" s="188"/>
      <c r="C6222" s="188"/>
      <c r="D6222" s="203"/>
      <c r="E6222" s="203"/>
      <c r="F6222" s="203"/>
    </row>
    <row r="6223" spans="2:6" ht="15.75">
      <c r="B6223" s="188"/>
      <c r="C6223" s="188"/>
      <c r="D6223" s="203"/>
      <c r="E6223" s="203"/>
      <c r="F6223" s="203"/>
    </row>
    <row r="6224" spans="2:6" ht="15.75">
      <c r="B6224" s="188"/>
      <c r="C6224" s="188"/>
      <c r="D6224" s="203"/>
      <c r="E6224" s="203"/>
      <c r="F6224" s="203"/>
    </row>
    <row r="6225" spans="2:6" ht="15.75">
      <c r="B6225" s="188"/>
      <c r="C6225" s="188"/>
      <c r="D6225" s="203"/>
      <c r="E6225" s="203"/>
      <c r="F6225" s="203"/>
    </row>
    <row r="6226" spans="2:6" ht="15.75">
      <c r="B6226" s="188"/>
      <c r="C6226" s="188"/>
      <c r="D6226" s="203"/>
      <c r="E6226" s="203"/>
      <c r="F6226" s="203"/>
    </row>
    <row r="6227" spans="2:6" ht="15.75">
      <c r="B6227" s="188"/>
      <c r="C6227" s="188"/>
      <c r="D6227" s="203"/>
      <c r="E6227" s="203"/>
      <c r="F6227" s="203"/>
    </row>
    <row r="6228" spans="2:6" ht="15.75">
      <c r="B6228" s="188"/>
      <c r="C6228" s="188"/>
      <c r="D6228" s="203"/>
      <c r="E6228" s="203"/>
      <c r="F6228" s="203"/>
    </row>
    <row r="6229" spans="2:6" ht="15.75">
      <c r="B6229" s="188"/>
      <c r="C6229" s="188"/>
      <c r="D6229" s="203"/>
      <c r="E6229" s="203"/>
      <c r="F6229" s="203"/>
    </row>
    <row r="6230" spans="2:6" ht="15.75">
      <c r="B6230" s="188"/>
      <c r="C6230" s="188"/>
      <c r="D6230" s="203"/>
      <c r="E6230" s="203"/>
      <c r="F6230" s="203"/>
    </row>
    <row r="6231" spans="2:6" ht="15.75">
      <c r="B6231" s="188"/>
      <c r="C6231" s="188"/>
      <c r="D6231" s="203"/>
      <c r="E6231" s="203"/>
      <c r="F6231" s="203"/>
    </row>
    <row r="6232" spans="2:6" ht="15.75">
      <c r="B6232" s="188"/>
      <c r="C6232" s="188"/>
      <c r="D6232" s="203"/>
      <c r="E6232" s="203"/>
      <c r="F6232" s="203"/>
    </row>
    <row r="6233" spans="2:6" ht="15.75">
      <c r="B6233" s="188"/>
      <c r="C6233" s="188"/>
      <c r="D6233" s="203"/>
      <c r="E6233" s="203"/>
      <c r="F6233" s="203"/>
    </row>
    <row r="6234" spans="2:6" ht="15.75">
      <c r="B6234" s="188"/>
      <c r="C6234" s="188"/>
      <c r="D6234" s="203"/>
      <c r="E6234" s="203"/>
      <c r="F6234" s="203"/>
    </row>
    <row r="6235" spans="2:6" ht="15.75">
      <c r="B6235" s="188"/>
      <c r="C6235" s="188"/>
      <c r="D6235" s="203"/>
      <c r="E6235" s="203"/>
      <c r="F6235" s="203"/>
    </row>
    <row r="6236" spans="2:6" ht="15.75">
      <c r="B6236" s="188"/>
      <c r="C6236" s="188"/>
      <c r="D6236" s="203"/>
      <c r="E6236" s="203"/>
      <c r="F6236" s="203"/>
    </row>
    <row r="6237" spans="2:6" ht="15.75">
      <c r="B6237" s="188"/>
      <c r="C6237" s="188"/>
      <c r="D6237" s="203"/>
      <c r="E6237" s="203"/>
      <c r="F6237" s="203"/>
    </row>
    <row r="6238" spans="2:6" ht="15.75">
      <c r="B6238" s="188"/>
      <c r="C6238" s="188"/>
      <c r="D6238" s="203"/>
      <c r="E6238" s="203"/>
      <c r="F6238" s="203"/>
    </row>
    <row r="6239" spans="2:6" ht="15.75">
      <c r="B6239" s="188"/>
      <c r="C6239" s="188"/>
      <c r="D6239" s="203"/>
      <c r="E6239" s="203"/>
      <c r="F6239" s="203"/>
    </row>
    <row r="6240" spans="2:6" ht="15.75">
      <c r="B6240" s="188"/>
      <c r="C6240" s="188"/>
      <c r="D6240" s="203"/>
      <c r="E6240" s="203"/>
      <c r="F6240" s="203"/>
    </row>
    <row r="6241" spans="2:6" ht="15.75">
      <c r="B6241" s="188"/>
      <c r="C6241" s="188"/>
      <c r="D6241" s="203"/>
      <c r="E6241" s="203"/>
      <c r="F6241" s="203"/>
    </row>
    <row r="6242" spans="2:6" ht="15.75">
      <c r="B6242" s="188"/>
      <c r="C6242" s="188"/>
      <c r="D6242" s="203"/>
      <c r="E6242" s="203"/>
      <c r="F6242" s="203"/>
    </row>
    <row r="6243" spans="2:6" ht="15.75">
      <c r="B6243" s="188"/>
      <c r="C6243" s="188"/>
      <c r="D6243" s="203"/>
      <c r="E6243" s="203"/>
      <c r="F6243" s="203"/>
    </row>
    <row r="6244" spans="2:6" ht="15.75">
      <c r="B6244" s="188"/>
      <c r="C6244" s="188"/>
      <c r="D6244" s="203"/>
      <c r="E6244" s="203"/>
      <c r="F6244" s="203"/>
    </row>
    <row r="6245" spans="2:6" ht="15.75">
      <c r="B6245" s="188"/>
      <c r="C6245" s="188"/>
      <c r="D6245" s="203"/>
      <c r="E6245" s="203"/>
      <c r="F6245" s="203"/>
    </row>
    <row r="6246" spans="2:6" ht="15.75">
      <c r="B6246" s="188"/>
      <c r="C6246" s="188"/>
      <c r="D6246" s="203"/>
      <c r="E6246" s="203"/>
      <c r="F6246" s="203"/>
    </row>
    <row r="6247" spans="2:6" ht="15.75">
      <c r="B6247" s="188"/>
      <c r="C6247" s="188"/>
      <c r="D6247" s="203"/>
      <c r="E6247" s="203"/>
      <c r="F6247" s="203"/>
    </row>
    <row r="6248" spans="2:6" ht="15.75">
      <c r="B6248" s="188"/>
      <c r="C6248" s="188"/>
      <c r="D6248" s="203"/>
      <c r="E6248" s="203"/>
      <c r="F6248" s="203"/>
    </row>
    <row r="6249" spans="2:6" ht="15.75">
      <c r="B6249" s="188"/>
      <c r="C6249" s="188"/>
      <c r="D6249" s="203"/>
      <c r="E6249" s="203"/>
      <c r="F6249" s="203"/>
    </row>
    <row r="6250" spans="2:6" ht="15.75">
      <c r="B6250" s="188"/>
      <c r="C6250" s="188"/>
      <c r="D6250" s="203"/>
      <c r="E6250" s="203"/>
      <c r="F6250" s="203"/>
    </row>
    <row r="6251" spans="2:6" ht="15.75">
      <c r="B6251" s="188"/>
      <c r="C6251" s="188"/>
      <c r="D6251" s="203"/>
      <c r="E6251" s="203"/>
      <c r="F6251" s="203"/>
    </row>
    <row r="6252" spans="2:6" ht="15.75">
      <c r="B6252" s="188"/>
      <c r="C6252" s="188"/>
      <c r="D6252" s="203"/>
      <c r="E6252" s="203"/>
      <c r="F6252" s="203"/>
    </row>
    <row r="6253" spans="2:6" ht="15.75">
      <c r="B6253" s="188"/>
      <c r="C6253" s="188"/>
      <c r="D6253" s="203"/>
      <c r="E6253" s="203"/>
      <c r="F6253" s="203"/>
    </row>
    <row r="6254" spans="2:6" ht="15.75">
      <c r="B6254" s="188"/>
      <c r="C6254" s="188"/>
      <c r="D6254" s="203"/>
      <c r="E6254" s="203"/>
      <c r="F6254" s="203"/>
    </row>
    <row r="6255" spans="2:6" ht="15.75">
      <c r="B6255" s="188"/>
      <c r="C6255" s="188"/>
      <c r="D6255" s="203"/>
      <c r="E6255" s="203"/>
      <c r="F6255" s="203"/>
    </row>
    <row r="6256" spans="2:6" ht="15.75">
      <c r="B6256" s="188"/>
      <c r="C6256" s="188"/>
      <c r="D6256" s="203"/>
      <c r="E6256" s="203"/>
      <c r="F6256" s="203"/>
    </row>
    <row r="6257" spans="2:6" ht="15.75">
      <c r="B6257" s="188"/>
      <c r="C6257" s="188"/>
      <c r="D6257" s="203"/>
      <c r="E6257" s="203"/>
      <c r="F6257" s="203"/>
    </row>
    <row r="6258" spans="2:6" ht="15.75">
      <c r="B6258" s="188"/>
      <c r="C6258" s="188"/>
      <c r="D6258" s="203"/>
      <c r="E6258" s="203"/>
      <c r="F6258" s="203"/>
    </row>
    <row r="6259" spans="2:6" ht="15.75">
      <c r="B6259" s="188"/>
      <c r="C6259" s="188"/>
      <c r="D6259" s="203"/>
      <c r="E6259" s="203"/>
      <c r="F6259" s="203"/>
    </row>
    <row r="6260" spans="2:6" ht="15.75">
      <c r="B6260" s="188"/>
      <c r="C6260" s="188"/>
      <c r="D6260" s="203"/>
      <c r="E6260" s="203"/>
      <c r="F6260" s="203"/>
    </row>
    <row r="6261" spans="2:6" ht="15.75">
      <c r="B6261" s="188"/>
      <c r="C6261" s="188"/>
      <c r="D6261" s="203"/>
      <c r="E6261" s="203"/>
      <c r="F6261" s="203"/>
    </row>
    <row r="6262" spans="2:6" ht="15.75">
      <c r="B6262" s="188"/>
      <c r="C6262" s="188"/>
      <c r="D6262" s="203"/>
      <c r="E6262" s="203"/>
      <c r="F6262" s="203"/>
    </row>
    <row r="6263" spans="2:6" ht="15.75">
      <c r="B6263" s="188"/>
      <c r="C6263" s="188"/>
      <c r="D6263" s="203"/>
      <c r="E6263" s="203"/>
      <c r="F6263" s="203"/>
    </row>
    <row r="6264" spans="2:6" ht="15.75">
      <c r="B6264" s="188"/>
      <c r="C6264" s="188"/>
      <c r="D6264" s="203"/>
      <c r="E6264" s="203"/>
      <c r="F6264" s="203"/>
    </row>
    <row r="6265" spans="2:6" ht="15.75">
      <c r="B6265" s="188"/>
      <c r="C6265" s="188"/>
      <c r="D6265" s="203"/>
      <c r="E6265" s="203"/>
      <c r="F6265" s="203"/>
    </row>
    <row r="6266" spans="2:6" ht="15.75">
      <c r="B6266" s="188"/>
      <c r="C6266" s="188"/>
      <c r="D6266" s="203"/>
      <c r="E6266" s="203"/>
      <c r="F6266" s="203"/>
    </row>
    <row r="6267" spans="2:6" ht="15.75">
      <c r="B6267" s="188"/>
      <c r="C6267" s="188"/>
      <c r="D6267" s="203"/>
      <c r="E6267" s="203"/>
      <c r="F6267" s="203"/>
    </row>
    <row r="6268" spans="2:6" ht="15.75">
      <c r="B6268" s="188"/>
      <c r="C6268" s="188"/>
      <c r="D6268" s="203"/>
      <c r="E6268" s="203"/>
      <c r="F6268" s="203"/>
    </row>
    <row r="6269" spans="2:6" ht="15.75">
      <c r="B6269" s="188"/>
      <c r="C6269" s="188"/>
      <c r="D6269" s="203"/>
      <c r="E6269" s="203"/>
      <c r="F6269" s="203"/>
    </row>
    <row r="6270" spans="2:6" ht="15.75">
      <c r="B6270" s="188"/>
      <c r="C6270" s="188"/>
      <c r="D6270" s="203"/>
      <c r="E6270" s="203"/>
      <c r="F6270" s="203"/>
    </row>
    <row r="6271" spans="2:6" ht="15.75">
      <c r="B6271" s="188"/>
      <c r="C6271" s="188"/>
      <c r="D6271" s="203"/>
      <c r="E6271" s="203"/>
      <c r="F6271" s="203"/>
    </row>
    <row r="6272" spans="2:6" ht="15.75">
      <c r="B6272" s="188"/>
      <c r="C6272" s="188"/>
      <c r="D6272" s="203"/>
      <c r="E6272" s="203"/>
      <c r="F6272" s="203"/>
    </row>
    <row r="6273" spans="2:6" ht="15.75">
      <c r="B6273" s="188"/>
      <c r="C6273" s="188"/>
      <c r="D6273" s="203"/>
      <c r="E6273" s="203"/>
      <c r="F6273" s="203"/>
    </row>
    <row r="6274" spans="2:6" ht="15.75">
      <c r="B6274" s="188"/>
      <c r="C6274" s="188"/>
      <c r="D6274" s="203"/>
      <c r="E6274" s="203"/>
      <c r="F6274" s="203"/>
    </row>
    <row r="6275" spans="2:6" ht="15.75">
      <c r="B6275" s="188"/>
      <c r="C6275" s="188"/>
      <c r="D6275" s="203"/>
      <c r="E6275" s="203"/>
      <c r="F6275" s="203"/>
    </row>
    <row r="6276" spans="2:6" ht="15.75">
      <c r="B6276" s="188"/>
      <c r="C6276" s="188"/>
      <c r="D6276" s="203"/>
      <c r="E6276" s="203"/>
      <c r="F6276" s="203"/>
    </row>
    <row r="6277" spans="2:6" ht="15.75">
      <c r="B6277" s="188"/>
      <c r="C6277" s="188"/>
      <c r="D6277" s="203"/>
      <c r="E6277" s="203"/>
      <c r="F6277" s="203"/>
    </row>
    <row r="6278" spans="2:6" ht="15.75">
      <c r="B6278" s="188"/>
      <c r="C6278" s="188"/>
      <c r="D6278" s="203"/>
      <c r="E6278" s="203"/>
      <c r="F6278" s="203"/>
    </row>
    <row r="6279" spans="2:6" ht="15.75">
      <c r="B6279" s="188"/>
      <c r="C6279" s="188"/>
      <c r="D6279" s="203"/>
      <c r="E6279" s="203"/>
      <c r="F6279" s="203"/>
    </row>
    <row r="6280" spans="2:6" ht="15.75">
      <c r="B6280" s="188"/>
      <c r="C6280" s="188"/>
      <c r="D6280" s="203"/>
      <c r="E6280" s="203"/>
      <c r="F6280" s="203"/>
    </row>
    <row r="6281" spans="2:6" ht="15.75">
      <c r="B6281" s="188"/>
      <c r="C6281" s="188"/>
      <c r="D6281" s="203"/>
      <c r="E6281" s="203"/>
      <c r="F6281" s="203"/>
    </row>
    <row r="6282" spans="2:6" ht="15.75">
      <c r="B6282" s="188"/>
      <c r="C6282" s="188"/>
      <c r="D6282" s="203"/>
      <c r="E6282" s="203"/>
      <c r="F6282" s="203"/>
    </row>
    <row r="6283" spans="2:6" ht="15.75">
      <c r="B6283" s="188"/>
      <c r="C6283" s="188"/>
      <c r="D6283" s="203"/>
      <c r="E6283" s="203"/>
      <c r="F6283" s="203"/>
    </row>
    <row r="6284" spans="2:6" ht="15.75">
      <c r="B6284" s="188"/>
      <c r="C6284" s="188"/>
      <c r="D6284" s="203"/>
      <c r="E6284" s="203"/>
      <c r="F6284" s="203"/>
    </row>
    <row r="6285" spans="2:6" ht="15.75">
      <c r="B6285" s="188"/>
      <c r="C6285" s="188"/>
      <c r="D6285" s="203"/>
      <c r="E6285" s="203"/>
      <c r="F6285" s="203"/>
    </row>
    <row r="6286" spans="2:6" ht="15.75">
      <c r="B6286" s="188"/>
      <c r="C6286" s="188"/>
      <c r="D6286" s="203"/>
      <c r="E6286" s="203"/>
      <c r="F6286" s="203"/>
    </row>
    <row r="6287" spans="2:6" ht="15.75">
      <c r="B6287" s="188"/>
      <c r="C6287" s="188"/>
      <c r="D6287" s="203"/>
      <c r="E6287" s="203"/>
      <c r="F6287" s="203"/>
    </row>
    <row r="6288" spans="2:6" ht="15.75">
      <c r="B6288" s="188"/>
      <c r="C6288" s="188"/>
      <c r="D6288" s="203"/>
      <c r="E6288" s="203"/>
      <c r="F6288" s="203"/>
    </row>
    <row r="6289" spans="2:6" ht="15.75">
      <c r="B6289" s="188"/>
      <c r="C6289" s="188"/>
      <c r="D6289" s="203"/>
      <c r="E6289" s="203"/>
      <c r="F6289" s="203"/>
    </row>
    <row r="6290" spans="2:6" ht="15.75">
      <c r="B6290" s="188"/>
      <c r="C6290" s="188"/>
      <c r="D6290" s="203"/>
      <c r="E6290" s="203"/>
      <c r="F6290" s="203"/>
    </row>
    <row r="6291" spans="2:6" ht="15.75">
      <c r="B6291" s="188"/>
      <c r="C6291" s="188"/>
      <c r="D6291" s="203"/>
      <c r="E6291" s="203"/>
      <c r="F6291" s="203"/>
    </row>
    <row r="6292" spans="2:6" ht="15.75">
      <c r="B6292" s="188"/>
      <c r="C6292" s="188"/>
      <c r="D6292" s="203"/>
      <c r="E6292" s="203"/>
      <c r="F6292" s="203"/>
    </row>
    <row r="6293" spans="2:6" ht="15.75">
      <c r="B6293" s="188"/>
      <c r="C6293" s="188"/>
      <c r="D6293" s="203"/>
      <c r="E6293" s="203"/>
      <c r="F6293" s="203"/>
    </row>
    <row r="6294" spans="2:6" ht="15.75">
      <c r="B6294" s="188"/>
      <c r="C6294" s="188"/>
      <c r="D6294" s="203"/>
      <c r="E6294" s="203"/>
      <c r="F6294" s="203"/>
    </row>
    <row r="6295" spans="2:6" ht="15.75">
      <c r="B6295" s="188"/>
      <c r="C6295" s="188"/>
      <c r="D6295" s="203"/>
      <c r="E6295" s="203"/>
      <c r="F6295" s="203"/>
    </row>
    <row r="6296" spans="2:6" ht="15.75">
      <c r="B6296" s="188"/>
      <c r="C6296" s="188"/>
      <c r="D6296" s="203"/>
      <c r="E6296" s="203"/>
      <c r="F6296" s="203"/>
    </row>
    <row r="6297" spans="2:6" ht="15.75">
      <c r="B6297" s="188"/>
      <c r="C6297" s="188"/>
      <c r="D6297" s="203"/>
      <c r="E6297" s="203"/>
      <c r="F6297" s="203"/>
    </row>
    <row r="6298" spans="2:6" ht="15.75">
      <c r="B6298" s="188"/>
      <c r="C6298" s="188"/>
      <c r="D6298" s="203"/>
      <c r="E6298" s="203"/>
      <c r="F6298" s="203"/>
    </row>
    <row r="6299" spans="2:6" ht="15.75">
      <c r="B6299" s="188"/>
      <c r="C6299" s="188"/>
      <c r="D6299" s="203"/>
      <c r="E6299" s="203"/>
      <c r="F6299" s="203"/>
    </row>
    <row r="6300" spans="2:6" ht="15.75">
      <c r="B6300" s="188"/>
      <c r="C6300" s="188"/>
      <c r="D6300" s="203"/>
      <c r="E6300" s="203"/>
      <c r="F6300" s="203"/>
    </row>
    <row r="6301" spans="2:6" ht="15.75">
      <c r="B6301" s="188"/>
      <c r="C6301" s="188"/>
      <c r="D6301" s="203"/>
      <c r="E6301" s="203"/>
      <c r="F6301" s="203"/>
    </row>
    <row r="6302" spans="2:6" ht="15.75">
      <c r="B6302" s="188"/>
      <c r="C6302" s="188"/>
      <c r="D6302" s="203"/>
      <c r="E6302" s="203"/>
      <c r="F6302" s="203"/>
    </row>
    <row r="6303" spans="2:6" ht="15.75">
      <c r="B6303" s="188"/>
      <c r="C6303" s="188"/>
      <c r="D6303" s="203"/>
      <c r="E6303" s="203"/>
      <c r="F6303" s="203"/>
    </row>
    <row r="6304" spans="2:6" ht="15.75">
      <c r="B6304" s="188"/>
      <c r="C6304" s="188"/>
      <c r="D6304" s="203"/>
      <c r="E6304" s="203"/>
      <c r="F6304" s="203"/>
    </row>
    <row r="6305" spans="2:6" ht="15.75">
      <c r="B6305" s="188"/>
      <c r="C6305" s="188"/>
      <c r="D6305" s="203"/>
      <c r="E6305" s="203"/>
      <c r="F6305" s="203"/>
    </row>
    <row r="6306" spans="2:6" ht="15.75">
      <c r="B6306" s="188"/>
      <c r="C6306" s="188"/>
      <c r="D6306" s="203"/>
      <c r="E6306" s="203"/>
      <c r="F6306" s="203"/>
    </row>
    <row r="6307" spans="2:6" ht="15.75">
      <c r="B6307" s="188"/>
      <c r="C6307" s="188"/>
      <c r="D6307" s="203"/>
      <c r="E6307" s="203"/>
      <c r="F6307" s="203"/>
    </row>
    <row r="6308" spans="2:6" ht="15.75">
      <c r="B6308" s="188"/>
      <c r="C6308" s="188"/>
      <c r="D6308" s="203"/>
      <c r="E6308" s="203"/>
      <c r="F6308" s="203"/>
    </row>
    <row r="6309" spans="2:6" ht="15.75">
      <c r="B6309" s="188"/>
      <c r="C6309" s="188"/>
      <c r="D6309" s="203"/>
      <c r="E6309" s="203"/>
      <c r="F6309" s="203"/>
    </row>
    <row r="6310" spans="2:6" ht="15.75">
      <c r="B6310" s="188"/>
      <c r="C6310" s="188"/>
      <c r="D6310" s="203"/>
      <c r="E6310" s="203"/>
      <c r="F6310" s="203"/>
    </row>
    <row r="6311" spans="2:6" ht="15.75">
      <c r="B6311" s="188"/>
      <c r="C6311" s="188"/>
      <c r="D6311" s="203"/>
      <c r="E6311" s="203"/>
      <c r="F6311" s="203"/>
    </row>
    <row r="6312" spans="2:6" ht="15.75">
      <c r="B6312" s="188"/>
      <c r="C6312" s="188"/>
      <c r="D6312" s="203"/>
      <c r="E6312" s="203"/>
      <c r="F6312" s="203"/>
    </row>
    <row r="6313" spans="2:6" ht="15.75">
      <c r="B6313" s="188"/>
      <c r="C6313" s="188"/>
      <c r="D6313" s="203"/>
      <c r="E6313" s="203"/>
      <c r="F6313" s="203"/>
    </row>
    <row r="6314" spans="2:6" ht="15.75">
      <c r="B6314" s="188"/>
      <c r="C6314" s="188"/>
      <c r="D6314" s="203"/>
      <c r="E6314" s="203"/>
      <c r="F6314" s="203"/>
    </row>
    <row r="6315" spans="2:6" ht="15.75">
      <c r="B6315" s="188"/>
      <c r="C6315" s="188"/>
      <c r="D6315" s="203"/>
      <c r="E6315" s="203"/>
      <c r="F6315" s="203"/>
    </row>
    <row r="6316" spans="2:6" ht="15.75">
      <c r="B6316" s="188"/>
      <c r="C6316" s="188"/>
      <c r="D6316" s="203"/>
      <c r="E6316" s="203"/>
      <c r="F6316" s="203"/>
    </row>
    <row r="6317" spans="2:6" ht="15.75">
      <c r="B6317" s="188"/>
      <c r="C6317" s="188"/>
      <c r="D6317" s="203"/>
      <c r="E6317" s="203"/>
      <c r="F6317" s="203"/>
    </row>
    <row r="6318" spans="2:6" ht="15.75">
      <c r="B6318" s="188"/>
      <c r="C6318" s="188"/>
      <c r="D6318" s="203"/>
      <c r="E6318" s="203"/>
      <c r="F6318" s="203"/>
    </row>
    <row r="6319" spans="2:6" ht="15.75">
      <c r="B6319" s="188"/>
      <c r="C6319" s="188"/>
      <c r="D6319" s="203"/>
      <c r="E6319" s="203"/>
      <c r="F6319" s="203"/>
    </row>
    <row r="6320" spans="2:6" ht="15.75">
      <c r="B6320" s="188"/>
      <c r="C6320" s="188"/>
      <c r="D6320" s="203"/>
      <c r="E6320" s="203"/>
      <c r="F6320" s="203"/>
    </row>
    <row r="6321" spans="2:6" ht="15.75">
      <c r="B6321" s="188"/>
      <c r="C6321" s="188"/>
      <c r="D6321" s="203"/>
      <c r="E6321" s="203"/>
      <c r="F6321" s="203"/>
    </row>
    <row r="6322" spans="2:6" ht="15.75">
      <c r="B6322" s="188"/>
      <c r="C6322" s="188"/>
      <c r="D6322" s="203"/>
      <c r="E6322" s="203"/>
      <c r="F6322" s="203"/>
    </row>
    <row r="6323" spans="2:6" ht="15.75">
      <c r="B6323" s="188"/>
      <c r="C6323" s="188"/>
      <c r="D6323" s="203"/>
      <c r="E6323" s="203"/>
      <c r="F6323" s="203"/>
    </row>
    <row r="6324" spans="2:6" ht="15.75">
      <c r="B6324" s="188"/>
      <c r="C6324" s="188"/>
      <c r="D6324" s="203"/>
      <c r="E6324" s="203"/>
      <c r="F6324" s="203"/>
    </row>
    <row r="6325" spans="2:6" ht="15.75">
      <c r="B6325" s="188"/>
      <c r="C6325" s="188"/>
      <c r="D6325" s="203"/>
      <c r="E6325" s="203"/>
      <c r="F6325" s="203"/>
    </row>
    <row r="6326" spans="2:6" ht="15.75">
      <c r="B6326" s="188"/>
      <c r="C6326" s="188"/>
      <c r="D6326" s="203"/>
      <c r="E6326" s="203"/>
      <c r="F6326" s="203"/>
    </row>
    <row r="6327" spans="2:6" ht="15.75">
      <c r="B6327" s="188"/>
      <c r="C6327" s="188"/>
      <c r="D6327" s="203"/>
      <c r="E6327" s="203"/>
      <c r="F6327" s="203"/>
    </row>
    <row r="6328" spans="2:6" ht="15.75">
      <c r="B6328" s="188"/>
      <c r="C6328" s="188"/>
      <c r="D6328" s="203"/>
      <c r="E6328" s="203"/>
      <c r="F6328" s="203"/>
    </row>
    <row r="6329" spans="2:6" ht="15.75">
      <c r="B6329" s="188"/>
      <c r="C6329" s="188"/>
      <c r="D6329" s="203"/>
      <c r="E6329" s="203"/>
      <c r="F6329" s="203"/>
    </row>
    <row r="6330" spans="2:6" ht="15.75">
      <c r="B6330" s="188"/>
      <c r="C6330" s="188"/>
      <c r="D6330" s="203"/>
      <c r="E6330" s="203"/>
      <c r="F6330" s="203"/>
    </row>
    <row r="6331" spans="2:6" ht="15.75">
      <c r="B6331" s="188"/>
      <c r="C6331" s="188"/>
      <c r="D6331" s="203"/>
      <c r="E6331" s="203"/>
      <c r="F6331" s="203"/>
    </row>
    <row r="6332" spans="2:6" ht="15.75">
      <c r="B6332" s="188"/>
      <c r="C6332" s="188"/>
      <c r="D6332" s="203"/>
      <c r="E6332" s="203"/>
      <c r="F6332" s="203"/>
    </row>
    <row r="6333" spans="2:6" ht="15.75">
      <c r="B6333" s="188"/>
      <c r="C6333" s="188"/>
      <c r="D6333" s="203"/>
      <c r="E6333" s="203"/>
      <c r="F6333" s="203"/>
    </row>
    <row r="6334" spans="2:6" ht="15.75">
      <c r="B6334" s="188"/>
      <c r="C6334" s="188"/>
      <c r="D6334" s="203"/>
      <c r="E6334" s="203"/>
      <c r="F6334" s="203"/>
    </row>
    <row r="6335" spans="2:6" ht="15.75">
      <c r="B6335" s="188"/>
      <c r="C6335" s="188"/>
      <c r="D6335" s="203"/>
      <c r="E6335" s="203"/>
      <c r="F6335" s="203"/>
    </row>
    <row r="6336" spans="2:6" ht="15.75">
      <c r="B6336" s="188"/>
      <c r="C6336" s="188"/>
      <c r="D6336" s="203"/>
      <c r="E6336" s="203"/>
      <c r="F6336" s="203"/>
    </row>
    <row r="6337" spans="2:6" ht="15.75">
      <c r="B6337" s="188"/>
      <c r="C6337" s="188"/>
      <c r="D6337" s="203"/>
      <c r="E6337" s="203"/>
      <c r="F6337" s="203"/>
    </row>
    <row r="6338" spans="2:6" ht="15.75">
      <c r="B6338" s="188"/>
      <c r="C6338" s="188"/>
      <c r="D6338" s="203"/>
      <c r="E6338" s="203"/>
      <c r="F6338" s="203"/>
    </row>
    <row r="6339" spans="2:6" ht="15.75">
      <c r="B6339" s="188"/>
      <c r="C6339" s="188"/>
      <c r="D6339" s="203"/>
      <c r="E6339" s="203"/>
      <c r="F6339" s="203"/>
    </row>
    <row r="6340" spans="2:6" ht="15.75">
      <c r="B6340" s="188"/>
      <c r="C6340" s="188"/>
      <c r="D6340" s="203"/>
      <c r="E6340" s="203"/>
      <c r="F6340" s="203"/>
    </row>
    <row r="6341" spans="2:6" ht="15.75">
      <c r="B6341" s="188"/>
      <c r="C6341" s="188"/>
      <c r="D6341" s="203"/>
      <c r="E6341" s="203"/>
      <c r="F6341" s="203"/>
    </row>
    <row r="6342" spans="2:6" ht="15.75">
      <c r="B6342" s="188"/>
      <c r="C6342" s="188"/>
      <c r="D6342" s="203"/>
      <c r="E6342" s="203"/>
      <c r="F6342" s="203"/>
    </row>
    <row r="6343" spans="2:6" ht="15.75">
      <c r="B6343" s="188"/>
      <c r="C6343" s="188"/>
      <c r="D6343" s="203"/>
      <c r="E6343" s="203"/>
      <c r="F6343" s="203"/>
    </row>
    <row r="6344" spans="2:6" ht="15.75">
      <c r="B6344" s="188"/>
      <c r="C6344" s="188"/>
      <c r="D6344" s="203"/>
      <c r="E6344" s="203"/>
      <c r="F6344" s="203"/>
    </row>
    <row r="6345" spans="2:6" ht="15.75">
      <c r="B6345" s="188"/>
      <c r="C6345" s="188"/>
      <c r="D6345" s="203"/>
      <c r="E6345" s="203"/>
      <c r="F6345" s="203"/>
    </row>
    <row r="6346" spans="2:6" ht="15.75">
      <c r="B6346" s="188"/>
      <c r="C6346" s="188"/>
      <c r="D6346" s="203"/>
      <c r="E6346" s="203"/>
      <c r="F6346" s="203"/>
    </row>
    <row r="6347" spans="2:6" ht="15.75">
      <c r="B6347" s="188"/>
      <c r="C6347" s="188"/>
      <c r="D6347" s="203"/>
      <c r="E6347" s="203"/>
      <c r="F6347" s="203"/>
    </row>
    <row r="6348" spans="2:6" ht="15.75">
      <c r="B6348" s="188"/>
      <c r="C6348" s="188"/>
      <c r="D6348" s="203"/>
      <c r="E6348" s="203"/>
      <c r="F6348" s="203"/>
    </row>
    <row r="6349" spans="2:6" ht="15.75">
      <c r="B6349" s="188"/>
      <c r="C6349" s="188"/>
      <c r="D6349" s="203"/>
      <c r="E6349" s="203"/>
      <c r="F6349" s="203"/>
    </row>
    <row r="6350" spans="2:6" ht="15.75">
      <c r="B6350" s="188"/>
      <c r="C6350" s="188"/>
      <c r="D6350" s="203"/>
      <c r="E6350" s="203"/>
      <c r="F6350" s="203"/>
    </row>
    <row r="6351" spans="2:6" ht="15.75">
      <c r="B6351" s="188"/>
      <c r="C6351" s="188"/>
      <c r="D6351" s="203"/>
      <c r="E6351" s="203"/>
      <c r="F6351" s="203"/>
    </row>
    <row r="6352" spans="2:6" ht="15.75">
      <c r="B6352" s="188"/>
      <c r="C6352" s="188"/>
      <c r="D6352" s="203"/>
      <c r="E6352" s="203"/>
      <c r="F6352" s="203"/>
    </row>
    <row r="6353" spans="2:6" ht="15.75">
      <c r="B6353" s="188"/>
      <c r="C6353" s="188"/>
      <c r="D6353" s="203"/>
      <c r="E6353" s="203"/>
      <c r="F6353" s="203"/>
    </row>
    <row r="6354" spans="2:6" ht="15.75">
      <c r="B6354" s="188"/>
      <c r="C6354" s="188"/>
      <c r="D6354" s="203"/>
      <c r="E6354" s="203"/>
      <c r="F6354" s="203"/>
    </row>
    <row r="6355" spans="2:6" ht="15.75">
      <c r="B6355" s="188"/>
      <c r="C6355" s="188"/>
      <c r="D6355" s="203"/>
      <c r="E6355" s="203"/>
      <c r="F6355" s="203"/>
    </row>
    <row r="6356" spans="2:6" ht="15.75">
      <c r="B6356" s="188"/>
      <c r="C6356" s="188"/>
      <c r="D6356" s="203"/>
      <c r="E6356" s="203"/>
      <c r="F6356" s="203"/>
    </row>
    <row r="6357" spans="2:6" ht="15.75">
      <c r="B6357" s="188"/>
      <c r="C6357" s="188"/>
      <c r="D6357" s="203"/>
      <c r="E6357" s="203"/>
      <c r="F6357" s="203"/>
    </row>
    <row r="6358" spans="2:6" ht="15.75">
      <c r="B6358" s="188"/>
      <c r="C6358" s="188"/>
      <c r="D6358" s="203"/>
      <c r="E6358" s="203"/>
      <c r="F6358" s="203"/>
    </row>
    <row r="6359" spans="2:6" ht="15.75">
      <c r="B6359" s="188"/>
      <c r="C6359" s="188"/>
      <c r="D6359" s="203"/>
      <c r="E6359" s="203"/>
      <c r="F6359" s="203"/>
    </row>
    <row r="6360" spans="2:6" ht="15.75">
      <c r="B6360" s="188"/>
      <c r="C6360" s="188"/>
      <c r="D6360" s="203"/>
      <c r="E6360" s="203"/>
      <c r="F6360" s="203"/>
    </row>
    <row r="6361" spans="2:6" ht="15.75">
      <c r="B6361" s="188"/>
      <c r="C6361" s="188"/>
      <c r="D6361" s="203"/>
      <c r="E6361" s="203"/>
      <c r="F6361" s="203"/>
    </row>
    <row r="6362" spans="2:6" ht="15.75">
      <c r="B6362" s="188"/>
      <c r="C6362" s="188"/>
      <c r="D6362" s="203"/>
      <c r="E6362" s="203"/>
      <c r="F6362" s="203"/>
    </row>
    <row r="6363" spans="2:6" ht="15.75">
      <c r="B6363" s="188"/>
      <c r="C6363" s="188"/>
      <c r="D6363" s="203"/>
      <c r="E6363" s="203"/>
      <c r="F6363" s="203"/>
    </row>
    <row r="6364" spans="2:6" ht="15.75">
      <c r="B6364" s="188"/>
      <c r="C6364" s="188"/>
      <c r="D6364" s="203"/>
      <c r="E6364" s="203"/>
      <c r="F6364" s="203"/>
    </row>
    <row r="6365" spans="2:6" ht="15.75">
      <c r="B6365" s="188"/>
      <c r="C6365" s="188"/>
      <c r="D6365" s="203"/>
      <c r="E6365" s="203"/>
      <c r="F6365" s="203"/>
    </row>
    <row r="6366" spans="2:6" ht="15.75">
      <c r="B6366" s="188"/>
      <c r="C6366" s="188"/>
      <c r="D6366" s="203"/>
      <c r="E6366" s="203"/>
      <c r="F6366" s="203"/>
    </row>
    <row r="6367" spans="2:6" ht="15.75">
      <c r="B6367" s="188"/>
      <c r="C6367" s="188"/>
      <c r="D6367" s="203"/>
      <c r="E6367" s="203"/>
      <c r="F6367" s="203"/>
    </row>
    <row r="6368" spans="2:6" ht="15.75">
      <c r="B6368" s="188"/>
      <c r="C6368" s="188"/>
      <c r="D6368" s="203"/>
      <c r="E6368" s="203"/>
      <c r="F6368" s="203"/>
    </row>
    <row r="6369" spans="2:6" ht="15.75">
      <c r="B6369" s="188"/>
      <c r="C6369" s="188"/>
      <c r="D6369" s="203"/>
      <c r="E6369" s="203"/>
      <c r="F6369" s="203"/>
    </row>
    <row r="6370" spans="2:6" ht="15.75">
      <c r="B6370" s="188"/>
      <c r="C6370" s="188"/>
      <c r="D6370" s="203"/>
      <c r="E6370" s="203"/>
      <c r="F6370" s="203"/>
    </row>
    <row r="6371" spans="2:6" ht="15.75">
      <c r="B6371" s="188"/>
      <c r="C6371" s="188"/>
      <c r="D6371" s="203"/>
      <c r="E6371" s="203"/>
      <c r="F6371" s="203"/>
    </row>
    <row r="6372" spans="2:6" ht="15.75">
      <c r="B6372" s="188"/>
      <c r="C6372" s="188"/>
      <c r="D6372" s="203"/>
      <c r="E6372" s="203"/>
      <c r="F6372" s="203"/>
    </row>
    <row r="6373" spans="2:6" ht="15.75">
      <c r="B6373" s="188"/>
      <c r="C6373" s="188"/>
      <c r="D6373" s="203"/>
      <c r="E6373" s="203"/>
      <c r="F6373" s="203"/>
    </row>
    <row r="6374" spans="2:6" ht="15.75">
      <c r="B6374" s="188"/>
      <c r="C6374" s="188"/>
      <c r="D6374" s="203"/>
      <c r="E6374" s="203"/>
      <c r="F6374" s="203"/>
    </row>
    <row r="6375" spans="2:6" ht="15.75">
      <c r="B6375" s="188"/>
      <c r="C6375" s="188"/>
      <c r="D6375" s="203"/>
      <c r="E6375" s="203"/>
      <c r="F6375" s="203"/>
    </row>
    <row r="6376" spans="2:6" ht="15.75">
      <c r="B6376" s="188"/>
      <c r="C6376" s="188"/>
      <c r="D6376" s="203"/>
      <c r="E6376" s="203"/>
      <c r="F6376" s="203"/>
    </row>
    <row r="6377" spans="2:6" ht="15.75">
      <c r="B6377" s="188"/>
      <c r="C6377" s="188"/>
      <c r="D6377" s="203"/>
      <c r="E6377" s="203"/>
      <c r="F6377" s="203"/>
    </row>
    <row r="6378" spans="2:6" ht="15.75">
      <c r="B6378" s="188"/>
      <c r="C6378" s="188"/>
      <c r="D6378" s="203"/>
      <c r="E6378" s="203"/>
      <c r="F6378" s="203"/>
    </row>
    <row r="6379" spans="2:6" ht="15.75">
      <c r="B6379" s="188"/>
      <c r="C6379" s="188"/>
      <c r="D6379" s="203"/>
      <c r="E6379" s="203"/>
      <c r="F6379" s="203"/>
    </row>
    <row r="6380" spans="2:6" ht="15.75">
      <c r="B6380" s="188"/>
      <c r="C6380" s="188"/>
      <c r="D6380" s="203"/>
      <c r="E6380" s="203"/>
      <c r="F6380" s="203"/>
    </row>
    <row r="6381" spans="2:6" ht="15.75">
      <c r="B6381" s="188"/>
      <c r="C6381" s="188"/>
      <c r="D6381" s="203"/>
      <c r="E6381" s="203"/>
      <c r="F6381" s="203"/>
    </row>
    <row r="6382" spans="2:6" ht="15.75">
      <c r="B6382" s="188"/>
      <c r="C6382" s="188"/>
      <c r="D6382" s="203"/>
      <c r="E6382" s="203"/>
      <c r="F6382" s="203"/>
    </row>
    <row r="6383" spans="2:6" ht="15.75">
      <c r="B6383" s="188"/>
      <c r="C6383" s="188"/>
      <c r="D6383" s="203"/>
      <c r="E6383" s="203"/>
      <c r="F6383" s="203"/>
    </row>
    <row r="6384" spans="2:6" ht="15.75">
      <c r="B6384" s="188"/>
      <c r="C6384" s="188"/>
      <c r="D6384" s="203"/>
      <c r="E6384" s="203"/>
      <c r="F6384" s="203"/>
    </row>
    <row r="6385" spans="2:6" ht="15.75">
      <c r="B6385" s="188"/>
      <c r="C6385" s="188"/>
      <c r="D6385" s="203"/>
      <c r="E6385" s="203"/>
      <c r="F6385" s="203"/>
    </row>
    <row r="6386" spans="2:6" ht="15.75">
      <c r="B6386" s="188"/>
      <c r="C6386" s="188"/>
      <c r="D6386" s="203"/>
      <c r="E6386" s="203"/>
      <c r="F6386" s="203"/>
    </row>
    <row r="6387" spans="2:6" ht="15.75">
      <c r="B6387" s="188"/>
      <c r="C6387" s="188"/>
      <c r="D6387" s="203"/>
      <c r="E6387" s="203"/>
      <c r="F6387" s="203"/>
    </row>
    <row r="6388" spans="2:6" ht="15.75">
      <c r="B6388" s="188"/>
      <c r="C6388" s="188"/>
      <c r="D6388" s="203"/>
      <c r="E6388" s="203"/>
      <c r="F6388" s="203"/>
    </row>
    <row r="6389" spans="2:6" ht="15.75">
      <c r="B6389" s="188"/>
      <c r="C6389" s="188"/>
      <c r="D6389" s="203"/>
      <c r="E6389" s="203"/>
      <c r="F6389" s="203"/>
    </row>
    <row r="6390" spans="2:6" ht="15.75">
      <c r="B6390" s="188"/>
      <c r="C6390" s="188"/>
      <c r="D6390" s="203"/>
      <c r="E6390" s="203"/>
      <c r="F6390" s="203"/>
    </row>
    <row r="6391" spans="2:6" ht="15.75">
      <c r="B6391" s="188"/>
      <c r="C6391" s="188"/>
      <c r="D6391" s="203"/>
      <c r="E6391" s="203"/>
      <c r="F6391" s="203"/>
    </row>
    <row r="6392" spans="2:6" ht="15.75">
      <c r="B6392" s="188"/>
      <c r="C6392" s="188"/>
      <c r="D6392" s="203"/>
      <c r="E6392" s="203"/>
      <c r="F6392" s="203"/>
    </row>
    <row r="6393" spans="2:6" ht="15.75">
      <c r="B6393" s="188"/>
      <c r="C6393" s="188"/>
      <c r="D6393" s="203"/>
      <c r="E6393" s="203"/>
      <c r="F6393" s="203"/>
    </row>
    <row r="6394" spans="2:6" ht="15.75">
      <c r="B6394" s="188"/>
      <c r="C6394" s="188"/>
      <c r="D6394" s="203"/>
      <c r="E6394" s="203"/>
      <c r="F6394" s="203"/>
    </row>
    <row r="6395" spans="2:6" ht="15.75">
      <c r="B6395" s="188"/>
      <c r="C6395" s="188"/>
      <c r="D6395" s="203"/>
      <c r="E6395" s="203"/>
      <c r="F6395" s="203"/>
    </row>
    <row r="6396" spans="2:6" ht="15.75">
      <c r="B6396" s="188"/>
      <c r="C6396" s="188"/>
      <c r="D6396" s="203"/>
      <c r="E6396" s="203"/>
      <c r="F6396" s="203"/>
    </row>
    <row r="6397" spans="2:6" ht="15.75">
      <c r="B6397" s="188"/>
      <c r="C6397" s="188"/>
      <c r="D6397" s="203"/>
      <c r="E6397" s="203"/>
      <c r="F6397" s="203"/>
    </row>
    <row r="6398" spans="2:6" ht="15.75">
      <c r="B6398" s="188"/>
      <c r="C6398" s="188"/>
      <c r="D6398" s="203"/>
      <c r="E6398" s="203"/>
      <c r="F6398" s="203"/>
    </row>
    <row r="6399" spans="2:6" ht="15.75">
      <c r="B6399" s="188"/>
      <c r="C6399" s="188"/>
      <c r="D6399" s="203"/>
      <c r="E6399" s="203"/>
      <c r="F6399" s="203"/>
    </row>
    <row r="6400" spans="2:6" ht="15.75">
      <c r="B6400" s="188"/>
      <c r="C6400" s="188"/>
      <c r="D6400" s="203"/>
      <c r="E6400" s="203"/>
      <c r="F6400" s="203"/>
    </row>
    <row r="6401" spans="2:6" ht="15.75">
      <c r="B6401" s="188"/>
      <c r="C6401" s="188"/>
      <c r="D6401" s="203"/>
      <c r="E6401" s="203"/>
      <c r="F6401" s="203"/>
    </row>
    <row r="6402" spans="2:6" ht="15.75">
      <c r="B6402" s="188"/>
      <c r="C6402" s="188"/>
      <c r="D6402" s="203"/>
      <c r="E6402" s="203"/>
      <c r="F6402" s="203"/>
    </row>
    <row r="6403" spans="2:6" ht="15.75">
      <c r="B6403" s="188"/>
      <c r="C6403" s="188"/>
      <c r="D6403" s="203"/>
      <c r="E6403" s="203"/>
      <c r="F6403" s="203"/>
    </row>
    <row r="6404" spans="2:6" ht="15.75">
      <c r="B6404" s="188"/>
      <c r="C6404" s="188"/>
      <c r="D6404" s="203"/>
      <c r="E6404" s="203"/>
      <c r="F6404" s="203"/>
    </row>
    <row r="6405" spans="2:6" ht="15.75">
      <c r="B6405" s="188"/>
      <c r="C6405" s="188"/>
      <c r="D6405" s="203"/>
      <c r="E6405" s="203"/>
      <c r="F6405" s="203"/>
    </row>
    <row r="6406" spans="2:6" ht="15.75">
      <c r="B6406" s="188"/>
      <c r="C6406" s="188"/>
      <c r="D6406" s="203"/>
      <c r="E6406" s="203"/>
      <c r="F6406" s="203"/>
    </row>
    <row r="6407" spans="2:6" ht="15.75">
      <c r="B6407" s="188"/>
      <c r="C6407" s="188"/>
      <c r="D6407" s="203"/>
      <c r="E6407" s="203"/>
      <c r="F6407" s="203"/>
    </row>
    <row r="6408" spans="2:6" ht="15.75">
      <c r="B6408" s="188"/>
      <c r="C6408" s="188"/>
      <c r="D6408" s="203"/>
      <c r="E6408" s="203"/>
      <c r="F6408" s="203"/>
    </row>
    <row r="6409" spans="2:6" ht="15.75">
      <c r="B6409" s="188"/>
      <c r="C6409" s="188"/>
      <c r="D6409" s="203"/>
      <c r="E6409" s="203"/>
      <c r="F6409" s="203"/>
    </row>
    <row r="6410" spans="2:6" ht="15.75">
      <c r="B6410" s="188"/>
      <c r="C6410" s="188"/>
      <c r="D6410" s="203"/>
      <c r="E6410" s="203"/>
      <c r="F6410" s="203"/>
    </row>
    <row r="6411" spans="2:6" ht="15.75">
      <c r="B6411" s="188"/>
      <c r="C6411" s="188"/>
      <c r="D6411" s="203"/>
      <c r="E6411" s="203"/>
      <c r="F6411" s="203"/>
    </row>
    <row r="6412" spans="2:6" ht="15.75">
      <c r="B6412" s="188"/>
      <c r="C6412" s="188"/>
      <c r="D6412" s="203"/>
      <c r="E6412" s="203"/>
      <c r="F6412" s="203"/>
    </row>
    <row r="6413" spans="2:6" ht="15.75">
      <c r="B6413" s="188"/>
      <c r="C6413" s="188"/>
      <c r="D6413" s="203"/>
      <c r="E6413" s="203"/>
      <c r="F6413" s="203"/>
    </row>
    <row r="6414" spans="2:6" ht="15.75">
      <c r="B6414" s="188"/>
      <c r="C6414" s="188"/>
      <c r="D6414" s="203"/>
      <c r="E6414" s="203"/>
      <c r="F6414" s="203"/>
    </row>
    <row r="6415" spans="2:6" ht="15.75">
      <c r="B6415" s="188"/>
      <c r="C6415" s="188"/>
      <c r="D6415" s="203"/>
      <c r="E6415" s="203"/>
      <c r="F6415" s="203"/>
    </row>
    <row r="6416" spans="2:6" ht="15.75">
      <c r="B6416" s="188"/>
      <c r="C6416" s="188"/>
      <c r="D6416" s="203"/>
      <c r="E6416" s="203"/>
      <c r="F6416" s="203"/>
    </row>
    <row r="6417" spans="2:6" ht="15.75">
      <c r="B6417" s="188"/>
      <c r="C6417" s="188"/>
      <c r="D6417" s="203"/>
      <c r="E6417" s="203"/>
      <c r="F6417" s="203"/>
    </row>
    <row r="6418" spans="2:6" ht="15.75">
      <c r="B6418" s="188"/>
      <c r="C6418" s="188"/>
      <c r="D6418" s="203"/>
      <c r="E6418" s="203"/>
      <c r="F6418" s="203"/>
    </row>
    <row r="6419" spans="2:6" ht="15.75">
      <c r="B6419" s="188"/>
      <c r="C6419" s="188"/>
      <c r="D6419" s="203"/>
      <c r="E6419" s="203"/>
      <c r="F6419" s="203"/>
    </row>
    <row r="6420" spans="2:6" ht="15.75">
      <c r="B6420" s="188"/>
      <c r="C6420" s="188"/>
      <c r="D6420" s="203"/>
      <c r="E6420" s="203"/>
      <c r="F6420" s="203"/>
    </row>
    <row r="6421" spans="2:6" ht="15.75">
      <c r="B6421" s="188"/>
      <c r="C6421" s="188"/>
      <c r="D6421" s="203"/>
      <c r="E6421" s="203"/>
      <c r="F6421" s="203"/>
    </row>
    <row r="6422" spans="2:6" ht="15.75">
      <c r="B6422" s="188"/>
      <c r="C6422" s="188"/>
      <c r="D6422" s="203"/>
      <c r="E6422" s="203"/>
      <c r="F6422" s="203"/>
    </row>
    <row r="6423" spans="2:6" ht="15.75">
      <c r="B6423" s="188"/>
      <c r="C6423" s="188"/>
      <c r="D6423" s="203"/>
      <c r="E6423" s="203"/>
      <c r="F6423" s="203"/>
    </row>
    <row r="6424" spans="2:6" ht="15.75">
      <c r="B6424" s="188"/>
      <c r="C6424" s="188"/>
      <c r="D6424" s="203"/>
      <c r="E6424" s="203"/>
      <c r="F6424" s="203"/>
    </row>
    <row r="6425" spans="2:6" ht="15.75">
      <c r="B6425" s="188"/>
      <c r="C6425" s="188"/>
      <c r="D6425" s="203"/>
      <c r="E6425" s="203"/>
      <c r="F6425" s="203"/>
    </row>
    <row r="6426" spans="2:6" ht="15.75">
      <c r="B6426" s="188"/>
      <c r="C6426" s="188"/>
      <c r="D6426" s="203"/>
      <c r="E6426" s="203"/>
      <c r="F6426" s="203"/>
    </row>
    <row r="6427" spans="2:6" ht="15.75">
      <c r="B6427" s="188"/>
      <c r="C6427" s="188"/>
      <c r="D6427" s="203"/>
      <c r="E6427" s="203"/>
      <c r="F6427" s="203"/>
    </row>
    <row r="6428" spans="2:6" ht="15.75">
      <c r="B6428" s="188"/>
      <c r="C6428" s="188"/>
      <c r="D6428" s="203"/>
      <c r="E6428" s="203"/>
      <c r="F6428" s="203"/>
    </row>
    <row r="6429" spans="2:6" ht="15.75">
      <c r="B6429" s="188"/>
      <c r="C6429" s="188"/>
      <c r="D6429" s="203"/>
      <c r="E6429" s="203"/>
      <c r="F6429" s="203"/>
    </row>
    <row r="6430" spans="2:6" ht="15.75">
      <c r="B6430" s="188"/>
      <c r="C6430" s="188"/>
      <c r="D6430" s="203"/>
      <c r="E6430" s="203"/>
      <c r="F6430" s="203"/>
    </row>
    <row r="6431" spans="2:6" ht="15.75">
      <c r="B6431" s="188"/>
      <c r="C6431" s="188"/>
      <c r="D6431" s="203"/>
      <c r="E6431" s="203"/>
      <c r="F6431" s="203"/>
    </row>
    <row r="6432" spans="2:6" ht="15.75">
      <c r="B6432" s="188"/>
      <c r="C6432" s="188"/>
      <c r="D6432" s="203"/>
      <c r="E6432" s="203"/>
      <c r="F6432" s="203"/>
    </row>
    <row r="6433" spans="2:6" ht="15.75">
      <c r="B6433" s="188"/>
      <c r="C6433" s="188"/>
      <c r="D6433" s="203"/>
      <c r="E6433" s="203"/>
      <c r="F6433" s="203"/>
    </row>
    <row r="6434" spans="2:6" ht="15.75">
      <c r="B6434" s="188"/>
      <c r="C6434" s="188"/>
      <c r="D6434" s="203"/>
      <c r="E6434" s="203"/>
      <c r="F6434" s="203"/>
    </row>
    <row r="6435" spans="2:6" ht="15.75">
      <c r="B6435" s="188"/>
      <c r="C6435" s="188"/>
      <c r="D6435" s="203"/>
      <c r="E6435" s="203"/>
      <c r="F6435" s="203"/>
    </row>
    <row r="6436" spans="2:6" ht="15.75">
      <c r="B6436" s="188"/>
      <c r="C6436" s="188"/>
      <c r="D6436" s="203"/>
      <c r="E6436" s="203"/>
      <c r="F6436" s="203"/>
    </row>
    <row r="6437" spans="2:6" ht="15.75">
      <c r="B6437" s="188"/>
      <c r="C6437" s="188"/>
      <c r="D6437" s="203"/>
      <c r="E6437" s="203"/>
      <c r="F6437" s="203"/>
    </row>
    <row r="6438" spans="2:6" ht="15.75">
      <c r="B6438" s="188"/>
      <c r="C6438" s="188"/>
      <c r="D6438" s="203"/>
      <c r="E6438" s="203"/>
      <c r="F6438" s="203"/>
    </row>
    <row r="6439" spans="2:6" ht="15.75">
      <c r="B6439" s="188"/>
      <c r="C6439" s="188"/>
      <c r="D6439" s="203"/>
      <c r="E6439" s="203"/>
      <c r="F6439" s="203"/>
    </row>
    <row r="6440" spans="2:6" ht="15.75">
      <c r="B6440" s="188"/>
      <c r="C6440" s="188"/>
      <c r="D6440" s="203"/>
      <c r="E6440" s="203"/>
      <c r="F6440" s="203"/>
    </row>
    <row r="6441" spans="2:6" ht="15.75">
      <c r="B6441" s="188"/>
      <c r="C6441" s="188"/>
      <c r="D6441" s="203"/>
      <c r="E6441" s="203"/>
      <c r="F6441" s="203"/>
    </row>
    <row r="6442" spans="2:6" ht="15.75">
      <c r="B6442" s="188"/>
      <c r="C6442" s="188"/>
      <c r="D6442" s="203"/>
      <c r="E6442" s="203"/>
      <c r="F6442" s="203"/>
    </row>
    <row r="6443" spans="2:6" ht="15.75">
      <c r="B6443" s="188"/>
      <c r="C6443" s="188"/>
      <c r="D6443" s="203"/>
      <c r="E6443" s="203"/>
      <c r="F6443" s="203"/>
    </row>
    <row r="6444" spans="2:6" ht="15.75">
      <c r="B6444" s="188"/>
      <c r="C6444" s="188"/>
      <c r="D6444" s="203"/>
      <c r="E6444" s="203"/>
      <c r="F6444" s="203"/>
    </row>
    <row r="6445" spans="2:6" ht="15.75">
      <c r="B6445" s="188"/>
      <c r="C6445" s="188"/>
      <c r="D6445" s="203"/>
      <c r="E6445" s="203"/>
      <c r="F6445" s="203"/>
    </row>
    <row r="6446" spans="2:6" ht="15.75">
      <c r="B6446" s="188"/>
      <c r="C6446" s="188"/>
      <c r="D6446" s="203"/>
      <c r="E6446" s="203"/>
      <c r="F6446" s="203"/>
    </row>
    <row r="6447" spans="2:6" ht="15.75">
      <c r="B6447" s="188"/>
      <c r="C6447" s="188"/>
      <c r="D6447" s="203"/>
      <c r="E6447" s="203"/>
      <c r="F6447" s="203"/>
    </row>
    <row r="6448" spans="2:6" ht="15.75">
      <c r="B6448" s="188"/>
      <c r="C6448" s="188"/>
      <c r="D6448" s="203"/>
      <c r="E6448" s="203"/>
      <c r="F6448" s="203"/>
    </row>
    <row r="6449" spans="2:6" ht="15.75">
      <c r="B6449" s="188"/>
      <c r="C6449" s="188"/>
      <c r="D6449" s="203"/>
      <c r="E6449" s="203"/>
      <c r="F6449" s="203"/>
    </row>
    <row r="6450" spans="2:6" ht="15.75">
      <c r="B6450" s="188"/>
      <c r="C6450" s="188"/>
      <c r="D6450" s="203"/>
      <c r="E6450" s="203"/>
      <c r="F6450" s="203"/>
    </row>
    <row r="6451" spans="2:6" ht="15.75">
      <c r="B6451" s="188"/>
      <c r="C6451" s="188"/>
      <c r="D6451" s="203"/>
      <c r="E6451" s="203"/>
      <c r="F6451" s="203"/>
    </row>
    <row r="6452" spans="2:6" ht="15.75">
      <c r="B6452" s="188"/>
      <c r="C6452" s="188"/>
      <c r="D6452" s="203"/>
      <c r="E6452" s="203"/>
      <c r="F6452" s="203"/>
    </row>
    <row r="6453" spans="2:6" ht="15.75">
      <c r="B6453" s="188"/>
      <c r="C6453" s="188"/>
      <c r="D6453" s="203"/>
      <c r="E6453" s="203"/>
      <c r="F6453" s="203"/>
    </row>
    <row r="6454" spans="2:6" ht="15.75">
      <c r="B6454" s="188"/>
      <c r="C6454" s="188"/>
      <c r="D6454" s="203"/>
      <c r="E6454" s="203"/>
      <c r="F6454" s="203"/>
    </row>
    <row r="6455" spans="2:6" ht="15.75">
      <c r="B6455" s="188"/>
      <c r="C6455" s="188"/>
      <c r="D6455" s="203"/>
      <c r="E6455" s="203"/>
      <c r="F6455" s="203"/>
    </row>
    <row r="6456" spans="2:6" ht="15.75">
      <c r="B6456" s="188"/>
      <c r="C6456" s="188"/>
      <c r="D6456" s="203"/>
      <c r="E6456" s="203"/>
      <c r="F6456" s="203"/>
    </row>
    <row r="6457" spans="2:6" ht="15.75">
      <c r="B6457" s="188"/>
      <c r="C6457" s="188"/>
      <c r="D6457" s="203"/>
      <c r="E6457" s="203"/>
      <c r="F6457" s="203"/>
    </row>
    <row r="6458" spans="2:6" ht="15.75">
      <c r="B6458" s="188"/>
      <c r="C6458" s="188"/>
      <c r="D6458" s="203"/>
      <c r="E6458" s="203"/>
      <c r="F6458" s="203"/>
    </row>
    <row r="6459" spans="2:6" ht="15.75">
      <c r="B6459" s="188"/>
      <c r="C6459" s="188"/>
      <c r="D6459" s="203"/>
      <c r="E6459" s="203"/>
      <c r="F6459" s="203"/>
    </row>
    <row r="6460" spans="2:6" ht="15.75">
      <c r="B6460" s="188"/>
      <c r="C6460" s="188"/>
      <c r="D6460" s="203"/>
      <c r="E6460" s="203"/>
      <c r="F6460" s="203"/>
    </row>
    <row r="6461" spans="2:6" ht="15.75">
      <c r="B6461" s="188"/>
      <c r="C6461" s="188"/>
      <c r="D6461" s="203"/>
      <c r="E6461" s="203"/>
      <c r="F6461" s="203"/>
    </row>
    <row r="6462" spans="2:6" ht="15.75">
      <c r="B6462" s="188"/>
      <c r="C6462" s="188"/>
      <c r="D6462" s="203"/>
      <c r="E6462" s="203"/>
      <c r="F6462" s="203"/>
    </row>
    <row r="6463" spans="2:6" ht="15.75">
      <c r="B6463" s="188"/>
      <c r="C6463" s="188"/>
      <c r="D6463" s="203"/>
      <c r="E6463" s="203"/>
      <c r="F6463" s="203"/>
    </row>
    <row r="6464" spans="2:6" ht="15.75">
      <c r="B6464" s="188"/>
      <c r="C6464" s="188"/>
      <c r="D6464" s="203"/>
      <c r="E6464" s="203"/>
      <c r="F6464" s="203"/>
    </row>
    <row r="6465" spans="2:6" ht="15.75">
      <c r="B6465" s="188"/>
      <c r="C6465" s="188"/>
      <c r="D6465" s="203"/>
      <c r="E6465" s="203"/>
      <c r="F6465" s="203"/>
    </row>
    <row r="6466" spans="2:6" ht="15.75">
      <c r="B6466" s="188"/>
      <c r="C6466" s="188"/>
      <c r="D6466" s="203"/>
      <c r="E6466" s="203"/>
      <c r="F6466" s="203"/>
    </row>
    <row r="6467" spans="2:6" ht="15.75">
      <c r="B6467" s="188"/>
      <c r="C6467" s="188"/>
      <c r="D6467" s="203"/>
      <c r="E6467" s="203"/>
      <c r="F6467" s="203"/>
    </row>
    <row r="6468" spans="2:6" ht="15.75">
      <c r="B6468" s="188"/>
      <c r="C6468" s="188"/>
      <c r="D6468" s="203"/>
      <c r="E6468" s="203"/>
      <c r="F6468" s="203"/>
    </row>
    <row r="6469" spans="2:6" ht="15.75">
      <c r="B6469" s="188"/>
      <c r="C6469" s="188"/>
      <c r="D6469" s="203"/>
      <c r="E6469" s="203"/>
      <c r="F6469" s="203"/>
    </row>
    <row r="6470" spans="2:6" ht="15.75">
      <c r="B6470" s="188"/>
      <c r="C6470" s="188"/>
      <c r="D6470" s="203"/>
      <c r="E6470" s="203"/>
      <c r="F6470" s="203"/>
    </row>
    <row r="6471" spans="2:6" ht="15.75">
      <c r="B6471" s="188"/>
      <c r="C6471" s="188"/>
      <c r="D6471" s="203"/>
      <c r="E6471" s="203"/>
      <c r="F6471" s="203"/>
    </row>
    <row r="6472" spans="2:6" ht="15.75">
      <c r="B6472" s="188"/>
      <c r="C6472" s="188"/>
      <c r="D6472" s="203"/>
      <c r="E6472" s="203"/>
      <c r="F6472" s="203"/>
    </row>
    <row r="6473" spans="2:6" ht="15.75">
      <c r="B6473" s="188"/>
      <c r="C6473" s="188"/>
      <c r="D6473" s="203"/>
      <c r="E6473" s="203"/>
      <c r="F6473" s="203"/>
    </row>
    <row r="6474" spans="2:6" ht="15.75">
      <c r="B6474" s="188"/>
      <c r="C6474" s="188"/>
      <c r="D6474" s="203"/>
      <c r="E6474" s="203"/>
      <c r="F6474" s="203"/>
    </row>
    <row r="6475" spans="2:6" ht="15.75">
      <c r="B6475" s="188"/>
      <c r="C6475" s="188"/>
      <c r="D6475" s="203"/>
      <c r="E6475" s="203"/>
      <c r="F6475" s="203"/>
    </row>
    <row r="6476" spans="2:6" ht="15.75">
      <c r="B6476" s="188"/>
      <c r="C6476" s="188"/>
      <c r="D6476" s="203"/>
      <c r="E6476" s="203"/>
      <c r="F6476" s="203"/>
    </row>
    <row r="6477" spans="2:6" ht="15.75">
      <c r="B6477" s="188"/>
      <c r="C6477" s="188"/>
      <c r="D6477" s="203"/>
      <c r="E6477" s="203"/>
      <c r="F6477" s="203"/>
    </row>
    <row r="6478" spans="2:6" ht="15.75">
      <c r="B6478" s="188"/>
      <c r="C6478" s="188"/>
      <c r="D6478" s="203"/>
      <c r="E6478" s="203"/>
      <c r="F6478" s="203"/>
    </row>
    <row r="6479" spans="2:6" ht="15.75">
      <c r="B6479" s="188"/>
      <c r="C6479" s="188"/>
      <c r="D6479" s="203"/>
      <c r="E6479" s="203"/>
      <c r="F6479" s="203"/>
    </row>
    <row r="6480" spans="2:6" ht="15.75">
      <c r="B6480" s="188"/>
      <c r="C6480" s="188"/>
      <c r="D6480" s="203"/>
      <c r="E6480" s="203"/>
      <c r="F6480" s="203"/>
    </row>
    <row r="6481" spans="2:6" ht="15.75">
      <c r="B6481" s="188"/>
      <c r="C6481" s="188"/>
      <c r="D6481" s="203"/>
      <c r="E6481" s="203"/>
      <c r="F6481" s="203"/>
    </row>
    <row r="6482" spans="2:6" ht="15.75">
      <c r="B6482" s="188"/>
      <c r="C6482" s="188"/>
      <c r="D6482" s="203"/>
      <c r="E6482" s="203"/>
      <c r="F6482" s="203"/>
    </row>
    <row r="6483" spans="2:6" ht="15.75">
      <c r="B6483" s="188"/>
      <c r="C6483" s="188"/>
      <c r="D6483" s="203"/>
      <c r="E6483" s="203"/>
      <c r="F6483" s="203"/>
    </row>
    <row r="6484" spans="2:6" ht="15.75">
      <c r="B6484" s="188"/>
      <c r="C6484" s="188"/>
      <c r="D6484" s="203"/>
      <c r="E6484" s="203"/>
      <c r="F6484" s="203"/>
    </row>
    <row r="6485" spans="2:6" ht="15.75">
      <c r="B6485" s="188"/>
      <c r="C6485" s="188"/>
      <c r="D6485" s="203"/>
      <c r="E6485" s="203"/>
      <c r="F6485" s="203"/>
    </row>
    <row r="6486" spans="2:6" ht="15.75">
      <c r="B6486" s="188"/>
      <c r="C6486" s="188"/>
      <c r="D6486" s="203"/>
      <c r="E6486" s="203"/>
      <c r="F6486" s="203"/>
    </row>
    <row r="6487" spans="2:6" ht="15.75">
      <c r="B6487" s="188"/>
      <c r="C6487" s="188"/>
      <c r="D6487" s="203"/>
      <c r="E6487" s="203"/>
      <c r="F6487" s="203"/>
    </row>
    <row r="6488" spans="2:6" ht="15.75">
      <c r="B6488" s="188"/>
      <c r="C6488" s="188"/>
      <c r="D6488" s="203"/>
      <c r="E6488" s="203"/>
      <c r="F6488" s="203"/>
    </row>
    <row r="6489" spans="2:6" ht="15.75">
      <c r="B6489" s="188"/>
      <c r="C6489" s="188"/>
      <c r="D6489" s="203"/>
      <c r="E6489" s="203"/>
      <c r="F6489" s="203"/>
    </row>
    <row r="6490" spans="2:6" ht="15.75">
      <c r="B6490" s="188"/>
      <c r="C6490" s="188"/>
      <c r="D6490" s="203"/>
      <c r="E6490" s="203"/>
      <c r="F6490" s="203"/>
    </row>
    <row r="6491" spans="2:6" ht="15.75">
      <c r="B6491" s="188"/>
      <c r="C6491" s="188"/>
      <c r="D6491" s="203"/>
      <c r="E6491" s="203"/>
      <c r="F6491" s="203"/>
    </row>
    <row r="6492" spans="2:6" ht="15.75">
      <c r="B6492" s="188"/>
      <c r="C6492" s="188"/>
      <c r="D6492" s="203"/>
      <c r="E6492" s="203"/>
      <c r="F6492" s="203"/>
    </row>
    <row r="6493" spans="2:6" ht="15.75">
      <c r="B6493" s="188"/>
      <c r="C6493" s="188"/>
      <c r="D6493" s="203"/>
      <c r="E6493" s="203"/>
      <c r="F6493" s="203"/>
    </row>
    <row r="6494" spans="2:6" ht="15.75">
      <c r="B6494" s="188"/>
      <c r="C6494" s="188"/>
      <c r="D6494" s="203"/>
      <c r="E6494" s="203"/>
      <c r="F6494" s="203"/>
    </row>
    <row r="6495" spans="2:6" ht="15.75">
      <c r="B6495" s="188"/>
      <c r="C6495" s="188"/>
      <c r="D6495" s="203"/>
      <c r="E6495" s="203"/>
      <c r="F6495" s="203"/>
    </row>
    <row r="6496" spans="2:6" ht="15.75">
      <c r="B6496" s="188"/>
      <c r="C6496" s="188"/>
      <c r="D6496" s="203"/>
      <c r="E6496" s="203"/>
      <c r="F6496" s="203"/>
    </row>
    <row r="6497" spans="2:6" ht="15.75">
      <c r="B6497" s="188"/>
      <c r="C6497" s="188"/>
      <c r="D6497" s="203"/>
      <c r="E6497" s="203"/>
      <c r="F6497" s="203"/>
    </row>
    <row r="6498" spans="2:6" ht="15.75">
      <c r="B6498" s="188"/>
      <c r="C6498" s="188"/>
      <c r="D6498" s="203"/>
      <c r="E6498" s="203"/>
      <c r="F6498" s="203"/>
    </row>
    <row r="6499" spans="2:6" ht="15.75">
      <c r="B6499" s="188"/>
      <c r="C6499" s="188"/>
      <c r="D6499" s="203"/>
      <c r="E6499" s="203"/>
      <c r="F6499" s="203"/>
    </row>
    <row r="6500" spans="2:6" ht="15.75">
      <c r="B6500" s="188"/>
      <c r="C6500" s="188"/>
      <c r="D6500" s="203"/>
      <c r="E6500" s="203"/>
      <c r="F6500" s="203"/>
    </row>
    <row r="6501" spans="2:6" ht="15.75">
      <c r="B6501" s="188"/>
      <c r="C6501" s="188"/>
      <c r="D6501" s="203"/>
      <c r="E6501" s="203"/>
      <c r="F6501" s="203"/>
    </row>
    <row r="6502" spans="2:6" ht="15.75">
      <c r="B6502" s="188"/>
      <c r="C6502" s="188"/>
      <c r="D6502" s="203"/>
      <c r="E6502" s="203"/>
      <c r="F6502" s="203"/>
    </row>
    <row r="6503" spans="2:6" ht="15.75">
      <c r="B6503" s="188"/>
      <c r="C6503" s="188"/>
      <c r="D6503" s="203"/>
      <c r="E6503" s="203"/>
      <c r="F6503" s="203"/>
    </row>
    <row r="6504" spans="2:6" ht="15.75">
      <c r="B6504" s="188"/>
      <c r="C6504" s="188"/>
      <c r="D6504" s="203"/>
      <c r="E6504" s="203"/>
      <c r="F6504" s="203"/>
    </row>
    <row r="6505" spans="2:6" ht="15.75">
      <c r="B6505" s="188"/>
      <c r="C6505" s="188"/>
      <c r="D6505" s="203"/>
      <c r="E6505" s="203"/>
      <c r="F6505" s="203"/>
    </row>
    <row r="6506" spans="2:6" ht="15.75">
      <c r="B6506" s="188"/>
      <c r="C6506" s="188"/>
      <c r="D6506" s="203"/>
      <c r="E6506" s="203"/>
      <c r="F6506" s="203"/>
    </row>
    <row r="6507" spans="2:6" ht="15.75">
      <c r="B6507" s="188"/>
      <c r="C6507" s="188"/>
      <c r="D6507" s="203"/>
      <c r="E6507" s="203"/>
      <c r="F6507" s="203"/>
    </row>
    <row r="6508" spans="2:6" ht="15.75">
      <c r="B6508" s="188"/>
      <c r="C6508" s="188"/>
      <c r="D6508" s="203"/>
      <c r="E6508" s="203"/>
      <c r="F6508" s="203"/>
    </row>
    <row r="6509" spans="2:6" ht="15.75">
      <c r="B6509" s="188"/>
      <c r="C6509" s="188"/>
      <c r="D6509" s="203"/>
      <c r="E6509" s="203"/>
      <c r="F6509" s="203"/>
    </row>
    <row r="6510" spans="2:6" ht="15.75">
      <c r="B6510" s="188"/>
      <c r="C6510" s="188"/>
      <c r="D6510" s="203"/>
      <c r="E6510" s="203"/>
      <c r="F6510" s="203"/>
    </row>
    <row r="6511" spans="2:6" ht="15.75">
      <c r="B6511" s="188"/>
      <c r="C6511" s="188"/>
      <c r="D6511" s="203"/>
      <c r="E6511" s="203"/>
      <c r="F6511" s="203"/>
    </row>
    <row r="6512" spans="2:6" ht="15.75">
      <c r="B6512" s="188"/>
      <c r="C6512" s="188"/>
      <c r="D6512" s="203"/>
      <c r="E6512" s="203"/>
      <c r="F6512" s="203"/>
    </row>
    <row r="6513" spans="2:6" ht="15.75">
      <c r="B6513" s="188"/>
      <c r="C6513" s="188"/>
      <c r="D6513" s="203"/>
      <c r="E6513" s="203"/>
      <c r="F6513" s="203"/>
    </row>
    <row r="6514" spans="2:6" ht="15.75">
      <c r="B6514" s="188"/>
      <c r="C6514" s="188"/>
      <c r="D6514" s="203"/>
      <c r="E6514" s="203"/>
      <c r="F6514" s="203"/>
    </row>
    <row r="6515" spans="2:6" ht="15.75">
      <c r="B6515" s="188"/>
      <c r="C6515" s="188"/>
      <c r="D6515" s="203"/>
      <c r="E6515" s="203"/>
      <c r="F6515" s="203"/>
    </row>
    <row r="6516" spans="2:6" ht="15.75">
      <c r="B6516" s="188"/>
      <c r="C6516" s="188"/>
      <c r="D6516" s="203"/>
      <c r="E6516" s="203"/>
      <c r="F6516" s="203"/>
    </row>
    <row r="6517" spans="2:6" ht="15.75">
      <c r="B6517" s="188"/>
      <c r="C6517" s="188"/>
      <c r="D6517" s="203"/>
      <c r="E6517" s="203"/>
      <c r="F6517" s="203"/>
    </row>
    <row r="6518" spans="2:6" ht="15.75">
      <c r="B6518" s="188"/>
      <c r="C6518" s="188"/>
      <c r="D6518" s="203"/>
      <c r="E6518" s="203"/>
      <c r="F6518" s="203"/>
    </row>
    <row r="6519" spans="2:6" ht="15.75">
      <c r="B6519" s="188"/>
      <c r="C6519" s="188"/>
      <c r="D6519" s="203"/>
      <c r="E6519" s="203"/>
      <c r="F6519" s="203"/>
    </row>
    <row r="6520" spans="2:6" ht="15.75">
      <c r="B6520" s="188"/>
      <c r="C6520" s="188"/>
      <c r="D6520" s="203"/>
      <c r="E6520" s="203"/>
      <c r="F6520" s="203"/>
    </row>
    <row r="6521" spans="2:6" ht="15.75">
      <c r="B6521" s="188"/>
      <c r="C6521" s="188"/>
      <c r="D6521" s="203"/>
      <c r="E6521" s="203"/>
      <c r="F6521" s="203"/>
    </row>
    <row r="6522" spans="2:6" ht="15.75">
      <c r="B6522" s="188"/>
      <c r="C6522" s="188"/>
      <c r="D6522" s="203"/>
      <c r="E6522" s="203"/>
      <c r="F6522" s="203"/>
    </row>
    <row r="6523" spans="2:6" ht="15.75">
      <c r="B6523" s="188"/>
      <c r="C6523" s="188"/>
      <c r="D6523" s="203"/>
      <c r="E6523" s="203"/>
      <c r="F6523" s="203"/>
    </row>
    <row r="6524" spans="2:6" ht="15.75">
      <c r="B6524" s="188"/>
      <c r="C6524" s="188"/>
      <c r="D6524" s="203"/>
      <c r="E6524" s="203"/>
      <c r="F6524" s="203"/>
    </row>
    <row r="6525" spans="2:6" ht="15.75">
      <c r="B6525" s="188"/>
      <c r="C6525" s="188"/>
      <c r="D6525" s="203"/>
      <c r="E6525" s="203"/>
      <c r="F6525" s="203"/>
    </row>
    <row r="6526" spans="2:6" ht="15.75">
      <c r="B6526" s="188"/>
      <c r="C6526" s="188"/>
      <c r="D6526" s="203"/>
      <c r="E6526" s="203"/>
      <c r="F6526" s="203"/>
    </row>
    <row r="6527" spans="2:6" ht="15.75">
      <c r="B6527" s="188"/>
      <c r="C6527" s="188"/>
      <c r="D6527" s="203"/>
      <c r="E6527" s="203"/>
      <c r="F6527" s="203"/>
    </row>
    <row r="6528" spans="2:6" ht="15.75">
      <c r="B6528" s="188"/>
      <c r="C6528" s="188"/>
      <c r="D6528" s="203"/>
      <c r="E6528" s="203"/>
      <c r="F6528" s="203"/>
    </row>
    <row r="6529" spans="2:6" ht="15.75">
      <c r="B6529" s="188"/>
      <c r="C6529" s="188"/>
      <c r="D6529" s="203"/>
      <c r="E6529" s="203"/>
      <c r="F6529" s="203"/>
    </row>
    <row r="6530" spans="2:6" ht="15.75">
      <c r="B6530" s="188"/>
      <c r="C6530" s="188"/>
      <c r="D6530" s="203"/>
      <c r="E6530" s="203"/>
      <c r="F6530" s="203"/>
    </row>
    <row r="6531" spans="2:6" ht="15.75">
      <c r="B6531" s="188"/>
      <c r="C6531" s="188"/>
      <c r="D6531" s="203"/>
      <c r="E6531" s="203"/>
      <c r="F6531" s="203"/>
    </row>
    <row r="6532" spans="2:6" ht="15.75">
      <c r="B6532" s="188"/>
      <c r="C6532" s="188"/>
      <c r="D6532" s="203"/>
      <c r="E6532" s="203"/>
      <c r="F6532" s="203"/>
    </row>
    <row r="6533" spans="2:6" ht="15.75">
      <c r="B6533" s="188"/>
      <c r="C6533" s="188"/>
      <c r="D6533" s="203"/>
      <c r="E6533" s="203"/>
      <c r="F6533" s="203"/>
    </row>
    <row r="6534" spans="2:6" ht="15.75">
      <c r="B6534" s="188"/>
      <c r="C6534" s="188"/>
      <c r="D6534" s="203"/>
      <c r="E6534" s="203"/>
      <c r="F6534" s="203"/>
    </row>
    <row r="6535" spans="2:6" ht="15.75">
      <c r="B6535" s="188"/>
      <c r="C6535" s="188"/>
      <c r="D6535" s="203"/>
      <c r="E6535" s="203"/>
      <c r="F6535" s="203"/>
    </row>
    <row r="6536" spans="2:6" ht="15.75">
      <c r="B6536" s="188"/>
      <c r="C6536" s="188"/>
      <c r="D6536" s="203"/>
      <c r="E6536" s="203"/>
      <c r="F6536" s="203"/>
    </row>
    <row r="6537" spans="2:6" ht="15.75">
      <c r="B6537" s="188"/>
      <c r="C6537" s="188"/>
      <c r="D6537" s="203"/>
      <c r="E6537" s="203"/>
      <c r="F6537" s="203"/>
    </row>
    <row r="6538" spans="2:6" ht="15.75">
      <c r="B6538" s="188"/>
      <c r="C6538" s="188"/>
      <c r="D6538" s="203"/>
      <c r="E6538" s="203"/>
      <c r="F6538" s="203"/>
    </row>
    <row r="6539" spans="2:6" ht="15.75">
      <c r="B6539" s="188"/>
      <c r="C6539" s="188"/>
      <c r="D6539" s="203"/>
      <c r="E6539" s="203"/>
      <c r="F6539" s="203"/>
    </row>
    <row r="6540" spans="2:6" ht="15.75">
      <c r="B6540" s="188"/>
      <c r="C6540" s="188"/>
      <c r="D6540" s="203"/>
      <c r="E6540" s="203"/>
      <c r="F6540" s="203"/>
    </row>
    <row r="6541" spans="2:6" ht="15.75">
      <c r="B6541" s="188"/>
      <c r="C6541" s="188"/>
      <c r="D6541" s="203"/>
      <c r="E6541" s="203"/>
      <c r="F6541" s="203"/>
    </row>
    <row r="6542" spans="2:6" ht="15.75">
      <c r="B6542" s="188"/>
      <c r="C6542" s="188"/>
      <c r="D6542" s="203"/>
      <c r="E6542" s="203"/>
      <c r="F6542" s="203"/>
    </row>
    <row r="6543" spans="2:6" ht="15.75">
      <c r="B6543" s="188"/>
      <c r="C6543" s="188"/>
      <c r="D6543" s="203"/>
      <c r="E6543" s="203"/>
      <c r="F6543" s="203"/>
    </row>
    <row r="6544" spans="2:6" ht="15.75">
      <c r="B6544" s="188"/>
      <c r="C6544" s="188"/>
      <c r="D6544" s="203"/>
      <c r="E6544" s="203"/>
      <c r="F6544" s="203"/>
    </row>
    <row r="6545" spans="2:6" ht="15.75">
      <c r="B6545" s="188"/>
      <c r="C6545" s="188"/>
      <c r="D6545" s="203"/>
      <c r="E6545" s="203"/>
      <c r="F6545" s="203"/>
    </row>
    <row r="6546" spans="2:6" ht="15.75">
      <c r="B6546" s="188"/>
      <c r="C6546" s="188"/>
      <c r="D6546" s="203"/>
      <c r="E6546" s="203"/>
      <c r="F6546" s="203"/>
    </row>
    <row r="6547" spans="2:6" ht="15.75">
      <c r="B6547" s="188"/>
      <c r="C6547" s="188"/>
      <c r="D6547" s="203"/>
      <c r="E6547" s="203"/>
      <c r="F6547" s="203"/>
    </row>
    <row r="6548" spans="2:6" ht="15.75">
      <c r="B6548" s="188"/>
      <c r="C6548" s="188"/>
      <c r="D6548" s="203"/>
      <c r="E6548" s="203"/>
      <c r="F6548" s="203"/>
    </row>
    <row r="6549" spans="2:6" ht="15.75">
      <c r="B6549" s="188"/>
      <c r="C6549" s="188"/>
      <c r="D6549" s="203"/>
      <c r="E6549" s="203"/>
      <c r="F6549" s="203"/>
    </row>
    <row r="6550" spans="2:6" ht="15.75">
      <c r="B6550" s="188"/>
      <c r="C6550" s="188"/>
      <c r="D6550" s="203"/>
      <c r="E6550" s="203"/>
      <c r="F6550" s="203"/>
    </row>
    <row r="6551" spans="2:6" ht="15.75">
      <c r="B6551" s="188"/>
      <c r="C6551" s="188"/>
      <c r="D6551" s="203"/>
      <c r="E6551" s="203"/>
      <c r="F6551" s="203"/>
    </row>
    <row r="6552" spans="2:6" ht="15.75">
      <c r="B6552" s="188"/>
      <c r="C6552" s="188"/>
      <c r="D6552" s="203"/>
      <c r="E6552" s="203"/>
      <c r="F6552" s="203"/>
    </row>
    <row r="6553" spans="2:6" ht="15.75">
      <c r="B6553" s="188"/>
      <c r="C6553" s="188"/>
      <c r="D6553" s="203"/>
      <c r="E6553" s="203"/>
      <c r="F6553" s="203"/>
    </row>
    <row r="6554" spans="2:6" ht="15.75">
      <c r="B6554" s="188"/>
      <c r="C6554" s="188"/>
      <c r="D6554" s="203"/>
      <c r="E6554" s="203"/>
      <c r="F6554" s="203"/>
    </row>
    <row r="6555" spans="2:6" ht="15.75">
      <c r="B6555" s="188"/>
      <c r="C6555" s="188"/>
      <c r="D6555" s="203"/>
      <c r="E6555" s="203"/>
      <c r="F6555" s="203"/>
    </row>
    <row r="6556" spans="2:6" ht="15.75">
      <c r="B6556" s="188"/>
      <c r="C6556" s="188"/>
      <c r="D6556" s="203"/>
      <c r="E6556" s="203"/>
      <c r="F6556" s="203"/>
    </row>
    <row r="6557" spans="2:6" ht="15.75">
      <c r="B6557" s="188"/>
      <c r="C6557" s="188"/>
      <c r="D6557" s="203"/>
      <c r="E6557" s="203"/>
      <c r="F6557" s="203"/>
    </row>
    <row r="6558" spans="2:6" ht="15.75">
      <c r="B6558" s="188"/>
      <c r="C6558" s="188"/>
      <c r="D6558" s="203"/>
      <c r="E6558" s="203"/>
      <c r="F6558" s="203"/>
    </row>
    <row r="6559" spans="2:6" ht="15.75">
      <c r="B6559" s="188"/>
      <c r="C6559" s="188"/>
      <c r="D6559" s="203"/>
      <c r="E6559" s="203"/>
      <c r="F6559" s="203"/>
    </row>
    <row r="6560" spans="2:6" ht="15.75">
      <c r="B6560" s="188"/>
      <c r="C6560" s="188"/>
      <c r="D6560" s="203"/>
      <c r="E6560" s="203"/>
      <c r="F6560" s="203"/>
    </row>
    <row r="6561" spans="2:6" ht="15.75">
      <c r="B6561" s="188"/>
      <c r="C6561" s="188"/>
      <c r="D6561" s="203"/>
      <c r="E6561" s="203"/>
      <c r="F6561" s="203"/>
    </row>
    <row r="6562" spans="2:6" ht="15.75">
      <c r="B6562" s="188"/>
      <c r="C6562" s="188"/>
      <c r="D6562" s="203"/>
      <c r="E6562" s="203"/>
      <c r="F6562" s="203"/>
    </row>
    <row r="6563" spans="2:6" ht="15.75">
      <c r="B6563" s="188"/>
      <c r="C6563" s="188"/>
      <c r="D6563" s="203"/>
      <c r="E6563" s="203"/>
      <c r="F6563" s="203"/>
    </row>
    <row r="6564" spans="2:6" ht="15.75">
      <c r="B6564" s="188"/>
      <c r="C6564" s="188"/>
      <c r="D6564" s="203"/>
      <c r="E6564" s="203"/>
      <c r="F6564" s="203"/>
    </row>
    <row r="6565" spans="2:6" ht="15.75">
      <c r="B6565" s="188"/>
      <c r="C6565" s="188"/>
      <c r="D6565" s="203"/>
      <c r="E6565" s="203"/>
      <c r="F6565" s="203"/>
    </row>
    <row r="6566" spans="2:6" ht="15.75">
      <c r="B6566" s="188"/>
      <c r="C6566" s="188"/>
      <c r="D6566" s="203"/>
      <c r="E6566" s="203"/>
      <c r="F6566" s="203"/>
    </row>
    <row r="6567" spans="2:6" ht="15.75">
      <c r="B6567" s="188"/>
      <c r="C6567" s="188"/>
      <c r="D6567" s="203"/>
      <c r="E6567" s="203"/>
      <c r="F6567" s="203"/>
    </row>
    <row r="6568" spans="2:6" ht="15.75">
      <c r="B6568" s="188"/>
      <c r="C6568" s="188"/>
      <c r="D6568" s="203"/>
      <c r="E6568" s="203"/>
      <c r="F6568" s="203"/>
    </row>
    <row r="6569" spans="2:6" ht="15.75">
      <c r="B6569" s="188"/>
      <c r="C6569" s="188"/>
      <c r="D6569" s="203"/>
      <c r="E6569" s="203"/>
      <c r="F6569" s="203"/>
    </row>
    <row r="6570" spans="2:6" ht="15.75">
      <c r="B6570" s="188"/>
      <c r="C6570" s="188"/>
      <c r="D6570" s="203"/>
      <c r="E6570" s="203"/>
      <c r="F6570" s="203"/>
    </row>
    <row r="6571" spans="2:6" ht="15.75">
      <c r="B6571" s="188"/>
      <c r="C6571" s="188"/>
      <c r="D6571" s="203"/>
      <c r="E6571" s="203"/>
      <c r="F6571" s="203"/>
    </row>
    <row r="6572" spans="2:6" ht="15.75">
      <c r="B6572" s="188"/>
      <c r="C6572" s="188"/>
      <c r="D6572" s="203"/>
      <c r="E6572" s="203"/>
      <c r="F6572" s="203"/>
    </row>
    <row r="6573" spans="2:6" ht="15.75">
      <c r="B6573" s="188"/>
      <c r="C6573" s="188"/>
      <c r="D6573" s="203"/>
      <c r="E6573" s="203"/>
      <c r="F6573" s="203"/>
    </row>
    <row r="6574" spans="2:6" ht="15.75">
      <c r="B6574" s="188"/>
      <c r="C6574" s="188"/>
      <c r="D6574" s="203"/>
      <c r="E6574" s="203"/>
      <c r="F6574" s="203"/>
    </row>
    <row r="6575" spans="2:6" ht="15.75">
      <c r="B6575" s="188"/>
      <c r="C6575" s="188"/>
      <c r="D6575" s="203"/>
      <c r="E6575" s="203"/>
      <c r="F6575" s="203"/>
    </row>
    <row r="6576" spans="2:6" ht="15.75">
      <c r="B6576" s="188"/>
      <c r="C6576" s="188"/>
      <c r="D6576" s="203"/>
      <c r="E6576" s="203"/>
      <c r="F6576" s="203"/>
    </row>
    <row r="6577" spans="2:6" ht="15.75">
      <c r="B6577" s="188"/>
      <c r="C6577" s="188"/>
      <c r="D6577" s="203"/>
      <c r="E6577" s="203"/>
      <c r="F6577" s="203"/>
    </row>
    <row r="6578" spans="2:6" ht="15.75">
      <c r="B6578" s="188"/>
      <c r="C6578" s="188"/>
      <c r="D6578" s="203"/>
      <c r="E6578" s="203"/>
      <c r="F6578" s="203"/>
    </row>
    <row r="6579" spans="2:6" ht="15.75">
      <c r="B6579" s="188"/>
      <c r="C6579" s="188"/>
      <c r="D6579" s="203"/>
      <c r="E6579" s="203"/>
      <c r="F6579" s="203"/>
    </row>
    <row r="6580" spans="2:6" ht="15.75">
      <c r="B6580" s="188"/>
      <c r="C6580" s="188"/>
      <c r="D6580" s="203"/>
      <c r="E6580" s="203"/>
      <c r="F6580" s="203"/>
    </row>
    <row r="6581" spans="2:6" ht="15.75">
      <c r="B6581" s="188"/>
      <c r="C6581" s="188"/>
      <c r="D6581" s="203"/>
      <c r="E6581" s="203"/>
      <c r="F6581" s="203"/>
    </row>
    <row r="6582" spans="2:6" ht="15.75">
      <c r="B6582" s="188"/>
      <c r="C6582" s="188"/>
      <c r="D6582" s="203"/>
      <c r="E6582" s="203"/>
      <c r="F6582" s="203"/>
    </row>
    <row r="6583" spans="2:6" ht="15.75">
      <c r="B6583" s="188"/>
      <c r="C6583" s="188"/>
      <c r="D6583" s="203"/>
      <c r="E6583" s="203"/>
      <c r="F6583" s="203"/>
    </row>
    <row r="6584" spans="2:6" ht="15.75">
      <c r="B6584" s="188"/>
      <c r="C6584" s="188"/>
      <c r="D6584" s="203"/>
      <c r="E6584" s="203"/>
      <c r="F6584" s="203"/>
    </row>
    <row r="6585" spans="2:6" ht="15.75">
      <c r="B6585" s="188"/>
      <c r="C6585" s="188"/>
      <c r="D6585" s="203"/>
      <c r="E6585" s="203"/>
      <c r="F6585" s="203"/>
    </row>
    <row r="6586" spans="2:6" ht="15.75">
      <c r="B6586" s="188"/>
      <c r="C6586" s="188"/>
      <c r="D6586" s="203"/>
      <c r="E6586" s="203"/>
      <c r="F6586" s="203"/>
    </row>
    <row r="6587" spans="2:6" ht="15.75">
      <c r="B6587" s="188"/>
      <c r="C6587" s="188"/>
      <c r="D6587" s="203"/>
      <c r="E6587" s="203"/>
      <c r="F6587" s="203"/>
    </row>
    <row r="6588" spans="2:6" ht="15.75">
      <c r="B6588" s="188"/>
      <c r="C6588" s="188"/>
      <c r="D6588" s="203"/>
      <c r="E6588" s="203"/>
      <c r="F6588" s="203"/>
    </row>
    <row r="6589" spans="2:6" ht="15.75">
      <c r="B6589" s="188"/>
      <c r="C6589" s="188"/>
      <c r="D6589" s="203"/>
      <c r="E6589" s="203"/>
      <c r="F6589" s="203"/>
    </row>
    <row r="6590" spans="2:6" ht="15.75">
      <c r="B6590" s="188"/>
      <c r="C6590" s="188"/>
      <c r="D6590" s="203"/>
      <c r="E6590" s="203"/>
      <c r="F6590" s="203"/>
    </row>
    <row r="6591" spans="2:6" ht="15.75">
      <c r="B6591" s="188"/>
      <c r="C6591" s="188"/>
      <c r="D6591" s="203"/>
      <c r="E6591" s="203"/>
      <c r="F6591" s="203"/>
    </row>
    <row r="6592" spans="2:6" ht="15.75">
      <c r="B6592" s="188"/>
      <c r="C6592" s="188"/>
      <c r="D6592" s="203"/>
      <c r="E6592" s="203"/>
      <c r="F6592" s="203"/>
    </row>
    <row r="6593" spans="2:6" ht="15.75">
      <c r="B6593" s="188"/>
      <c r="C6593" s="188"/>
      <c r="D6593" s="203"/>
      <c r="E6593" s="203"/>
      <c r="F6593" s="203"/>
    </row>
    <row r="6594" spans="2:6" ht="15.75">
      <c r="B6594" s="188"/>
      <c r="C6594" s="188"/>
      <c r="D6594" s="203"/>
      <c r="E6594" s="203"/>
      <c r="F6594" s="203"/>
    </row>
    <row r="6595" spans="2:6" ht="15.75">
      <c r="B6595" s="188"/>
      <c r="C6595" s="188"/>
      <c r="D6595" s="203"/>
      <c r="E6595" s="203"/>
      <c r="F6595" s="203"/>
    </row>
    <row r="6596" spans="2:6" ht="15.75">
      <c r="B6596" s="188"/>
      <c r="C6596" s="188"/>
      <c r="D6596" s="203"/>
      <c r="E6596" s="203"/>
      <c r="F6596" s="203"/>
    </row>
    <row r="6597" spans="2:6" ht="15.75">
      <c r="B6597" s="188"/>
      <c r="C6597" s="188"/>
      <c r="D6597" s="203"/>
      <c r="E6597" s="203"/>
      <c r="F6597" s="203"/>
    </row>
    <row r="6598" spans="2:6" ht="15.75">
      <c r="B6598" s="188"/>
      <c r="C6598" s="188"/>
      <c r="D6598" s="203"/>
      <c r="E6598" s="203"/>
      <c r="F6598" s="203"/>
    </row>
    <row r="6599" spans="2:6" ht="15.75">
      <c r="B6599" s="188"/>
      <c r="C6599" s="188"/>
      <c r="D6599" s="203"/>
      <c r="E6599" s="203"/>
      <c r="F6599" s="203"/>
    </row>
    <row r="6600" spans="2:6" ht="15.75">
      <c r="B6600" s="188"/>
      <c r="C6600" s="188"/>
      <c r="D6600" s="203"/>
      <c r="E6600" s="203"/>
      <c r="F6600" s="203"/>
    </row>
    <row r="6601" spans="2:6" ht="15.75">
      <c r="B6601" s="188"/>
      <c r="C6601" s="188"/>
      <c r="D6601" s="203"/>
      <c r="E6601" s="203"/>
      <c r="F6601" s="203"/>
    </row>
    <row r="6602" spans="2:6" ht="15.75">
      <c r="B6602" s="188"/>
      <c r="C6602" s="188"/>
      <c r="D6602" s="203"/>
      <c r="E6602" s="203"/>
      <c r="F6602" s="203"/>
    </row>
    <row r="6603" spans="2:6" ht="15.75">
      <c r="B6603" s="188"/>
      <c r="C6603" s="188"/>
      <c r="D6603" s="203"/>
      <c r="E6603" s="203"/>
      <c r="F6603" s="203"/>
    </row>
    <row r="6604" spans="2:6" ht="15.75">
      <c r="B6604" s="188"/>
      <c r="C6604" s="188"/>
      <c r="D6604" s="203"/>
      <c r="E6604" s="203"/>
      <c r="F6604" s="203"/>
    </row>
    <row r="6605" spans="2:6" ht="15.75">
      <c r="B6605" s="188"/>
      <c r="C6605" s="188"/>
      <c r="D6605" s="203"/>
      <c r="E6605" s="203"/>
      <c r="F6605" s="203"/>
    </row>
    <row r="6606" spans="2:6" ht="15.75">
      <c r="B6606" s="188"/>
      <c r="C6606" s="188"/>
      <c r="D6606" s="203"/>
      <c r="E6606" s="203"/>
      <c r="F6606" s="203"/>
    </row>
    <row r="6607" spans="2:6" ht="15.75">
      <c r="B6607" s="188"/>
      <c r="C6607" s="188"/>
      <c r="D6607" s="203"/>
      <c r="E6607" s="203"/>
      <c r="F6607" s="203"/>
    </row>
    <row r="6608" spans="2:6" ht="15.75">
      <c r="B6608" s="188"/>
      <c r="C6608" s="188"/>
      <c r="D6608" s="203"/>
      <c r="E6608" s="203"/>
      <c r="F6608" s="203"/>
    </row>
    <row r="6609" spans="2:6" ht="15.75">
      <c r="B6609" s="188"/>
      <c r="C6609" s="188"/>
      <c r="D6609" s="203"/>
      <c r="E6609" s="203"/>
      <c r="F6609" s="203"/>
    </row>
    <row r="6610" spans="2:6" ht="15.75">
      <c r="B6610" s="188"/>
      <c r="C6610" s="188"/>
      <c r="D6610" s="203"/>
      <c r="E6610" s="203"/>
      <c r="F6610" s="203"/>
    </row>
    <row r="6611" spans="2:6" ht="15.75">
      <c r="B6611" s="188"/>
      <c r="C6611" s="188"/>
      <c r="D6611" s="203"/>
      <c r="E6611" s="203"/>
      <c r="F6611" s="203"/>
    </row>
    <row r="6612" spans="2:6" ht="15.75">
      <c r="B6612" s="188"/>
      <c r="C6612" s="188"/>
      <c r="D6612" s="203"/>
      <c r="E6612" s="203"/>
      <c r="F6612" s="203"/>
    </row>
    <row r="6613" spans="2:6" ht="15.75">
      <c r="B6613" s="188"/>
      <c r="C6613" s="188"/>
      <c r="D6613" s="203"/>
      <c r="E6613" s="203"/>
      <c r="F6613" s="203"/>
    </row>
    <row r="6614" spans="2:6" ht="15.75">
      <c r="B6614" s="188"/>
      <c r="C6614" s="188"/>
      <c r="D6614" s="203"/>
      <c r="E6614" s="203"/>
      <c r="F6614" s="203"/>
    </row>
    <row r="6615" spans="2:6" ht="15.75">
      <c r="B6615" s="188"/>
      <c r="C6615" s="188"/>
      <c r="D6615" s="203"/>
      <c r="E6615" s="203"/>
      <c r="F6615" s="203"/>
    </row>
    <row r="6616" spans="2:6" ht="15.75">
      <c r="B6616" s="188"/>
      <c r="C6616" s="188"/>
      <c r="D6616" s="203"/>
      <c r="E6616" s="203"/>
      <c r="F6616" s="203"/>
    </row>
    <row r="6617" spans="2:6" ht="15.75">
      <c r="B6617" s="188"/>
      <c r="C6617" s="188"/>
      <c r="D6617" s="203"/>
      <c r="E6617" s="203"/>
      <c r="F6617" s="203"/>
    </row>
    <row r="6618" spans="2:6" ht="15.75">
      <c r="B6618" s="188"/>
      <c r="C6618" s="188"/>
      <c r="D6618" s="203"/>
      <c r="E6618" s="203"/>
      <c r="F6618" s="203"/>
    </row>
    <row r="6619" spans="2:6" ht="15.75">
      <c r="B6619" s="188"/>
      <c r="C6619" s="188"/>
      <c r="D6619" s="203"/>
      <c r="E6619" s="203"/>
      <c r="F6619" s="203"/>
    </row>
    <row r="6620" spans="2:6" ht="15.75">
      <c r="B6620" s="188"/>
      <c r="C6620" s="188"/>
      <c r="D6620" s="203"/>
      <c r="E6620" s="203"/>
      <c r="F6620" s="203"/>
    </row>
    <row r="6621" spans="2:6" ht="15.75">
      <c r="B6621" s="188"/>
      <c r="C6621" s="188"/>
      <c r="D6621" s="203"/>
      <c r="E6621" s="203"/>
      <c r="F6621" s="203"/>
    </row>
    <row r="6622" spans="2:6" ht="15.75">
      <c r="B6622" s="188"/>
      <c r="C6622" s="188"/>
      <c r="D6622" s="203"/>
      <c r="E6622" s="203"/>
      <c r="F6622" s="203"/>
    </row>
    <row r="6623" spans="2:6" ht="15.75">
      <c r="B6623" s="188"/>
      <c r="C6623" s="188"/>
      <c r="D6623" s="203"/>
      <c r="E6623" s="203"/>
      <c r="F6623" s="203"/>
    </row>
    <row r="6624" spans="2:6" ht="15.75">
      <c r="B6624" s="188"/>
      <c r="C6624" s="188"/>
      <c r="D6624" s="203"/>
      <c r="E6624" s="203"/>
      <c r="F6624" s="203"/>
    </row>
    <row r="6625" spans="2:6" ht="15.75">
      <c r="B6625" s="188"/>
      <c r="C6625" s="188"/>
      <c r="D6625" s="203"/>
      <c r="E6625" s="203"/>
      <c r="F6625" s="203"/>
    </row>
    <row r="6626" spans="2:6" ht="15.75">
      <c r="B6626" s="188"/>
      <c r="C6626" s="188"/>
      <c r="D6626" s="203"/>
      <c r="E6626" s="203"/>
      <c r="F6626" s="203"/>
    </row>
    <row r="6627" spans="2:6" ht="15.75">
      <c r="B6627" s="188"/>
      <c r="C6627" s="188"/>
      <c r="D6627" s="203"/>
      <c r="E6627" s="203"/>
      <c r="F6627" s="203"/>
    </row>
    <row r="6628" spans="2:6" ht="15.75">
      <c r="B6628" s="188"/>
      <c r="C6628" s="188"/>
      <c r="D6628" s="203"/>
      <c r="E6628" s="203"/>
      <c r="F6628" s="203"/>
    </row>
    <row r="6629" spans="2:6" ht="15.75">
      <c r="B6629" s="188"/>
      <c r="C6629" s="188"/>
      <c r="D6629" s="203"/>
      <c r="E6629" s="203"/>
      <c r="F6629" s="203"/>
    </row>
    <row r="6630" spans="2:6" ht="15.75">
      <c r="B6630" s="188"/>
      <c r="C6630" s="188"/>
      <c r="D6630" s="203"/>
      <c r="E6630" s="203"/>
      <c r="F6630" s="203"/>
    </row>
    <row r="6631" spans="2:6" ht="15.75">
      <c r="B6631" s="188"/>
      <c r="C6631" s="188"/>
      <c r="D6631" s="203"/>
      <c r="E6631" s="203"/>
      <c r="F6631" s="203"/>
    </row>
    <row r="6632" spans="2:6" ht="15.75">
      <c r="B6632" s="188"/>
      <c r="C6632" s="188"/>
      <c r="D6632" s="203"/>
      <c r="E6632" s="203"/>
      <c r="F6632" s="203"/>
    </row>
    <row r="6633" spans="2:6" ht="15.75">
      <c r="B6633" s="188"/>
      <c r="C6633" s="188"/>
      <c r="D6633" s="203"/>
      <c r="E6633" s="203"/>
      <c r="F6633" s="203"/>
    </row>
    <row r="6634" spans="2:6" ht="15.75">
      <c r="B6634" s="188"/>
      <c r="C6634" s="188"/>
      <c r="D6634" s="203"/>
      <c r="E6634" s="203"/>
      <c r="F6634" s="203"/>
    </row>
    <row r="6635" spans="2:6" ht="15.75">
      <c r="B6635" s="188"/>
      <c r="C6635" s="188"/>
      <c r="D6635" s="203"/>
      <c r="E6635" s="203"/>
      <c r="F6635" s="203"/>
    </row>
    <row r="6636" spans="2:6" ht="15.75">
      <c r="B6636" s="188"/>
      <c r="C6636" s="188"/>
      <c r="D6636" s="203"/>
      <c r="E6636" s="203"/>
      <c r="F6636" s="203"/>
    </row>
    <row r="6637" spans="2:6" ht="15.75">
      <c r="B6637" s="188"/>
      <c r="C6637" s="188"/>
      <c r="D6637" s="203"/>
      <c r="E6637" s="203"/>
      <c r="F6637" s="203"/>
    </row>
    <row r="6638" spans="2:6" ht="15.75">
      <c r="B6638" s="188"/>
      <c r="C6638" s="188"/>
      <c r="D6638" s="203"/>
      <c r="E6638" s="203"/>
      <c r="F6638" s="203"/>
    </row>
    <row r="6639" spans="2:6" ht="15.75">
      <c r="B6639" s="188"/>
      <c r="C6639" s="188"/>
      <c r="D6639" s="203"/>
      <c r="E6639" s="203"/>
      <c r="F6639" s="203"/>
    </row>
    <row r="6640" spans="2:6" ht="15.75">
      <c r="B6640" s="188"/>
      <c r="C6640" s="188"/>
      <c r="D6640" s="203"/>
      <c r="E6640" s="203"/>
      <c r="F6640" s="203"/>
    </row>
    <row r="6641" spans="2:6" ht="15.75">
      <c r="B6641" s="188"/>
      <c r="C6641" s="188"/>
      <c r="D6641" s="203"/>
      <c r="E6641" s="203"/>
      <c r="F6641" s="203"/>
    </row>
    <row r="6642" spans="2:6" ht="15.75">
      <c r="B6642" s="188"/>
      <c r="C6642" s="188"/>
      <c r="D6642" s="203"/>
      <c r="E6642" s="203"/>
      <c r="F6642" s="203"/>
    </row>
    <row r="6643" spans="2:6" ht="15.75">
      <c r="B6643" s="188"/>
      <c r="C6643" s="188"/>
      <c r="D6643" s="203"/>
      <c r="E6643" s="203"/>
      <c r="F6643" s="203"/>
    </row>
    <row r="6644" spans="2:6" ht="15.75">
      <c r="B6644" s="188"/>
      <c r="C6644" s="188"/>
      <c r="D6644" s="203"/>
      <c r="E6644" s="203"/>
      <c r="F6644" s="203"/>
    </row>
    <row r="6645" spans="2:6" ht="15.75">
      <c r="B6645" s="188"/>
      <c r="C6645" s="188"/>
      <c r="D6645" s="203"/>
      <c r="E6645" s="203"/>
      <c r="F6645" s="203"/>
    </row>
    <row r="6646" spans="2:6" ht="15.75">
      <c r="B6646" s="188"/>
      <c r="C6646" s="188"/>
      <c r="D6646" s="203"/>
      <c r="E6646" s="203"/>
      <c r="F6646" s="203"/>
    </row>
    <row r="6647" spans="2:6" ht="15.75">
      <c r="B6647" s="188"/>
      <c r="C6647" s="188"/>
      <c r="D6647" s="203"/>
      <c r="E6647" s="203"/>
      <c r="F6647" s="203"/>
    </row>
    <row r="6648" spans="2:6" ht="15.75">
      <c r="B6648" s="188"/>
      <c r="C6648" s="188"/>
      <c r="D6648" s="203"/>
      <c r="E6648" s="203"/>
      <c r="F6648" s="203"/>
    </row>
    <row r="6649" spans="2:6" ht="15.75">
      <c r="B6649" s="188"/>
      <c r="C6649" s="188"/>
      <c r="D6649" s="203"/>
      <c r="E6649" s="203"/>
      <c r="F6649" s="203"/>
    </row>
    <row r="6650" spans="2:6" ht="15.75">
      <c r="B6650" s="188"/>
      <c r="C6650" s="188"/>
      <c r="D6650" s="203"/>
      <c r="E6650" s="203"/>
      <c r="F6650" s="203"/>
    </row>
    <row r="6651" spans="2:6" ht="15.75">
      <c r="B6651" s="188"/>
      <c r="C6651" s="188"/>
      <c r="D6651" s="203"/>
      <c r="E6651" s="203"/>
      <c r="F6651" s="203"/>
    </row>
    <row r="6652" spans="2:6" ht="15.75">
      <c r="B6652" s="188"/>
      <c r="C6652" s="188"/>
      <c r="D6652" s="203"/>
      <c r="E6652" s="203"/>
      <c r="F6652" s="203"/>
    </row>
    <row r="6653" spans="2:6" ht="15.75">
      <c r="B6653" s="188"/>
      <c r="C6653" s="188"/>
      <c r="D6653" s="203"/>
      <c r="E6653" s="203"/>
      <c r="F6653" s="203"/>
    </row>
    <row r="6654" spans="2:6" ht="15.75">
      <c r="B6654" s="188"/>
      <c r="C6654" s="188"/>
      <c r="D6654" s="203"/>
      <c r="E6654" s="203"/>
      <c r="F6654" s="203"/>
    </row>
    <row r="6655" spans="2:6" ht="15.75">
      <c r="B6655" s="188"/>
      <c r="C6655" s="188"/>
      <c r="D6655" s="203"/>
      <c r="E6655" s="203"/>
      <c r="F6655" s="203"/>
    </row>
    <row r="6656" spans="2:6" ht="15.75">
      <c r="B6656" s="188"/>
      <c r="C6656" s="188"/>
      <c r="D6656" s="203"/>
      <c r="E6656" s="203"/>
      <c r="F6656" s="203"/>
    </row>
    <row r="6657" spans="2:6" ht="15.75">
      <c r="B6657" s="188"/>
      <c r="C6657" s="188"/>
      <c r="D6657" s="203"/>
      <c r="E6657" s="203"/>
      <c r="F6657" s="203"/>
    </row>
    <row r="6658" spans="2:6" ht="15.75">
      <c r="B6658" s="188"/>
      <c r="C6658" s="188"/>
      <c r="D6658" s="203"/>
      <c r="E6658" s="203"/>
      <c r="F6658" s="203"/>
    </row>
    <row r="6659" spans="2:6" ht="15.75">
      <c r="B6659" s="188"/>
      <c r="C6659" s="188"/>
      <c r="D6659" s="203"/>
      <c r="E6659" s="203"/>
      <c r="F6659" s="203"/>
    </row>
    <row r="6660" spans="2:6" ht="15.75">
      <c r="B6660" s="188"/>
      <c r="C6660" s="188"/>
      <c r="D6660" s="203"/>
      <c r="E6660" s="203"/>
      <c r="F6660" s="203"/>
    </row>
    <row r="6661" spans="2:6" ht="15.75">
      <c r="B6661" s="188"/>
      <c r="C6661" s="188"/>
      <c r="D6661" s="203"/>
      <c r="E6661" s="203"/>
      <c r="F6661" s="203"/>
    </row>
    <row r="6662" spans="2:6" ht="15.75">
      <c r="B6662" s="188"/>
      <c r="C6662" s="188"/>
      <c r="D6662" s="203"/>
      <c r="E6662" s="203"/>
      <c r="F6662" s="203"/>
    </row>
    <row r="6663" spans="2:6" ht="15.75">
      <c r="B6663" s="188"/>
      <c r="C6663" s="188"/>
      <c r="D6663" s="203"/>
      <c r="E6663" s="203"/>
      <c r="F6663" s="203"/>
    </row>
    <row r="6664" spans="2:6" ht="15.75">
      <c r="B6664" s="188"/>
      <c r="C6664" s="188"/>
      <c r="D6664" s="203"/>
      <c r="E6664" s="203"/>
      <c r="F6664" s="203"/>
    </row>
    <row r="6665" spans="2:6" ht="15.75">
      <c r="B6665" s="188"/>
      <c r="C6665" s="188"/>
      <c r="D6665" s="203"/>
      <c r="E6665" s="203"/>
      <c r="F6665" s="203"/>
    </row>
    <row r="6666" spans="2:6" ht="15.75">
      <c r="B6666" s="188"/>
      <c r="C6666" s="188"/>
      <c r="D6666" s="203"/>
      <c r="E6666" s="203"/>
      <c r="F6666" s="203"/>
    </row>
    <row r="6667" spans="2:6" ht="15.75">
      <c r="B6667" s="188"/>
      <c r="C6667" s="188"/>
      <c r="D6667" s="203"/>
      <c r="E6667" s="203"/>
      <c r="F6667" s="203"/>
    </row>
    <row r="6668" spans="2:6" ht="15.75">
      <c r="B6668" s="188"/>
      <c r="C6668" s="188"/>
      <c r="D6668" s="203"/>
      <c r="E6668" s="203"/>
      <c r="F6668" s="203"/>
    </row>
    <row r="6669" spans="2:6" ht="15.75">
      <c r="B6669" s="188"/>
      <c r="C6669" s="188"/>
      <c r="D6669" s="203"/>
      <c r="E6669" s="203"/>
      <c r="F6669" s="203"/>
    </row>
    <row r="6670" spans="2:6" ht="15.75">
      <c r="B6670" s="188"/>
      <c r="C6670" s="188"/>
      <c r="D6670" s="203"/>
      <c r="E6670" s="203"/>
      <c r="F6670" s="203"/>
    </row>
    <row r="6671" spans="2:6" ht="15.75">
      <c r="B6671" s="188"/>
      <c r="C6671" s="188"/>
      <c r="D6671" s="203"/>
      <c r="E6671" s="203"/>
      <c r="F6671" s="203"/>
    </row>
    <row r="6672" spans="2:6" ht="15.75">
      <c r="B6672" s="188"/>
      <c r="C6672" s="188"/>
      <c r="D6672" s="203"/>
      <c r="E6672" s="203"/>
      <c r="F6672" s="203"/>
    </row>
    <row r="6673" spans="2:6" ht="15.75">
      <c r="B6673" s="188"/>
      <c r="C6673" s="188"/>
      <c r="D6673" s="203"/>
      <c r="E6673" s="203"/>
      <c r="F6673" s="203"/>
    </row>
    <row r="6674" spans="2:6" ht="15.75">
      <c r="B6674" s="188"/>
      <c r="C6674" s="188"/>
      <c r="D6674" s="203"/>
      <c r="E6674" s="203"/>
      <c r="F6674" s="203"/>
    </row>
    <row r="6675" spans="2:6" ht="15.75">
      <c r="B6675" s="188"/>
      <c r="C6675" s="188"/>
      <c r="D6675" s="203"/>
      <c r="E6675" s="203"/>
      <c r="F6675" s="203"/>
    </row>
    <row r="6676" spans="2:6" ht="15.75">
      <c r="B6676" s="188"/>
      <c r="C6676" s="188"/>
      <c r="D6676" s="203"/>
      <c r="E6676" s="203"/>
      <c r="F6676" s="203"/>
    </row>
    <row r="6677" spans="2:6" ht="15.75">
      <c r="B6677" s="188"/>
      <c r="C6677" s="188"/>
      <c r="D6677" s="203"/>
      <c r="E6677" s="203"/>
      <c r="F6677" s="203"/>
    </row>
    <row r="6678" spans="2:6" ht="15.75">
      <c r="B6678" s="188"/>
      <c r="C6678" s="188"/>
      <c r="D6678" s="203"/>
      <c r="E6678" s="203"/>
      <c r="F6678" s="203"/>
    </row>
    <row r="6679" spans="2:6" ht="15.75">
      <c r="B6679" s="188"/>
      <c r="C6679" s="188"/>
      <c r="D6679" s="203"/>
      <c r="E6679" s="203"/>
      <c r="F6679" s="203"/>
    </row>
    <row r="6680" spans="2:6" ht="15.75">
      <c r="B6680" s="188"/>
      <c r="C6680" s="188"/>
      <c r="D6680" s="203"/>
      <c r="E6680" s="203"/>
      <c r="F6680" s="203"/>
    </row>
    <row r="6681" spans="2:6" ht="15.75">
      <c r="B6681" s="188"/>
      <c r="C6681" s="188"/>
      <c r="D6681" s="203"/>
      <c r="E6681" s="203"/>
      <c r="F6681" s="203"/>
    </row>
    <row r="6682" spans="2:6" ht="15.75">
      <c r="B6682" s="188"/>
      <c r="C6682" s="188"/>
      <c r="D6682" s="203"/>
      <c r="E6682" s="203"/>
      <c r="F6682" s="203"/>
    </row>
    <row r="6683" spans="2:6" ht="15.75">
      <c r="B6683" s="188"/>
      <c r="C6683" s="188"/>
      <c r="D6683" s="203"/>
      <c r="E6683" s="203"/>
      <c r="F6683" s="203"/>
    </row>
    <row r="6684" spans="2:6" ht="15.75">
      <c r="B6684" s="188"/>
      <c r="C6684" s="188"/>
      <c r="D6684" s="203"/>
      <c r="E6684" s="203"/>
      <c r="F6684" s="203"/>
    </row>
    <row r="6685" spans="2:6" ht="15.75">
      <c r="B6685" s="188"/>
      <c r="C6685" s="188"/>
      <c r="D6685" s="203"/>
      <c r="E6685" s="203"/>
      <c r="F6685" s="203"/>
    </row>
    <row r="6686" spans="2:6" ht="15.75">
      <c r="B6686" s="188"/>
      <c r="C6686" s="188"/>
      <c r="D6686" s="203"/>
      <c r="E6686" s="203"/>
      <c r="F6686" s="203"/>
    </row>
    <row r="6687" spans="2:6" ht="15.75">
      <c r="B6687" s="188"/>
      <c r="C6687" s="188"/>
      <c r="D6687" s="203"/>
      <c r="E6687" s="203"/>
      <c r="F6687" s="203"/>
    </row>
    <row r="6688" spans="2:6" ht="15.75">
      <c r="B6688" s="188"/>
      <c r="C6688" s="188"/>
      <c r="D6688" s="203"/>
      <c r="E6688" s="203"/>
      <c r="F6688" s="203"/>
    </row>
    <row r="6689" spans="2:6" ht="15.75">
      <c r="B6689" s="188"/>
      <c r="C6689" s="188"/>
      <c r="D6689" s="203"/>
      <c r="E6689" s="203"/>
      <c r="F6689" s="203"/>
    </row>
    <row r="6690" spans="2:6" ht="15.75">
      <c r="B6690" s="188"/>
      <c r="C6690" s="188"/>
      <c r="D6690" s="203"/>
      <c r="E6690" s="203"/>
      <c r="F6690" s="203"/>
    </row>
    <row r="6691" spans="2:6" ht="15.75">
      <c r="B6691" s="188"/>
      <c r="C6691" s="188"/>
      <c r="D6691" s="203"/>
      <c r="E6691" s="203"/>
      <c r="F6691" s="203"/>
    </row>
    <row r="6692" spans="2:6" ht="15.75">
      <c r="B6692" s="188"/>
      <c r="C6692" s="188"/>
      <c r="D6692" s="203"/>
      <c r="E6692" s="203"/>
      <c r="F6692" s="203"/>
    </row>
    <row r="6693" spans="2:6" ht="15.75">
      <c r="B6693" s="188"/>
      <c r="C6693" s="188"/>
      <c r="D6693" s="203"/>
      <c r="E6693" s="203"/>
      <c r="F6693" s="203"/>
    </row>
    <row r="6694" spans="2:6" ht="15.75">
      <c r="B6694" s="188"/>
      <c r="C6694" s="188"/>
      <c r="D6694" s="203"/>
      <c r="E6694" s="203"/>
      <c r="F6694" s="203"/>
    </row>
    <row r="6695" spans="2:6" ht="15.75">
      <c r="B6695" s="188"/>
      <c r="C6695" s="188"/>
      <c r="D6695" s="203"/>
      <c r="E6695" s="203"/>
      <c r="F6695" s="203"/>
    </row>
    <row r="6696" spans="2:6" ht="15.75">
      <c r="B6696" s="188"/>
      <c r="C6696" s="188"/>
      <c r="D6696" s="203"/>
      <c r="E6696" s="203"/>
      <c r="F6696" s="203"/>
    </row>
    <row r="6697" spans="2:6" ht="15.75">
      <c r="B6697" s="188"/>
      <c r="C6697" s="188"/>
      <c r="D6697" s="203"/>
      <c r="E6697" s="203"/>
      <c r="F6697" s="203"/>
    </row>
    <row r="6698" spans="2:6" ht="15.75">
      <c r="B6698" s="188"/>
      <c r="C6698" s="188"/>
      <c r="D6698" s="203"/>
      <c r="E6698" s="203"/>
      <c r="F6698" s="203"/>
    </row>
    <row r="6699" spans="2:6" ht="15.75">
      <c r="B6699" s="188"/>
      <c r="C6699" s="188"/>
      <c r="D6699" s="203"/>
      <c r="E6699" s="203"/>
      <c r="F6699" s="203"/>
    </row>
    <row r="6700" spans="2:6" ht="15.75">
      <c r="B6700" s="188"/>
      <c r="C6700" s="188"/>
      <c r="D6700" s="203"/>
      <c r="E6700" s="203"/>
      <c r="F6700" s="203"/>
    </row>
    <row r="6701" spans="2:6" ht="15.75">
      <c r="B6701" s="188"/>
      <c r="C6701" s="188"/>
      <c r="D6701" s="203"/>
      <c r="E6701" s="203"/>
      <c r="F6701" s="203"/>
    </row>
    <row r="6702" spans="2:6" ht="15.75">
      <c r="B6702" s="188"/>
      <c r="C6702" s="188"/>
      <c r="D6702" s="203"/>
      <c r="E6702" s="203"/>
      <c r="F6702" s="203"/>
    </row>
    <row r="6703" spans="2:6" ht="15.75">
      <c r="B6703" s="188"/>
      <c r="C6703" s="188"/>
      <c r="D6703" s="203"/>
      <c r="E6703" s="203"/>
      <c r="F6703" s="203"/>
    </row>
    <row r="6704" spans="2:6" ht="15.75">
      <c r="B6704" s="188"/>
      <c r="C6704" s="188"/>
      <c r="D6704" s="203"/>
      <c r="E6704" s="203"/>
      <c r="F6704" s="203"/>
    </row>
    <row r="6705" spans="2:6" ht="15.75">
      <c r="B6705" s="188"/>
      <c r="C6705" s="188"/>
      <c r="D6705" s="203"/>
      <c r="E6705" s="203"/>
      <c r="F6705" s="203"/>
    </row>
    <row r="6706" spans="2:6" ht="15.75">
      <c r="B6706" s="188"/>
      <c r="C6706" s="188"/>
      <c r="D6706" s="203"/>
      <c r="E6706" s="203"/>
      <c r="F6706" s="203"/>
    </row>
    <row r="6707" spans="2:6" ht="15.75">
      <c r="B6707" s="188"/>
      <c r="C6707" s="188"/>
      <c r="D6707" s="203"/>
      <c r="E6707" s="203"/>
      <c r="F6707" s="203"/>
    </row>
    <row r="6708" spans="2:6" ht="15.75">
      <c r="B6708" s="188"/>
      <c r="C6708" s="188"/>
      <c r="D6708" s="203"/>
      <c r="E6708" s="203"/>
      <c r="F6708" s="203"/>
    </row>
    <row r="6709" spans="2:6" ht="15.75">
      <c r="B6709" s="188"/>
      <c r="C6709" s="188"/>
      <c r="D6709" s="203"/>
      <c r="E6709" s="203"/>
      <c r="F6709" s="203"/>
    </row>
    <row r="6710" spans="2:6" ht="15.75">
      <c r="B6710" s="188"/>
      <c r="C6710" s="188"/>
      <c r="D6710" s="203"/>
      <c r="E6710" s="203"/>
      <c r="F6710" s="203"/>
    </row>
    <row r="6711" spans="2:6" ht="15.75">
      <c r="B6711" s="188"/>
      <c r="C6711" s="188"/>
      <c r="D6711" s="203"/>
      <c r="E6711" s="203"/>
      <c r="F6711" s="203"/>
    </row>
    <row r="6712" spans="2:6" ht="15.75">
      <c r="B6712" s="188"/>
      <c r="C6712" s="188"/>
      <c r="D6712" s="203"/>
      <c r="E6712" s="203"/>
      <c r="F6712" s="203"/>
    </row>
    <row r="6713" spans="2:6" ht="15.75">
      <c r="B6713" s="188"/>
      <c r="C6713" s="188"/>
      <c r="D6713" s="203"/>
      <c r="E6713" s="203"/>
      <c r="F6713" s="203"/>
    </row>
    <row r="6714" spans="2:6" ht="15.75">
      <c r="B6714" s="188"/>
      <c r="C6714" s="188"/>
      <c r="D6714" s="203"/>
      <c r="E6714" s="203"/>
      <c r="F6714" s="203"/>
    </row>
    <row r="6715" spans="2:6" ht="15.75">
      <c r="B6715" s="188"/>
      <c r="C6715" s="188"/>
      <c r="D6715" s="203"/>
      <c r="E6715" s="203"/>
      <c r="F6715" s="203"/>
    </row>
    <row r="6716" spans="2:6" ht="15.75">
      <c r="B6716" s="188"/>
      <c r="C6716" s="188"/>
      <c r="D6716" s="203"/>
      <c r="E6716" s="203"/>
      <c r="F6716" s="203"/>
    </row>
    <row r="6717" spans="2:6" ht="15.75">
      <c r="B6717" s="188"/>
      <c r="C6717" s="188"/>
      <c r="D6717" s="203"/>
      <c r="E6717" s="203"/>
      <c r="F6717" s="203"/>
    </row>
    <row r="6718" spans="2:6" ht="15.75">
      <c r="B6718" s="188"/>
      <c r="C6718" s="188"/>
      <c r="D6718" s="203"/>
      <c r="E6718" s="203"/>
      <c r="F6718" s="203"/>
    </row>
    <row r="6719" spans="2:6" ht="15.75">
      <c r="B6719" s="188"/>
      <c r="C6719" s="188"/>
      <c r="D6719" s="203"/>
      <c r="E6719" s="203"/>
      <c r="F6719" s="203"/>
    </row>
    <row r="6720" spans="2:6" ht="15.75">
      <c r="B6720" s="188"/>
      <c r="C6720" s="188"/>
      <c r="D6720" s="203"/>
      <c r="E6720" s="203"/>
      <c r="F6720" s="203"/>
    </row>
    <row r="6721" spans="2:6" ht="15.75">
      <c r="B6721" s="188"/>
      <c r="C6721" s="188"/>
      <c r="D6721" s="203"/>
      <c r="E6721" s="203"/>
      <c r="F6721" s="203"/>
    </row>
    <row r="6722" spans="2:6" ht="15.75">
      <c r="B6722" s="188"/>
      <c r="C6722" s="188"/>
      <c r="D6722" s="203"/>
      <c r="E6722" s="203"/>
      <c r="F6722" s="203"/>
    </row>
    <row r="6723" spans="2:6" ht="15.75">
      <c r="B6723" s="188"/>
      <c r="C6723" s="188"/>
      <c r="D6723" s="203"/>
      <c r="E6723" s="203"/>
      <c r="F6723" s="203"/>
    </row>
    <row r="6724" spans="2:6" ht="15.75">
      <c r="B6724" s="188"/>
      <c r="C6724" s="188"/>
      <c r="D6724" s="203"/>
      <c r="E6724" s="203"/>
      <c r="F6724" s="203"/>
    </row>
    <row r="6725" spans="2:6" ht="15.75">
      <c r="B6725" s="188"/>
      <c r="C6725" s="188"/>
      <c r="D6725" s="203"/>
      <c r="E6725" s="203"/>
      <c r="F6725" s="203"/>
    </row>
    <row r="6726" spans="2:6" ht="15.75">
      <c r="B6726" s="188"/>
      <c r="C6726" s="188"/>
      <c r="D6726" s="203"/>
      <c r="E6726" s="203"/>
      <c r="F6726" s="203"/>
    </row>
    <row r="6727" spans="2:6" ht="15.75">
      <c r="B6727" s="188"/>
      <c r="C6727" s="188"/>
      <c r="D6727" s="203"/>
      <c r="E6727" s="203"/>
      <c r="F6727" s="203"/>
    </row>
    <row r="6728" spans="2:6" ht="15.75">
      <c r="B6728" s="188"/>
      <c r="C6728" s="188"/>
      <c r="D6728" s="203"/>
      <c r="E6728" s="203"/>
      <c r="F6728" s="203"/>
    </row>
    <row r="6729" spans="2:6" ht="15.75">
      <c r="B6729" s="188"/>
      <c r="C6729" s="188"/>
      <c r="D6729" s="203"/>
      <c r="E6729" s="203"/>
      <c r="F6729" s="203"/>
    </row>
    <row r="6730" spans="2:6" ht="15.75">
      <c r="B6730" s="188"/>
      <c r="C6730" s="188"/>
      <c r="D6730" s="203"/>
      <c r="E6730" s="203"/>
      <c r="F6730" s="203"/>
    </row>
    <row r="6731" spans="2:6" ht="15.75">
      <c r="B6731" s="188"/>
      <c r="C6731" s="188"/>
      <c r="D6731" s="203"/>
      <c r="E6731" s="203"/>
      <c r="F6731" s="203"/>
    </row>
    <row r="6732" spans="2:6" ht="15.75">
      <c r="B6732" s="188"/>
      <c r="C6732" s="188"/>
      <c r="D6732" s="203"/>
      <c r="E6732" s="203"/>
      <c r="F6732" s="203"/>
    </row>
    <row r="6733" spans="2:6" ht="15.75">
      <c r="B6733" s="188"/>
      <c r="C6733" s="188"/>
      <c r="D6733" s="203"/>
      <c r="E6733" s="203"/>
      <c r="F6733" s="203"/>
    </row>
    <row r="6734" spans="2:6" ht="15.75">
      <c r="B6734" s="188"/>
      <c r="C6734" s="188"/>
      <c r="D6734" s="203"/>
      <c r="E6734" s="203"/>
      <c r="F6734" s="203"/>
    </row>
    <row r="6735" spans="2:6" ht="15.75">
      <c r="B6735" s="188"/>
      <c r="C6735" s="188"/>
      <c r="D6735" s="203"/>
      <c r="E6735" s="203"/>
      <c r="F6735" s="203"/>
    </row>
    <row r="6736" spans="2:6" ht="15.75">
      <c r="B6736" s="188"/>
      <c r="C6736" s="188"/>
      <c r="D6736" s="203"/>
      <c r="E6736" s="203"/>
      <c r="F6736" s="203"/>
    </row>
    <row r="6737" spans="2:6" ht="15.75">
      <c r="B6737" s="188"/>
      <c r="C6737" s="188"/>
      <c r="D6737" s="203"/>
      <c r="E6737" s="203"/>
      <c r="F6737" s="203"/>
    </row>
    <row r="6738" spans="2:6" ht="15.75">
      <c r="B6738" s="188"/>
      <c r="C6738" s="188"/>
      <c r="D6738" s="203"/>
      <c r="E6738" s="203"/>
      <c r="F6738" s="203"/>
    </row>
    <row r="6739" spans="2:6" ht="15.75">
      <c r="B6739" s="188"/>
      <c r="C6739" s="188"/>
      <c r="D6739" s="203"/>
      <c r="E6739" s="203"/>
      <c r="F6739" s="203"/>
    </row>
    <row r="6740" spans="2:6" ht="15.75">
      <c r="B6740" s="188"/>
      <c r="C6740" s="188"/>
      <c r="D6740" s="203"/>
      <c r="E6740" s="203"/>
      <c r="F6740" s="203"/>
    </row>
    <row r="6741" spans="2:6" ht="15.75">
      <c r="B6741" s="188"/>
      <c r="C6741" s="188"/>
      <c r="D6741" s="203"/>
      <c r="E6741" s="203"/>
      <c r="F6741" s="203"/>
    </row>
    <row r="6742" spans="2:6" ht="15.75">
      <c r="B6742" s="188"/>
      <c r="C6742" s="188"/>
      <c r="D6742" s="203"/>
      <c r="E6742" s="203"/>
      <c r="F6742" s="203"/>
    </row>
    <row r="6743" spans="2:6" ht="15.75">
      <c r="B6743" s="188"/>
      <c r="C6743" s="188"/>
      <c r="D6743" s="203"/>
      <c r="E6743" s="203"/>
      <c r="F6743" s="203"/>
    </row>
    <row r="6744" spans="2:6" ht="15.75">
      <c r="B6744" s="188"/>
      <c r="C6744" s="188"/>
      <c r="D6744" s="203"/>
      <c r="E6744" s="203"/>
      <c r="F6744" s="203"/>
    </row>
    <row r="6745" spans="2:6" ht="15.75">
      <c r="B6745" s="188"/>
      <c r="C6745" s="188"/>
      <c r="D6745" s="203"/>
      <c r="E6745" s="203"/>
      <c r="F6745" s="203"/>
    </row>
    <row r="6746" spans="2:6" ht="15.75">
      <c r="B6746" s="188"/>
      <c r="C6746" s="188"/>
      <c r="D6746" s="203"/>
      <c r="E6746" s="203"/>
      <c r="F6746" s="203"/>
    </row>
    <row r="6747" spans="2:6" ht="15.75">
      <c r="B6747" s="188"/>
      <c r="C6747" s="188"/>
      <c r="D6747" s="203"/>
      <c r="E6747" s="203"/>
      <c r="F6747" s="203"/>
    </row>
    <row r="6748" spans="2:6" ht="15.75">
      <c r="B6748" s="188"/>
      <c r="C6748" s="188"/>
      <c r="D6748" s="203"/>
      <c r="E6748" s="203"/>
      <c r="F6748" s="203"/>
    </row>
    <row r="6749" spans="2:6" ht="15.75">
      <c r="B6749" s="188"/>
      <c r="C6749" s="188"/>
      <c r="D6749" s="203"/>
      <c r="E6749" s="203"/>
      <c r="F6749" s="203"/>
    </row>
    <row r="6750" spans="2:6" ht="15.75">
      <c r="B6750" s="188"/>
      <c r="C6750" s="188"/>
      <c r="D6750" s="203"/>
      <c r="E6750" s="203"/>
      <c r="F6750" s="203"/>
    </row>
    <row r="6751" spans="2:6" ht="15.75">
      <c r="B6751" s="188"/>
      <c r="C6751" s="188"/>
      <c r="D6751" s="203"/>
      <c r="E6751" s="203"/>
      <c r="F6751" s="203"/>
    </row>
    <row r="6752" spans="2:6" ht="15.75">
      <c r="B6752" s="188"/>
      <c r="C6752" s="188"/>
      <c r="D6752" s="203"/>
      <c r="E6752" s="203"/>
      <c r="F6752" s="203"/>
    </row>
    <row r="6753" spans="2:6" ht="15.75">
      <c r="B6753" s="188"/>
      <c r="C6753" s="188"/>
      <c r="D6753" s="203"/>
      <c r="E6753" s="203"/>
      <c r="F6753" s="203"/>
    </row>
    <row r="6754" spans="2:6" ht="15.75">
      <c r="B6754" s="188"/>
      <c r="C6754" s="188"/>
      <c r="D6754" s="203"/>
      <c r="E6754" s="203"/>
      <c r="F6754" s="203"/>
    </row>
    <row r="6755" spans="2:6" ht="15.75">
      <c r="B6755" s="188"/>
      <c r="C6755" s="188"/>
      <c r="D6755" s="203"/>
      <c r="E6755" s="203"/>
      <c r="F6755" s="203"/>
    </row>
    <row r="6756" spans="2:6" ht="15.75">
      <c r="B6756" s="188"/>
      <c r="C6756" s="188"/>
      <c r="D6756" s="203"/>
      <c r="E6756" s="203"/>
      <c r="F6756" s="203"/>
    </row>
    <row r="6757" spans="2:6" ht="15.75">
      <c r="B6757" s="188"/>
      <c r="C6757" s="188"/>
      <c r="D6757" s="203"/>
      <c r="E6757" s="203"/>
      <c r="F6757" s="203"/>
    </row>
    <row r="6758" spans="2:6" ht="15.75">
      <c r="B6758" s="188"/>
      <c r="C6758" s="188"/>
      <c r="D6758" s="203"/>
      <c r="E6758" s="203"/>
      <c r="F6758" s="203"/>
    </row>
    <row r="6759" spans="2:6" ht="15.75">
      <c r="B6759" s="188"/>
      <c r="C6759" s="188"/>
      <c r="D6759" s="203"/>
      <c r="E6759" s="203"/>
      <c r="F6759" s="203"/>
    </row>
    <row r="6760" spans="2:6" ht="15.75">
      <c r="B6760" s="188"/>
      <c r="C6760" s="188"/>
      <c r="D6760" s="203"/>
      <c r="E6760" s="203"/>
      <c r="F6760" s="203"/>
    </row>
    <row r="6761" spans="2:6" ht="15.75">
      <c r="B6761" s="188"/>
      <c r="C6761" s="188"/>
      <c r="D6761" s="203"/>
      <c r="E6761" s="203"/>
      <c r="F6761" s="203"/>
    </row>
    <row r="6762" spans="2:6" ht="15.75">
      <c r="B6762" s="188"/>
      <c r="C6762" s="188"/>
      <c r="D6762" s="203"/>
      <c r="E6762" s="203"/>
      <c r="F6762" s="203"/>
    </row>
    <row r="6763" spans="2:6" ht="15.75">
      <c r="B6763" s="188"/>
      <c r="C6763" s="188"/>
      <c r="D6763" s="203"/>
      <c r="E6763" s="203"/>
      <c r="F6763" s="203"/>
    </row>
    <row r="6764" spans="2:6" ht="15.75">
      <c r="B6764" s="188"/>
      <c r="C6764" s="188"/>
      <c r="D6764" s="203"/>
      <c r="E6764" s="203"/>
      <c r="F6764" s="203"/>
    </row>
    <row r="6765" spans="2:6" ht="15.75">
      <c r="B6765" s="188"/>
      <c r="C6765" s="188"/>
      <c r="D6765" s="203"/>
      <c r="E6765" s="203"/>
      <c r="F6765" s="203"/>
    </row>
    <row r="6766" spans="2:6" ht="15.75">
      <c r="B6766" s="188"/>
      <c r="C6766" s="188"/>
      <c r="D6766" s="203"/>
      <c r="E6766" s="203"/>
      <c r="F6766" s="203"/>
    </row>
    <row r="6767" spans="2:6" ht="15.75">
      <c r="B6767" s="188"/>
      <c r="C6767" s="188"/>
      <c r="D6767" s="203"/>
      <c r="E6767" s="203"/>
      <c r="F6767" s="203"/>
    </row>
    <row r="6768" spans="2:6" ht="15.75">
      <c r="B6768" s="188"/>
      <c r="C6768" s="188"/>
      <c r="D6768" s="203"/>
      <c r="E6768" s="203"/>
      <c r="F6768" s="203"/>
    </row>
    <row r="6769" spans="2:6" ht="15.75">
      <c r="B6769" s="188"/>
      <c r="C6769" s="188"/>
      <c r="D6769" s="203"/>
      <c r="E6769" s="203"/>
      <c r="F6769" s="203"/>
    </row>
    <row r="6770" spans="2:6" ht="15.75">
      <c r="B6770" s="188"/>
      <c r="C6770" s="188"/>
      <c r="D6770" s="203"/>
      <c r="E6770" s="203"/>
      <c r="F6770" s="203"/>
    </row>
    <row r="6771" spans="2:6" ht="15.75">
      <c r="B6771" s="188"/>
      <c r="C6771" s="188"/>
      <c r="D6771" s="203"/>
      <c r="E6771" s="203"/>
      <c r="F6771" s="203"/>
    </row>
    <row r="6772" spans="2:6" ht="15.75">
      <c r="B6772" s="188"/>
      <c r="C6772" s="188"/>
      <c r="D6772" s="203"/>
      <c r="E6772" s="203"/>
      <c r="F6772" s="203"/>
    </row>
    <row r="6773" spans="2:6" ht="15.75">
      <c r="B6773" s="188"/>
      <c r="C6773" s="188"/>
      <c r="D6773" s="203"/>
      <c r="E6773" s="203"/>
      <c r="F6773" s="203"/>
    </row>
    <row r="6774" spans="2:6" ht="15.75">
      <c r="B6774" s="188"/>
      <c r="C6774" s="188"/>
      <c r="D6774" s="203"/>
      <c r="E6774" s="203"/>
      <c r="F6774" s="203"/>
    </row>
    <row r="6775" spans="2:6" ht="15.75">
      <c r="B6775" s="188"/>
      <c r="C6775" s="188"/>
      <c r="D6775" s="203"/>
      <c r="E6775" s="203"/>
      <c r="F6775" s="203"/>
    </row>
    <row r="6776" spans="2:6" ht="15.75">
      <c r="B6776" s="188"/>
      <c r="C6776" s="188"/>
      <c r="D6776" s="203"/>
      <c r="E6776" s="203"/>
      <c r="F6776" s="203"/>
    </row>
    <row r="6777" spans="2:6" ht="15.75">
      <c r="B6777" s="188"/>
      <c r="C6777" s="188"/>
      <c r="D6777" s="203"/>
      <c r="E6777" s="203"/>
      <c r="F6777" s="203"/>
    </row>
    <row r="6778" spans="2:6" ht="15.75">
      <c r="B6778" s="188"/>
      <c r="C6778" s="188"/>
      <c r="D6778" s="203"/>
      <c r="E6778" s="203"/>
      <c r="F6778" s="203"/>
    </row>
    <row r="6779" spans="2:6" ht="15.75">
      <c r="B6779" s="188"/>
      <c r="C6779" s="188"/>
      <c r="D6779" s="203"/>
      <c r="E6779" s="203"/>
      <c r="F6779" s="203"/>
    </row>
    <row r="6780" spans="2:6" ht="15.75">
      <c r="B6780" s="188"/>
      <c r="C6780" s="188"/>
      <c r="D6780" s="203"/>
      <c r="E6780" s="203"/>
      <c r="F6780" s="203"/>
    </row>
    <row r="6781" spans="2:6" ht="15.75">
      <c r="B6781" s="188"/>
      <c r="C6781" s="188"/>
      <c r="D6781" s="203"/>
      <c r="E6781" s="203"/>
      <c r="F6781" s="203"/>
    </row>
    <row r="6782" spans="2:6" ht="15.75">
      <c r="B6782" s="188"/>
      <c r="C6782" s="188"/>
      <c r="D6782" s="203"/>
      <c r="E6782" s="203"/>
      <c r="F6782" s="203"/>
    </row>
    <row r="6783" spans="2:6" ht="15.75">
      <c r="B6783" s="188"/>
      <c r="C6783" s="188"/>
      <c r="D6783" s="203"/>
      <c r="E6783" s="203"/>
      <c r="F6783" s="203"/>
    </row>
    <row r="6784" spans="2:6" ht="15.75">
      <c r="B6784" s="188"/>
      <c r="C6784" s="188"/>
      <c r="D6784" s="203"/>
      <c r="E6784" s="203"/>
      <c r="F6784" s="203"/>
    </row>
    <row r="6785" spans="2:6" ht="15.75">
      <c r="B6785" s="188"/>
      <c r="C6785" s="188"/>
      <c r="D6785" s="203"/>
      <c r="E6785" s="203"/>
      <c r="F6785" s="203"/>
    </row>
    <row r="6786" spans="2:6" ht="15.75">
      <c r="B6786" s="188"/>
      <c r="C6786" s="188"/>
      <c r="D6786" s="203"/>
      <c r="E6786" s="203"/>
      <c r="F6786" s="203"/>
    </row>
    <row r="6787" spans="2:6" ht="15.75">
      <c r="B6787" s="188"/>
      <c r="C6787" s="188"/>
      <c r="D6787" s="203"/>
      <c r="E6787" s="203"/>
      <c r="F6787" s="203"/>
    </row>
    <row r="6788" spans="2:6" ht="15.75">
      <c r="B6788" s="188"/>
      <c r="C6788" s="188"/>
      <c r="D6788" s="203"/>
      <c r="E6788" s="203"/>
      <c r="F6788" s="203"/>
    </row>
    <row r="6789" spans="2:6" ht="15.75">
      <c r="B6789" s="188"/>
      <c r="C6789" s="188"/>
      <c r="D6789" s="203"/>
      <c r="E6789" s="203"/>
      <c r="F6789" s="203"/>
    </row>
    <row r="6790" spans="2:6" ht="15.75">
      <c r="B6790" s="188"/>
      <c r="C6790" s="188"/>
      <c r="D6790" s="203"/>
      <c r="E6790" s="203"/>
      <c r="F6790" s="203"/>
    </row>
    <row r="6791" spans="2:6" ht="15.75">
      <c r="B6791" s="188"/>
      <c r="C6791" s="188"/>
      <c r="D6791" s="203"/>
      <c r="E6791" s="203"/>
      <c r="F6791" s="203"/>
    </row>
    <row r="6792" spans="2:6" ht="15.75">
      <c r="B6792" s="188"/>
      <c r="C6792" s="188"/>
      <c r="D6792" s="203"/>
      <c r="E6792" s="203"/>
      <c r="F6792" s="203"/>
    </row>
    <row r="6793" spans="2:6" ht="15.75">
      <c r="B6793" s="188"/>
      <c r="C6793" s="188"/>
      <c r="D6793" s="203"/>
      <c r="E6793" s="203"/>
      <c r="F6793" s="203"/>
    </row>
    <row r="6794" spans="2:6" ht="15.75">
      <c r="B6794" s="188"/>
      <c r="C6794" s="188"/>
      <c r="D6794" s="203"/>
      <c r="E6794" s="203"/>
      <c r="F6794" s="203"/>
    </row>
    <row r="6795" spans="2:6" ht="15.75">
      <c r="B6795" s="188"/>
      <c r="C6795" s="188"/>
      <c r="D6795" s="203"/>
      <c r="E6795" s="203"/>
      <c r="F6795" s="203"/>
    </row>
    <row r="6796" spans="2:6" ht="15.75">
      <c r="B6796" s="188"/>
      <c r="C6796" s="188"/>
      <c r="D6796" s="203"/>
      <c r="E6796" s="203"/>
      <c r="F6796" s="203"/>
    </row>
    <row r="6797" spans="2:6" ht="15.75">
      <c r="B6797" s="188"/>
      <c r="C6797" s="188"/>
      <c r="D6797" s="203"/>
      <c r="E6797" s="203"/>
      <c r="F6797" s="203"/>
    </row>
    <row r="6798" spans="2:6" ht="15.75">
      <c r="B6798" s="188"/>
      <c r="C6798" s="188"/>
      <c r="D6798" s="203"/>
      <c r="E6798" s="203"/>
      <c r="F6798" s="203"/>
    </row>
    <row r="6799" spans="2:6" ht="15.75">
      <c r="B6799" s="188"/>
      <c r="C6799" s="188"/>
      <c r="D6799" s="203"/>
      <c r="E6799" s="203"/>
      <c r="F6799" s="203"/>
    </row>
    <row r="6800" spans="2:6" ht="15.75">
      <c r="B6800" s="188"/>
      <c r="C6800" s="188"/>
      <c r="D6800" s="203"/>
      <c r="E6800" s="203"/>
      <c r="F6800" s="203"/>
    </row>
    <row r="6801" spans="2:6" ht="15.75">
      <c r="B6801" s="188"/>
      <c r="C6801" s="188"/>
      <c r="D6801" s="203"/>
      <c r="E6801" s="203"/>
      <c r="F6801" s="203"/>
    </row>
    <row r="6802" spans="2:6" ht="15.75">
      <c r="B6802" s="188"/>
      <c r="C6802" s="188"/>
      <c r="D6802" s="203"/>
      <c r="E6802" s="203"/>
      <c r="F6802" s="203"/>
    </row>
    <row r="6803" spans="2:6" ht="15.75">
      <c r="B6803" s="188"/>
      <c r="C6803" s="188"/>
      <c r="D6803" s="203"/>
      <c r="E6803" s="203"/>
      <c r="F6803" s="203"/>
    </row>
    <row r="6804" spans="2:6" ht="15.75">
      <c r="B6804" s="188"/>
      <c r="C6804" s="188"/>
      <c r="D6804" s="203"/>
      <c r="E6804" s="203"/>
      <c r="F6804" s="203"/>
    </row>
    <row r="6805" spans="2:6" ht="15.75">
      <c r="B6805" s="188"/>
      <c r="C6805" s="188"/>
      <c r="D6805" s="203"/>
      <c r="E6805" s="203"/>
      <c r="F6805" s="203"/>
    </row>
    <row r="6806" spans="2:6" ht="15.75">
      <c r="B6806" s="188"/>
      <c r="C6806" s="188"/>
      <c r="D6806" s="203"/>
      <c r="E6806" s="203"/>
      <c r="F6806" s="203"/>
    </row>
    <row r="6807" spans="2:6" ht="15.75">
      <c r="B6807" s="188"/>
      <c r="C6807" s="188"/>
      <c r="D6807" s="203"/>
      <c r="E6807" s="203"/>
      <c r="F6807" s="203"/>
    </row>
    <row r="6808" spans="2:6" ht="15.75">
      <c r="B6808" s="188"/>
      <c r="C6808" s="188"/>
      <c r="D6808" s="203"/>
      <c r="E6808" s="203"/>
      <c r="F6808" s="203"/>
    </row>
    <row r="6809" spans="2:6" ht="15.75">
      <c r="B6809" s="188"/>
      <c r="C6809" s="188"/>
      <c r="D6809" s="203"/>
      <c r="E6809" s="203"/>
      <c r="F6809" s="203"/>
    </row>
    <row r="6810" spans="2:6" ht="15.75">
      <c r="B6810" s="188"/>
      <c r="C6810" s="188"/>
      <c r="D6810" s="203"/>
      <c r="E6810" s="203"/>
      <c r="F6810" s="203"/>
    </row>
    <row r="6811" spans="2:6" ht="15.75">
      <c r="B6811" s="188"/>
      <c r="C6811" s="188"/>
      <c r="D6811" s="203"/>
      <c r="E6811" s="203"/>
      <c r="F6811" s="203"/>
    </row>
    <row r="6812" spans="2:6" ht="15.75">
      <c r="B6812" s="188"/>
      <c r="C6812" s="188"/>
      <c r="D6812" s="203"/>
      <c r="E6812" s="203"/>
      <c r="F6812" s="203"/>
    </row>
    <row r="6813" spans="2:6" ht="15.75">
      <c r="B6813" s="188"/>
      <c r="C6813" s="188"/>
      <c r="D6813" s="203"/>
      <c r="E6813" s="203"/>
      <c r="F6813" s="203"/>
    </row>
    <row r="6814" spans="2:6" ht="15.75">
      <c r="B6814" s="188"/>
      <c r="C6814" s="188"/>
      <c r="D6814" s="203"/>
      <c r="E6814" s="203"/>
      <c r="F6814" s="203"/>
    </row>
    <row r="6815" spans="2:6" ht="15.75">
      <c r="B6815" s="188"/>
      <c r="C6815" s="188"/>
      <c r="D6815" s="203"/>
      <c r="E6815" s="203"/>
      <c r="F6815" s="203"/>
    </row>
    <row r="6816" spans="2:6" ht="15.75">
      <c r="B6816" s="188"/>
      <c r="C6816" s="188"/>
      <c r="D6816" s="203"/>
      <c r="E6816" s="203"/>
      <c r="F6816" s="203"/>
    </row>
    <row r="6817" spans="2:6" ht="15.75">
      <c r="B6817" s="188"/>
      <c r="C6817" s="188"/>
      <c r="D6817" s="203"/>
      <c r="E6817" s="203"/>
      <c r="F6817" s="203"/>
    </row>
    <row r="6818" spans="2:6" ht="15.75">
      <c r="B6818" s="188"/>
      <c r="C6818" s="188"/>
      <c r="D6818" s="203"/>
      <c r="E6818" s="203"/>
      <c r="F6818" s="203"/>
    </row>
    <row r="6819" spans="2:6" ht="15.75">
      <c r="B6819" s="188"/>
      <c r="C6819" s="188"/>
      <c r="D6819" s="203"/>
      <c r="E6819" s="203"/>
      <c r="F6819" s="203"/>
    </row>
    <row r="6820" spans="2:6" ht="15.75">
      <c r="B6820" s="188"/>
      <c r="C6820" s="188"/>
      <c r="D6820" s="203"/>
      <c r="E6820" s="203"/>
      <c r="F6820" s="203"/>
    </row>
    <row r="6821" spans="2:6" ht="15.75">
      <c r="B6821" s="188"/>
      <c r="C6821" s="188"/>
      <c r="D6821" s="203"/>
      <c r="E6821" s="203"/>
      <c r="F6821" s="203"/>
    </row>
    <row r="6822" spans="2:6" ht="15.75">
      <c r="B6822" s="188"/>
      <c r="C6822" s="188"/>
      <c r="D6822" s="203"/>
      <c r="E6822" s="203"/>
      <c r="F6822" s="203"/>
    </row>
    <row r="6823" spans="2:6" ht="15.75">
      <c r="B6823" s="188"/>
      <c r="C6823" s="188"/>
      <c r="D6823" s="203"/>
      <c r="E6823" s="203"/>
      <c r="F6823" s="203"/>
    </row>
    <row r="6824" spans="2:6" ht="15.75">
      <c r="B6824" s="188"/>
      <c r="C6824" s="188"/>
      <c r="D6824" s="203"/>
      <c r="E6824" s="203"/>
      <c r="F6824" s="203"/>
    </row>
    <row r="6825" spans="2:6" ht="15.75">
      <c r="B6825" s="188"/>
      <c r="C6825" s="188"/>
      <c r="D6825" s="203"/>
      <c r="E6825" s="203"/>
      <c r="F6825" s="203"/>
    </row>
    <row r="6826" spans="2:6" ht="15.75">
      <c r="B6826" s="188"/>
      <c r="C6826" s="188"/>
      <c r="D6826" s="203"/>
      <c r="E6826" s="203"/>
      <c r="F6826" s="203"/>
    </row>
    <row r="6827" spans="2:6" ht="15.75">
      <c r="B6827" s="188"/>
      <c r="C6827" s="188"/>
      <c r="D6827" s="203"/>
      <c r="E6827" s="203"/>
      <c r="F6827" s="203"/>
    </row>
    <row r="6828" spans="2:6" ht="15.75">
      <c r="B6828" s="188"/>
      <c r="C6828" s="188"/>
      <c r="D6828" s="203"/>
      <c r="E6828" s="203"/>
      <c r="F6828" s="203"/>
    </row>
    <row r="6829" spans="2:6" ht="15.75">
      <c r="B6829" s="188"/>
      <c r="C6829" s="188"/>
      <c r="D6829" s="203"/>
      <c r="E6829" s="203"/>
      <c r="F6829" s="203"/>
    </row>
    <row r="6830" spans="2:6" ht="15.75">
      <c r="B6830" s="188"/>
      <c r="C6830" s="188"/>
      <c r="D6830" s="203"/>
      <c r="E6830" s="203"/>
      <c r="F6830" s="203"/>
    </row>
    <row r="6831" spans="2:6" ht="15.75">
      <c r="B6831" s="188"/>
      <c r="C6831" s="188"/>
      <c r="D6831" s="203"/>
      <c r="E6831" s="203"/>
      <c r="F6831" s="203"/>
    </row>
    <row r="6832" spans="2:6" ht="15.75">
      <c r="B6832" s="188"/>
      <c r="C6832" s="188"/>
      <c r="D6832" s="203"/>
      <c r="E6832" s="203"/>
      <c r="F6832" s="203"/>
    </row>
    <row r="6833" spans="2:6" ht="15.75">
      <c r="B6833" s="188"/>
      <c r="C6833" s="188"/>
      <c r="D6833" s="203"/>
      <c r="E6833" s="203"/>
      <c r="F6833" s="203"/>
    </row>
    <row r="6834" spans="2:6" ht="15.75">
      <c r="B6834" s="188"/>
      <c r="C6834" s="188"/>
      <c r="D6834" s="203"/>
      <c r="E6834" s="203"/>
      <c r="F6834" s="203"/>
    </row>
    <row r="6835" spans="2:6" ht="15.75">
      <c r="B6835" s="188"/>
      <c r="C6835" s="188"/>
      <c r="D6835" s="203"/>
      <c r="E6835" s="203"/>
      <c r="F6835" s="203"/>
    </row>
    <row r="6836" spans="2:6" ht="15.75">
      <c r="B6836" s="188"/>
      <c r="C6836" s="188"/>
      <c r="D6836" s="203"/>
      <c r="E6836" s="203"/>
      <c r="F6836" s="203"/>
    </row>
    <row r="6837" spans="2:6" ht="15.75">
      <c r="B6837" s="188"/>
      <c r="C6837" s="188"/>
      <c r="D6837" s="203"/>
      <c r="E6837" s="203"/>
      <c r="F6837" s="203"/>
    </row>
    <row r="6838" spans="2:6" ht="15.75">
      <c r="B6838" s="188"/>
      <c r="C6838" s="188"/>
      <c r="D6838" s="203"/>
      <c r="E6838" s="203"/>
      <c r="F6838" s="203"/>
    </row>
    <row r="6839" spans="2:6" ht="15.75">
      <c r="B6839" s="188"/>
      <c r="C6839" s="188"/>
      <c r="D6839" s="203"/>
      <c r="E6839" s="203"/>
      <c r="F6839" s="203"/>
    </row>
    <row r="6840" spans="2:6" ht="15.75">
      <c r="B6840" s="188"/>
      <c r="C6840" s="188"/>
      <c r="D6840" s="203"/>
      <c r="E6840" s="203"/>
      <c r="F6840" s="203"/>
    </row>
    <row r="6841" spans="2:6" ht="15.75">
      <c r="B6841" s="188"/>
      <c r="C6841" s="188"/>
      <c r="D6841" s="203"/>
      <c r="E6841" s="203"/>
      <c r="F6841" s="203"/>
    </row>
    <row r="6842" spans="2:6" ht="15.75">
      <c r="B6842" s="188"/>
      <c r="C6842" s="188"/>
      <c r="D6842" s="203"/>
      <c r="E6842" s="203"/>
      <c r="F6842" s="203"/>
    </row>
    <row r="6843" spans="2:6" ht="15.75">
      <c r="B6843" s="188"/>
      <c r="C6843" s="188"/>
      <c r="D6843" s="203"/>
      <c r="E6843" s="203"/>
      <c r="F6843" s="203"/>
    </row>
    <row r="6844" spans="2:6" ht="15.75">
      <c r="B6844" s="188"/>
      <c r="C6844" s="188"/>
      <c r="D6844" s="203"/>
      <c r="E6844" s="203"/>
      <c r="F6844" s="203"/>
    </row>
    <row r="6845" spans="2:6" ht="15.75">
      <c r="B6845" s="188"/>
      <c r="C6845" s="188"/>
      <c r="D6845" s="203"/>
      <c r="E6845" s="203"/>
      <c r="F6845" s="203"/>
    </row>
    <row r="6846" spans="2:6" ht="15.75">
      <c r="B6846" s="188"/>
      <c r="C6846" s="188"/>
      <c r="D6846" s="203"/>
      <c r="E6846" s="203"/>
      <c r="F6846" s="203"/>
    </row>
    <row r="6847" spans="2:6" ht="15.75">
      <c r="B6847" s="188"/>
      <c r="C6847" s="188"/>
      <c r="D6847" s="203"/>
      <c r="E6847" s="203"/>
      <c r="F6847" s="203"/>
    </row>
    <row r="6848" spans="2:6" ht="15.75">
      <c r="B6848" s="188"/>
      <c r="C6848" s="188"/>
      <c r="D6848" s="203"/>
      <c r="E6848" s="203"/>
      <c r="F6848" s="203"/>
    </row>
    <row r="6849" spans="2:6" ht="15.75">
      <c r="B6849" s="188"/>
      <c r="C6849" s="188"/>
      <c r="D6849" s="203"/>
      <c r="E6849" s="203"/>
      <c r="F6849" s="203"/>
    </row>
    <row r="6850" spans="2:6" ht="15.75">
      <c r="B6850" s="188"/>
      <c r="C6850" s="188"/>
      <c r="D6850" s="203"/>
      <c r="E6850" s="203"/>
      <c r="F6850" s="203"/>
    </row>
    <row r="6851" spans="2:6" ht="15.75">
      <c r="B6851" s="188"/>
      <c r="C6851" s="188"/>
      <c r="D6851" s="203"/>
      <c r="E6851" s="203"/>
      <c r="F6851" s="203"/>
    </row>
    <row r="6852" spans="2:6" ht="15.75">
      <c r="B6852" s="188"/>
      <c r="C6852" s="188"/>
      <c r="D6852" s="203"/>
      <c r="E6852" s="203"/>
      <c r="F6852" s="203"/>
    </row>
    <row r="6853" spans="2:6" ht="15.75">
      <c r="B6853" s="188"/>
      <c r="C6853" s="188"/>
      <c r="D6853" s="203"/>
      <c r="E6853" s="203"/>
      <c r="F6853" s="203"/>
    </row>
    <row r="6854" spans="2:6" ht="15.75">
      <c r="B6854" s="188"/>
      <c r="C6854" s="188"/>
      <c r="D6854" s="203"/>
      <c r="E6854" s="203"/>
      <c r="F6854" s="203"/>
    </row>
    <row r="6855" spans="2:6" ht="15.75">
      <c r="B6855" s="188"/>
      <c r="C6855" s="188"/>
      <c r="D6855" s="203"/>
      <c r="E6855" s="203"/>
      <c r="F6855" s="203"/>
    </row>
    <row r="6856" spans="2:6" ht="15.75">
      <c r="B6856" s="188"/>
      <c r="C6856" s="188"/>
      <c r="D6856" s="203"/>
      <c r="E6856" s="203"/>
      <c r="F6856" s="203"/>
    </row>
    <row r="6857" spans="2:6" ht="15.75">
      <c r="B6857" s="188"/>
      <c r="C6857" s="188"/>
      <c r="D6857" s="203"/>
      <c r="E6857" s="203"/>
      <c r="F6857" s="203"/>
    </row>
    <row r="6858" spans="2:6" ht="15.75">
      <c r="B6858" s="188"/>
      <c r="C6858" s="188"/>
      <c r="D6858" s="203"/>
      <c r="E6858" s="203"/>
      <c r="F6858" s="203"/>
    </row>
    <row r="6859" spans="2:6" ht="15.75">
      <c r="B6859" s="188"/>
      <c r="C6859" s="188"/>
      <c r="D6859" s="203"/>
      <c r="E6859" s="203"/>
      <c r="F6859" s="203"/>
    </row>
    <row r="6860" spans="2:6" ht="15.75">
      <c r="B6860" s="188"/>
      <c r="C6860" s="188"/>
      <c r="D6860" s="203"/>
      <c r="E6860" s="203"/>
      <c r="F6860" s="203"/>
    </row>
    <row r="6861" spans="2:6" ht="15.75">
      <c r="B6861" s="188"/>
      <c r="C6861" s="188"/>
      <c r="D6861" s="203"/>
      <c r="E6861" s="203"/>
      <c r="F6861" s="203"/>
    </row>
    <row r="6862" spans="2:6" ht="15.75">
      <c r="B6862" s="188"/>
      <c r="C6862" s="188"/>
      <c r="D6862" s="203"/>
      <c r="E6862" s="203"/>
      <c r="F6862" s="203"/>
    </row>
    <row r="6863" spans="2:6" ht="15.75">
      <c r="B6863" s="188"/>
      <c r="C6863" s="188"/>
      <c r="D6863" s="203"/>
      <c r="E6863" s="203"/>
      <c r="F6863" s="203"/>
    </row>
    <row r="6864" spans="2:6" ht="15.75">
      <c r="B6864" s="188"/>
      <c r="C6864" s="188"/>
      <c r="D6864" s="203"/>
      <c r="E6864" s="203"/>
      <c r="F6864" s="203"/>
    </row>
    <row r="6865" spans="2:6" ht="15.75">
      <c r="B6865" s="188"/>
      <c r="C6865" s="188"/>
      <c r="D6865" s="203"/>
      <c r="E6865" s="203"/>
      <c r="F6865" s="203"/>
    </row>
    <row r="6866" spans="2:6" ht="15.75">
      <c r="B6866" s="188"/>
      <c r="C6866" s="188"/>
      <c r="D6866" s="203"/>
      <c r="E6866" s="203"/>
      <c r="F6866" s="203"/>
    </row>
    <row r="6867" spans="2:6" ht="15.75">
      <c r="B6867" s="188"/>
      <c r="C6867" s="188"/>
      <c r="D6867" s="203"/>
      <c r="E6867" s="203"/>
      <c r="F6867" s="203"/>
    </row>
    <row r="6868" spans="2:6" ht="15.75">
      <c r="B6868" s="188"/>
      <c r="C6868" s="188"/>
      <c r="D6868" s="203"/>
      <c r="E6868" s="203"/>
      <c r="F6868" s="203"/>
    </row>
    <row r="6869" spans="2:6" ht="15.75">
      <c r="B6869" s="188"/>
      <c r="C6869" s="188"/>
      <c r="D6869" s="203"/>
      <c r="E6869" s="203"/>
      <c r="F6869" s="203"/>
    </row>
    <row r="6870" spans="2:6" ht="15.75">
      <c r="B6870" s="188"/>
      <c r="C6870" s="188"/>
      <c r="D6870" s="203"/>
      <c r="E6870" s="203"/>
      <c r="F6870" s="203"/>
    </row>
    <row r="6871" spans="2:6" ht="15.75">
      <c r="B6871" s="188"/>
      <c r="C6871" s="188"/>
      <c r="D6871" s="203"/>
      <c r="E6871" s="203"/>
      <c r="F6871" s="203"/>
    </row>
    <row r="6872" spans="2:6" ht="15.75">
      <c r="B6872" s="188"/>
      <c r="C6872" s="188"/>
      <c r="D6872" s="203"/>
      <c r="E6872" s="203"/>
      <c r="F6872" s="203"/>
    </row>
    <row r="6873" spans="2:6" ht="15.75">
      <c r="B6873" s="188"/>
      <c r="C6873" s="188"/>
      <c r="D6873" s="203"/>
      <c r="E6873" s="203"/>
      <c r="F6873" s="203"/>
    </row>
    <row r="6874" spans="2:6" ht="15.75">
      <c r="B6874" s="188"/>
      <c r="C6874" s="188"/>
      <c r="D6874" s="203"/>
      <c r="E6874" s="203"/>
      <c r="F6874" s="203"/>
    </row>
    <row r="6875" spans="2:6" ht="15.75">
      <c r="B6875" s="188"/>
      <c r="C6875" s="188"/>
      <c r="D6875" s="203"/>
      <c r="E6875" s="203"/>
      <c r="F6875" s="203"/>
    </row>
    <row r="6876" spans="2:6" ht="15.75">
      <c r="B6876" s="188"/>
      <c r="C6876" s="188"/>
      <c r="D6876" s="203"/>
      <c r="E6876" s="203"/>
      <c r="F6876" s="203"/>
    </row>
    <row r="6877" spans="2:6" ht="15.75">
      <c r="B6877" s="188"/>
      <c r="C6877" s="188"/>
      <c r="D6877" s="203"/>
      <c r="E6877" s="203"/>
      <c r="F6877" s="203"/>
    </row>
    <row r="6878" spans="2:6" ht="15.75">
      <c r="B6878" s="188"/>
      <c r="C6878" s="188"/>
      <c r="D6878" s="203"/>
      <c r="E6878" s="203"/>
      <c r="F6878" s="203"/>
    </row>
    <row r="6879" spans="2:6" ht="15.75">
      <c r="B6879" s="188"/>
      <c r="C6879" s="188"/>
      <c r="D6879" s="203"/>
      <c r="E6879" s="203"/>
      <c r="F6879" s="203"/>
    </row>
    <row r="6880" spans="2:6" ht="15.75">
      <c r="B6880" s="188"/>
      <c r="C6880" s="188"/>
      <c r="D6880" s="203"/>
      <c r="E6880" s="203"/>
      <c r="F6880" s="203"/>
    </row>
    <row r="6881" spans="2:6" ht="15.75">
      <c r="B6881" s="188"/>
      <c r="C6881" s="188"/>
      <c r="D6881" s="203"/>
      <c r="E6881" s="203"/>
      <c r="F6881" s="203"/>
    </row>
    <row r="6882" spans="2:6" ht="15.75">
      <c r="B6882" s="188"/>
      <c r="C6882" s="188"/>
      <c r="D6882" s="203"/>
      <c r="E6882" s="203"/>
      <c r="F6882" s="203"/>
    </row>
    <row r="6883" spans="2:6" ht="15.75">
      <c r="B6883" s="188"/>
      <c r="C6883" s="188"/>
      <c r="D6883" s="203"/>
      <c r="E6883" s="203"/>
      <c r="F6883" s="203"/>
    </row>
    <row r="6884" spans="2:6" ht="15.75">
      <c r="B6884" s="188"/>
      <c r="C6884" s="188"/>
      <c r="D6884" s="203"/>
      <c r="E6884" s="203"/>
      <c r="F6884" s="203"/>
    </row>
    <row r="6885" spans="2:6" ht="15.75">
      <c r="B6885" s="188"/>
      <c r="C6885" s="188"/>
      <c r="D6885" s="203"/>
      <c r="E6885" s="203"/>
      <c r="F6885" s="203"/>
    </row>
    <row r="6886" spans="2:6" ht="15.75">
      <c r="B6886" s="188"/>
      <c r="C6886" s="188"/>
      <c r="D6886" s="203"/>
      <c r="E6886" s="203"/>
      <c r="F6886" s="203"/>
    </row>
    <row r="6887" spans="2:6" ht="15.75">
      <c r="B6887" s="188"/>
      <c r="C6887" s="188"/>
      <c r="D6887" s="203"/>
      <c r="E6887" s="203"/>
      <c r="F6887" s="203"/>
    </row>
    <row r="6888" spans="2:6" ht="15.75">
      <c r="B6888" s="188"/>
      <c r="C6888" s="188"/>
      <c r="D6888" s="203"/>
      <c r="E6888" s="203"/>
      <c r="F6888" s="203"/>
    </row>
    <row r="6889" spans="2:6" ht="15.75">
      <c r="B6889" s="188"/>
      <c r="C6889" s="188"/>
      <c r="D6889" s="203"/>
      <c r="E6889" s="203"/>
      <c r="F6889" s="203"/>
    </row>
    <row r="6890" spans="2:6" ht="15.75">
      <c r="B6890" s="188"/>
      <c r="C6890" s="188"/>
      <c r="D6890" s="203"/>
      <c r="E6890" s="203"/>
      <c r="F6890" s="203"/>
    </row>
    <row r="6891" spans="2:6" ht="15.75">
      <c r="B6891" s="188"/>
      <c r="C6891" s="188"/>
      <c r="D6891" s="203"/>
      <c r="E6891" s="203"/>
      <c r="F6891" s="203"/>
    </row>
    <row r="6892" spans="2:6" ht="15.75">
      <c r="B6892" s="188"/>
      <c r="C6892" s="188"/>
      <c r="D6892" s="203"/>
      <c r="E6892" s="203"/>
      <c r="F6892" s="203"/>
    </row>
    <row r="6893" spans="2:6" ht="15.75">
      <c r="B6893" s="188"/>
      <c r="C6893" s="188"/>
      <c r="D6893" s="203"/>
      <c r="E6893" s="203"/>
      <c r="F6893" s="203"/>
    </row>
    <row r="6894" spans="2:6" ht="15.75">
      <c r="B6894" s="188"/>
      <c r="C6894" s="188"/>
      <c r="D6894" s="203"/>
      <c r="E6894" s="203"/>
      <c r="F6894" s="203"/>
    </row>
    <row r="6895" spans="2:6" ht="15.75">
      <c r="B6895" s="188"/>
      <c r="C6895" s="188"/>
      <c r="D6895" s="203"/>
      <c r="E6895" s="203"/>
      <c r="F6895" s="203"/>
    </row>
    <row r="6896" spans="2:6" ht="15.75">
      <c r="B6896" s="188"/>
      <c r="C6896" s="188"/>
      <c r="D6896" s="203"/>
      <c r="E6896" s="203"/>
      <c r="F6896" s="203"/>
    </row>
    <row r="6897" spans="2:6" ht="15.75">
      <c r="B6897" s="188"/>
      <c r="C6897" s="188"/>
      <c r="D6897" s="203"/>
      <c r="E6897" s="203"/>
      <c r="F6897" s="203"/>
    </row>
    <row r="6898" spans="2:6" ht="15.75">
      <c r="B6898" s="188"/>
      <c r="C6898" s="188"/>
      <c r="D6898" s="203"/>
      <c r="E6898" s="203"/>
      <c r="F6898" s="203"/>
    </row>
    <row r="6899" spans="2:6" ht="15.75">
      <c r="B6899" s="188"/>
      <c r="C6899" s="188"/>
      <c r="D6899" s="203"/>
      <c r="E6899" s="203"/>
      <c r="F6899" s="203"/>
    </row>
    <row r="6900" spans="2:6" ht="15.75">
      <c r="B6900" s="188"/>
      <c r="C6900" s="188"/>
      <c r="D6900" s="203"/>
      <c r="E6900" s="203"/>
      <c r="F6900" s="203"/>
    </row>
    <row r="6901" spans="2:6" ht="15.75">
      <c r="B6901" s="188"/>
      <c r="C6901" s="188"/>
      <c r="D6901" s="203"/>
      <c r="E6901" s="203"/>
      <c r="F6901" s="203"/>
    </row>
    <row r="6902" spans="2:6" ht="15.75">
      <c r="B6902" s="188"/>
      <c r="C6902" s="188"/>
      <c r="D6902" s="203"/>
      <c r="E6902" s="203"/>
      <c r="F6902" s="203"/>
    </row>
    <row r="6903" spans="2:6" ht="15.75">
      <c r="B6903" s="188"/>
      <c r="C6903" s="188"/>
      <c r="D6903" s="203"/>
      <c r="E6903" s="203"/>
      <c r="F6903" s="203"/>
    </row>
    <row r="6904" spans="2:6" ht="15.75">
      <c r="B6904" s="188"/>
      <c r="C6904" s="188"/>
      <c r="D6904" s="203"/>
      <c r="E6904" s="203"/>
      <c r="F6904" s="203"/>
    </row>
    <row r="6905" spans="2:6" ht="15.75">
      <c r="B6905" s="188"/>
      <c r="C6905" s="188"/>
      <c r="D6905" s="203"/>
      <c r="E6905" s="203"/>
      <c r="F6905" s="203"/>
    </row>
    <row r="6906" spans="2:6" ht="15.75">
      <c r="B6906" s="188"/>
      <c r="C6906" s="188"/>
      <c r="D6906" s="203"/>
      <c r="E6906" s="203"/>
      <c r="F6906" s="203"/>
    </row>
    <row r="6907" spans="2:6" ht="15.75">
      <c r="B6907" s="188"/>
      <c r="C6907" s="188"/>
      <c r="D6907" s="203"/>
      <c r="E6907" s="203"/>
      <c r="F6907" s="203"/>
    </row>
    <row r="6908" spans="2:6" ht="15.75">
      <c r="B6908" s="188"/>
      <c r="C6908" s="188"/>
      <c r="D6908" s="203"/>
      <c r="E6908" s="203"/>
      <c r="F6908" s="203"/>
    </row>
    <row r="6909" spans="2:6" ht="15.75">
      <c r="B6909" s="188"/>
      <c r="C6909" s="188"/>
      <c r="D6909" s="203"/>
      <c r="E6909" s="203"/>
      <c r="F6909" s="203"/>
    </row>
    <row r="6910" spans="2:6" ht="15.75">
      <c r="B6910" s="188"/>
      <c r="C6910" s="188"/>
      <c r="D6910" s="203"/>
      <c r="E6910" s="203"/>
      <c r="F6910" s="203"/>
    </row>
    <row r="6911" spans="2:6" ht="15.75">
      <c r="B6911" s="188"/>
      <c r="C6911" s="188"/>
      <c r="D6911" s="203"/>
      <c r="E6911" s="203"/>
      <c r="F6911" s="203"/>
    </row>
    <row r="6912" spans="2:6" ht="15.75">
      <c r="B6912" s="188"/>
      <c r="C6912" s="188"/>
      <c r="D6912" s="203"/>
      <c r="E6912" s="203"/>
      <c r="F6912" s="203"/>
    </row>
    <row r="6913" spans="2:6" ht="15.75">
      <c r="B6913" s="188"/>
      <c r="C6913" s="188"/>
      <c r="D6913" s="203"/>
      <c r="E6913" s="203"/>
      <c r="F6913" s="203"/>
    </row>
    <row r="6914" spans="2:6" ht="15.75">
      <c r="B6914" s="188"/>
      <c r="C6914" s="188"/>
      <c r="D6914" s="203"/>
      <c r="E6914" s="203"/>
      <c r="F6914" s="203"/>
    </row>
    <row r="6915" spans="2:6" ht="15.75">
      <c r="B6915" s="188"/>
      <c r="C6915" s="188"/>
      <c r="D6915" s="203"/>
      <c r="E6915" s="203"/>
      <c r="F6915" s="203"/>
    </row>
    <row r="6916" spans="2:6" ht="15.75">
      <c r="B6916" s="188"/>
      <c r="C6916" s="188"/>
      <c r="D6916" s="203"/>
      <c r="E6916" s="203"/>
      <c r="F6916" s="203"/>
    </row>
    <row r="6917" spans="2:6" ht="15.75">
      <c r="B6917" s="188"/>
      <c r="C6917" s="188"/>
      <c r="D6917" s="203"/>
      <c r="E6917" s="203"/>
      <c r="F6917" s="203"/>
    </row>
    <row r="6918" spans="2:6" ht="15.75">
      <c r="B6918" s="188"/>
      <c r="C6918" s="188"/>
      <c r="D6918" s="203"/>
      <c r="E6918" s="203"/>
      <c r="F6918" s="203"/>
    </row>
    <row r="6919" spans="2:6" ht="15.75">
      <c r="B6919" s="188"/>
      <c r="C6919" s="188"/>
      <c r="D6919" s="203"/>
      <c r="E6919" s="203"/>
      <c r="F6919" s="203"/>
    </row>
    <row r="6920" spans="2:6" ht="15.75">
      <c r="B6920" s="188"/>
      <c r="C6920" s="188"/>
      <c r="D6920" s="203"/>
      <c r="E6920" s="203"/>
      <c r="F6920" s="203"/>
    </row>
    <row r="6921" spans="2:6" ht="15.75">
      <c r="B6921" s="188"/>
      <c r="C6921" s="188"/>
      <c r="D6921" s="203"/>
      <c r="E6921" s="203"/>
      <c r="F6921" s="203"/>
    </row>
    <row r="6922" spans="2:6" ht="15.75">
      <c r="B6922" s="188"/>
      <c r="C6922" s="188"/>
      <c r="D6922" s="203"/>
      <c r="E6922" s="203"/>
      <c r="F6922" s="203"/>
    </row>
    <row r="6923" spans="2:6" ht="15.75">
      <c r="B6923" s="188"/>
      <c r="C6923" s="188"/>
      <c r="D6923" s="203"/>
      <c r="E6923" s="203"/>
      <c r="F6923" s="203"/>
    </row>
    <row r="6924" spans="2:6" ht="15.75">
      <c r="B6924" s="188"/>
      <c r="C6924" s="188"/>
      <c r="D6924" s="203"/>
      <c r="E6924" s="203"/>
      <c r="F6924" s="203"/>
    </row>
    <row r="6925" spans="2:6" ht="15.75">
      <c r="B6925" s="188"/>
      <c r="C6925" s="188"/>
      <c r="D6925" s="203"/>
      <c r="E6925" s="203"/>
      <c r="F6925" s="203"/>
    </row>
    <row r="6926" spans="2:6" ht="15.75">
      <c r="B6926" s="188"/>
      <c r="C6926" s="188"/>
      <c r="D6926" s="203"/>
      <c r="E6926" s="203"/>
      <c r="F6926" s="203"/>
    </row>
    <row r="6927" spans="2:6" ht="15.75">
      <c r="B6927" s="188"/>
      <c r="C6927" s="188"/>
      <c r="D6927" s="203"/>
      <c r="E6927" s="203"/>
      <c r="F6927" s="203"/>
    </row>
    <row r="6928" spans="2:6" ht="15.75">
      <c r="B6928" s="188"/>
      <c r="C6928" s="188"/>
      <c r="D6928" s="203"/>
      <c r="E6928" s="203"/>
      <c r="F6928" s="203"/>
    </row>
    <row r="6929" spans="2:6" ht="15.75">
      <c r="B6929" s="188"/>
      <c r="C6929" s="188"/>
      <c r="D6929" s="203"/>
      <c r="E6929" s="203"/>
      <c r="F6929" s="203"/>
    </row>
    <row r="6930" spans="2:6" ht="15.75">
      <c r="B6930" s="188"/>
      <c r="C6930" s="188"/>
      <c r="D6930" s="203"/>
      <c r="E6930" s="203"/>
      <c r="F6930" s="203"/>
    </row>
    <row r="6931" spans="2:6" ht="15.75">
      <c r="B6931" s="188"/>
      <c r="C6931" s="188"/>
      <c r="D6931" s="203"/>
      <c r="E6931" s="203"/>
      <c r="F6931" s="203"/>
    </row>
    <row r="6932" spans="2:6" ht="15.75">
      <c r="B6932" s="188"/>
      <c r="C6932" s="188"/>
      <c r="D6932" s="203"/>
      <c r="E6932" s="203"/>
      <c r="F6932" s="203"/>
    </row>
    <row r="6933" spans="2:6" ht="15.75">
      <c r="B6933" s="188"/>
      <c r="C6933" s="188"/>
      <c r="D6933" s="203"/>
      <c r="E6933" s="203"/>
      <c r="F6933" s="203"/>
    </row>
    <row r="6934" spans="2:6" ht="15.75">
      <c r="B6934" s="188"/>
      <c r="C6934" s="188"/>
      <c r="D6934" s="203"/>
      <c r="E6934" s="203"/>
      <c r="F6934" s="203"/>
    </row>
    <row r="6935" spans="2:6" ht="15.75">
      <c r="B6935" s="188"/>
      <c r="C6935" s="188"/>
      <c r="D6935" s="203"/>
      <c r="E6935" s="203"/>
      <c r="F6935" s="203"/>
    </row>
    <row r="6936" spans="2:6" ht="15.75">
      <c r="B6936" s="188"/>
      <c r="C6936" s="188"/>
      <c r="D6936" s="203"/>
      <c r="E6936" s="203"/>
      <c r="F6936" s="203"/>
    </row>
    <row r="6937" spans="2:6" ht="15.75">
      <c r="B6937" s="188"/>
      <c r="C6937" s="188"/>
      <c r="D6937" s="203"/>
      <c r="E6937" s="203"/>
      <c r="F6937" s="203"/>
    </row>
    <row r="6938" spans="2:6" ht="15.75">
      <c r="B6938" s="188"/>
      <c r="C6938" s="188"/>
      <c r="D6938" s="203"/>
      <c r="E6938" s="203"/>
      <c r="F6938" s="203"/>
    </row>
    <row r="6939" spans="2:6" ht="15.75">
      <c r="B6939" s="188"/>
      <c r="C6939" s="188"/>
      <c r="D6939" s="203"/>
      <c r="E6939" s="203"/>
      <c r="F6939" s="203"/>
    </row>
    <row r="6940" spans="2:6" ht="15.75">
      <c r="B6940" s="188"/>
      <c r="C6940" s="188"/>
      <c r="D6940" s="203"/>
      <c r="E6940" s="203"/>
      <c r="F6940" s="203"/>
    </row>
    <row r="6941" spans="2:6" ht="15.75">
      <c r="B6941" s="188"/>
      <c r="C6941" s="188"/>
      <c r="D6941" s="203"/>
      <c r="E6941" s="203"/>
      <c r="F6941" s="203"/>
    </row>
    <row r="6942" spans="2:6" ht="15.75">
      <c r="B6942" s="188"/>
      <c r="C6942" s="188"/>
      <c r="D6942" s="203"/>
      <c r="E6942" s="203"/>
      <c r="F6942" s="203"/>
    </row>
    <row r="6943" spans="2:6" ht="15.75">
      <c r="B6943" s="188"/>
      <c r="C6943" s="188"/>
      <c r="D6943" s="203"/>
      <c r="E6943" s="203"/>
      <c r="F6943" s="203"/>
    </row>
    <row r="6944" spans="2:6" ht="15.75">
      <c r="B6944" s="188"/>
      <c r="C6944" s="188"/>
      <c r="D6944" s="203"/>
      <c r="E6944" s="203"/>
      <c r="F6944" s="203"/>
    </row>
    <row r="6945" spans="2:6" ht="15.75">
      <c r="B6945" s="188"/>
      <c r="C6945" s="188"/>
      <c r="D6945" s="203"/>
      <c r="E6945" s="203"/>
      <c r="F6945" s="203"/>
    </row>
    <row r="6946" spans="2:6" ht="15.75">
      <c r="B6946" s="188"/>
      <c r="C6946" s="188"/>
      <c r="D6946" s="203"/>
      <c r="E6946" s="203"/>
      <c r="F6946" s="203"/>
    </row>
    <row r="6947" spans="2:6" ht="15.75">
      <c r="B6947" s="188"/>
      <c r="C6947" s="188"/>
      <c r="D6947" s="203"/>
      <c r="E6947" s="203"/>
      <c r="F6947" s="203"/>
    </row>
    <row r="6948" spans="2:6" ht="15.75">
      <c r="B6948" s="188"/>
      <c r="C6948" s="188"/>
      <c r="D6948" s="203"/>
      <c r="E6948" s="203"/>
      <c r="F6948" s="203"/>
    </row>
    <row r="6949" spans="2:6" ht="15.75">
      <c r="B6949" s="188"/>
      <c r="C6949" s="188"/>
      <c r="D6949" s="203"/>
      <c r="E6949" s="203"/>
      <c r="F6949" s="203"/>
    </row>
    <row r="6950" spans="2:6" ht="15.75">
      <c r="B6950" s="188"/>
      <c r="C6950" s="188"/>
      <c r="D6950" s="203"/>
      <c r="E6950" s="203"/>
      <c r="F6950" s="203"/>
    </row>
    <row r="6951" spans="2:6" ht="15.75">
      <c r="B6951" s="188"/>
      <c r="C6951" s="188"/>
      <c r="D6951" s="203"/>
      <c r="E6951" s="203"/>
      <c r="F6951" s="203"/>
    </row>
    <row r="6952" spans="2:6" ht="15.75">
      <c r="B6952" s="188"/>
      <c r="C6952" s="188"/>
      <c r="D6952" s="203"/>
      <c r="E6952" s="203"/>
      <c r="F6952" s="203"/>
    </row>
    <row r="6953" spans="2:6" ht="15.75">
      <c r="B6953" s="188"/>
      <c r="C6953" s="188"/>
      <c r="D6953" s="203"/>
      <c r="E6953" s="203"/>
      <c r="F6953" s="203"/>
    </row>
    <row r="6954" spans="2:6" ht="15.75">
      <c r="B6954" s="188"/>
      <c r="C6954" s="188"/>
      <c r="D6954" s="203"/>
      <c r="E6954" s="203"/>
      <c r="F6954" s="203"/>
    </row>
    <row r="6955" spans="2:6" ht="15.75">
      <c r="B6955" s="188"/>
      <c r="C6955" s="188"/>
      <c r="D6955" s="203"/>
      <c r="E6955" s="203"/>
      <c r="F6955" s="203"/>
    </row>
    <row r="6956" spans="2:6" ht="15.75">
      <c r="B6956" s="188"/>
      <c r="C6956" s="188"/>
      <c r="D6956" s="203"/>
      <c r="E6956" s="203"/>
      <c r="F6956" s="203"/>
    </row>
    <row r="6957" spans="2:6" ht="15.75">
      <c r="B6957" s="188"/>
      <c r="C6957" s="188"/>
      <c r="D6957" s="203"/>
      <c r="E6957" s="203"/>
      <c r="F6957" s="203"/>
    </row>
    <row r="6958" spans="2:6" ht="15.75">
      <c r="B6958" s="188"/>
      <c r="C6958" s="188"/>
      <c r="D6958" s="203"/>
      <c r="E6958" s="203"/>
      <c r="F6958" s="203"/>
    </row>
    <row r="6959" spans="2:6" ht="15.75">
      <c r="B6959" s="188"/>
      <c r="C6959" s="188"/>
      <c r="D6959" s="203"/>
      <c r="E6959" s="203"/>
      <c r="F6959" s="203"/>
    </row>
    <row r="6960" spans="2:6" ht="15.75">
      <c r="B6960" s="188"/>
      <c r="C6960" s="188"/>
      <c r="D6960" s="203"/>
      <c r="E6960" s="203"/>
      <c r="F6960" s="203"/>
    </row>
    <row r="6961" spans="2:6" ht="15.75">
      <c r="B6961" s="188"/>
      <c r="C6961" s="188"/>
      <c r="D6961" s="203"/>
      <c r="E6961" s="203"/>
      <c r="F6961" s="203"/>
    </row>
    <row r="6962" spans="2:6" ht="15.75">
      <c r="B6962" s="188"/>
      <c r="C6962" s="188"/>
      <c r="D6962" s="203"/>
      <c r="E6962" s="203"/>
      <c r="F6962" s="203"/>
    </row>
    <row r="6963" spans="2:6" ht="15.75">
      <c r="B6963" s="188"/>
      <c r="C6963" s="188"/>
      <c r="D6963" s="203"/>
      <c r="E6963" s="203"/>
      <c r="F6963" s="203"/>
    </row>
    <row r="6964" spans="2:6" ht="15.75">
      <c r="B6964" s="188"/>
      <c r="C6964" s="188"/>
      <c r="D6964" s="203"/>
      <c r="E6964" s="203"/>
      <c r="F6964" s="203"/>
    </row>
    <row r="6965" spans="2:6" ht="15.75">
      <c r="B6965" s="188"/>
      <c r="C6965" s="188"/>
      <c r="D6965" s="203"/>
      <c r="E6965" s="203"/>
      <c r="F6965" s="203"/>
    </row>
    <row r="6966" spans="2:6" ht="15.75">
      <c r="B6966" s="188"/>
      <c r="C6966" s="188"/>
      <c r="D6966" s="203"/>
      <c r="E6966" s="203"/>
      <c r="F6966" s="203"/>
    </row>
    <row r="6967" spans="2:6" ht="15.75">
      <c r="B6967" s="188"/>
      <c r="C6967" s="188"/>
      <c r="D6967" s="203"/>
      <c r="E6967" s="203"/>
      <c r="F6967" s="203"/>
    </row>
    <row r="6968" spans="2:6" ht="15.75">
      <c r="B6968" s="188"/>
      <c r="C6968" s="188"/>
      <c r="D6968" s="203"/>
      <c r="E6968" s="203"/>
      <c r="F6968" s="203"/>
    </row>
    <row r="6969" spans="2:6" ht="15.75">
      <c r="B6969" s="188"/>
      <c r="C6969" s="188"/>
      <c r="D6969" s="203"/>
      <c r="E6969" s="203"/>
      <c r="F6969" s="203"/>
    </row>
    <row r="6970" spans="2:6" ht="15.75">
      <c r="B6970" s="188"/>
      <c r="C6970" s="188"/>
      <c r="D6970" s="203"/>
      <c r="E6970" s="203"/>
      <c r="F6970" s="203"/>
    </row>
    <row r="6971" spans="2:6" ht="15.75">
      <c r="B6971" s="188"/>
      <c r="C6971" s="188"/>
      <c r="D6971" s="203"/>
      <c r="E6971" s="203"/>
      <c r="F6971" s="203"/>
    </row>
    <row r="6972" spans="2:6" ht="15.75">
      <c r="B6972" s="188"/>
      <c r="C6972" s="188"/>
      <c r="D6972" s="203"/>
      <c r="E6972" s="203"/>
      <c r="F6972" s="203"/>
    </row>
    <row r="6973" spans="2:6" ht="15.75">
      <c r="B6973" s="188"/>
      <c r="C6973" s="188"/>
      <c r="D6973" s="203"/>
      <c r="E6973" s="203"/>
      <c r="F6973" s="203"/>
    </row>
    <row r="6974" spans="2:6" ht="15.75">
      <c r="B6974" s="188"/>
      <c r="C6974" s="188"/>
      <c r="D6974" s="203"/>
      <c r="E6974" s="203"/>
      <c r="F6974" s="203"/>
    </row>
    <row r="6975" spans="2:6" ht="15.75">
      <c r="B6975" s="188"/>
      <c r="C6975" s="188"/>
      <c r="D6975" s="203"/>
      <c r="E6975" s="203"/>
      <c r="F6975" s="203"/>
    </row>
    <row r="6976" spans="2:6" ht="15.75">
      <c r="B6976" s="188"/>
      <c r="C6976" s="188"/>
      <c r="D6976" s="203"/>
      <c r="E6976" s="203"/>
      <c r="F6976" s="203"/>
    </row>
    <row r="6977" spans="2:6" ht="15.75">
      <c r="B6977" s="188"/>
      <c r="C6977" s="188"/>
      <c r="D6977" s="203"/>
      <c r="E6977" s="203"/>
      <c r="F6977" s="203"/>
    </row>
    <row r="6978" spans="2:6" ht="15.75">
      <c r="B6978" s="188"/>
      <c r="C6978" s="188"/>
      <c r="D6978" s="203"/>
      <c r="E6978" s="203"/>
      <c r="F6978" s="203"/>
    </row>
    <row r="6979" spans="2:6" ht="15.75">
      <c r="B6979" s="188"/>
      <c r="C6979" s="188"/>
      <c r="D6979" s="203"/>
      <c r="E6979" s="203"/>
      <c r="F6979" s="203"/>
    </row>
    <row r="6980" spans="2:6" ht="15.75">
      <c r="B6980" s="188"/>
      <c r="C6980" s="188"/>
      <c r="D6980" s="203"/>
      <c r="E6980" s="203"/>
      <c r="F6980" s="203"/>
    </row>
    <row r="6981" spans="2:6" ht="15.75">
      <c r="B6981" s="188"/>
      <c r="C6981" s="188"/>
      <c r="D6981" s="203"/>
      <c r="E6981" s="203"/>
      <c r="F6981" s="203"/>
    </row>
    <row r="6982" spans="2:6" ht="15.75">
      <c r="B6982" s="188"/>
      <c r="C6982" s="188"/>
      <c r="D6982" s="203"/>
      <c r="E6982" s="203"/>
      <c r="F6982" s="203"/>
    </row>
    <row r="6983" spans="2:6" ht="15.75">
      <c r="B6983" s="188"/>
      <c r="C6983" s="188"/>
      <c r="D6983" s="203"/>
      <c r="E6983" s="203"/>
      <c r="F6983" s="203"/>
    </row>
    <row r="6984" spans="2:6" ht="15.75">
      <c r="B6984" s="188"/>
      <c r="C6984" s="188"/>
      <c r="D6984" s="203"/>
      <c r="E6984" s="203"/>
      <c r="F6984" s="203"/>
    </row>
    <row r="6985" spans="2:6" ht="15.75">
      <c r="B6985" s="188"/>
      <c r="C6985" s="188"/>
      <c r="D6985" s="203"/>
      <c r="E6985" s="203"/>
      <c r="F6985" s="203"/>
    </row>
    <row r="6986" spans="2:6" ht="15.75">
      <c r="B6986" s="188"/>
      <c r="C6986" s="188"/>
      <c r="D6986" s="203"/>
      <c r="E6986" s="203"/>
      <c r="F6986" s="203"/>
    </row>
    <row r="6987" spans="2:6" ht="15.75">
      <c r="B6987" s="188"/>
      <c r="C6987" s="188"/>
      <c r="D6987" s="203"/>
      <c r="E6987" s="203"/>
      <c r="F6987" s="203"/>
    </row>
    <row r="6988" spans="2:6" ht="15.75">
      <c r="B6988" s="188"/>
      <c r="C6988" s="188"/>
      <c r="D6988" s="203"/>
      <c r="E6988" s="203"/>
      <c r="F6988" s="203"/>
    </row>
    <row r="6989" spans="2:6" ht="15.75">
      <c r="B6989" s="188"/>
      <c r="C6989" s="188"/>
      <c r="D6989" s="203"/>
      <c r="E6989" s="203"/>
      <c r="F6989" s="203"/>
    </row>
    <row r="6990" spans="2:6" ht="15.75">
      <c r="B6990" s="188"/>
      <c r="C6990" s="188"/>
      <c r="D6990" s="203"/>
      <c r="E6990" s="203"/>
      <c r="F6990" s="203"/>
    </row>
    <row r="6991" spans="2:6" ht="15.75">
      <c r="B6991" s="188"/>
      <c r="C6991" s="188"/>
      <c r="D6991" s="203"/>
      <c r="E6991" s="203"/>
      <c r="F6991" s="203"/>
    </row>
    <row r="6992" spans="2:6" ht="15.75">
      <c r="B6992" s="188"/>
      <c r="C6992" s="188"/>
      <c r="D6992" s="203"/>
      <c r="E6992" s="203"/>
      <c r="F6992" s="203"/>
    </row>
    <row r="6993" spans="2:6" ht="15.75">
      <c r="B6993" s="188"/>
      <c r="C6993" s="188"/>
      <c r="D6993" s="203"/>
      <c r="E6993" s="203"/>
      <c r="F6993" s="203"/>
    </row>
    <row r="6994" spans="2:6" ht="15.75">
      <c r="B6994" s="188"/>
      <c r="C6994" s="188"/>
      <c r="D6994" s="203"/>
      <c r="E6994" s="203"/>
      <c r="F6994" s="203"/>
    </row>
    <row r="6995" spans="2:6" ht="15.75">
      <c r="B6995" s="188"/>
      <c r="C6995" s="188"/>
      <c r="D6995" s="203"/>
      <c r="E6995" s="203"/>
      <c r="F6995" s="203"/>
    </row>
    <row r="6996" spans="2:6" ht="15.75">
      <c r="B6996" s="188"/>
      <c r="C6996" s="188"/>
      <c r="D6996" s="203"/>
      <c r="E6996" s="203"/>
      <c r="F6996" s="203"/>
    </row>
    <row r="6997" spans="2:6" ht="15.75">
      <c r="B6997" s="188"/>
      <c r="C6997" s="188"/>
      <c r="D6997" s="203"/>
      <c r="E6997" s="203"/>
      <c r="F6997" s="203"/>
    </row>
    <row r="6998" spans="2:6" ht="15.75">
      <c r="B6998" s="188"/>
      <c r="C6998" s="188"/>
      <c r="D6998" s="203"/>
      <c r="E6998" s="203"/>
      <c r="F6998" s="203"/>
    </row>
    <row r="6999" spans="2:6" ht="15.75">
      <c r="B6999" s="188"/>
      <c r="C6999" s="188"/>
      <c r="D6999" s="203"/>
      <c r="E6999" s="203"/>
      <c r="F6999" s="203"/>
    </row>
    <row r="7000" spans="2:6" ht="15.75">
      <c r="B7000" s="188"/>
      <c r="C7000" s="188"/>
      <c r="D7000" s="203"/>
      <c r="E7000" s="203"/>
      <c r="F7000" s="203"/>
    </row>
    <row r="7001" spans="2:6" ht="15.75">
      <c r="B7001" s="188"/>
      <c r="C7001" s="188"/>
      <c r="D7001" s="203"/>
      <c r="E7001" s="203"/>
      <c r="F7001" s="203"/>
    </row>
    <row r="7002" spans="2:6" ht="15.75">
      <c r="B7002" s="188"/>
      <c r="C7002" s="188"/>
      <c r="D7002" s="203"/>
      <c r="E7002" s="203"/>
      <c r="F7002" s="203"/>
    </row>
    <row r="7003" spans="2:6" ht="15.75">
      <c r="B7003" s="188"/>
      <c r="C7003" s="188"/>
      <c r="D7003" s="203"/>
      <c r="E7003" s="203"/>
      <c r="F7003" s="203"/>
    </row>
    <row r="7004" spans="2:6" ht="15.75">
      <c r="B7004" s="188"/>
      <c r="C7004" s="188"/>
      <c r="D7004" s="203"/>
      <c r="E7004" s="203"/>
      <c r="F7004" s="203"/>
    </row>
    <row r="7005" spans="2:6" ht="15.75">
      <c r="B7005" s="188"/>
      <c r="C7005" s="188"/>
      <c r="D7005" s="203"/>
      <c r="E7005" s="203"/>
      <c r="F7005" s="203"/>
    </row>
    <row r="7006" spans="2:6" ht="15.75">
      <c r="B7006" s="188"/>
      <c r="C7006" s="188"/>
      <c r="D7006" s="203"/>
      <c r="E7006" s="203"/>
      <c r="F7006" s="203"/>
    </row>
    <row r="7007" spans="2:6" ht="15.75">
      <c r="B7007" s="188"/>
      <c r="C7007" s="188"/>
      <c r="D7007" s="203"/>
      <c r="E7007" s="203"/>
      <c r="F7007" s="203"/>
    </row>
    <row r="7008" spans="2:6" ht="15.75">
      <c r="B7008" s="188"/>
      <c r="C7008" s="188"/>
      <c r="D7008" s="203"/>
      <c r="E7008" s="203"/>
      <c r="F7008" s="203"/>
    </row>
    <row r="7009" spans="2:6" ht="15.75">
      <c r="B7009" s="188"/>
      <c r="C7009" s="188"/>
      <c r="D7009" s="203"/>
      <c r="E7009" s="203"/>
      <c r="F7009" s="203"/>
    </row>
    <row r="7010" spans="2:6" ht="15.75">
      <c r="B7010" s="188"/>
      <c r="C7010" s="188"/>
      <c r="D7010" s="203"/>
      <c r="E7010" s="203"/>
      <c r="F7010" s="203"/>
    </row>
    <row r="7011" spans="2:6" ht="15.75">
      <c r="B7011" s="188"/>
      <c r="C7011" s="188"/>
      <c r="D7011" s="203"/>
      <c r="E7011" s="203"/>
      <c r="F7011" s="203"/>
    </row>
    <row r="7012" spans="2:6" ht="15.75">
      <c r="B7012" s="188"/>
      <c r="C7012" s="188"/>
      <c r="D7012" s="203"/>
      <c r="E7012" s="203"/>
      <c r="F7012" s="203"/>
    </row>
    <row r="7013" spans="2:6" ht="15.75">
      <c r="B7013" s="188"/>
      <c r="C7013" s="188"/>
      <c r="D7013" s="203"/>
      <c r="E7013" s="203"/>
      <c r="F7013" s="203"/>
    </row>
    <row r="7014" spans="2:6" ht="15.75">
      <c r="B7014" s="188"/>
      <c r="C7014" s="188"/>
      <c r="D7014" s="203"/>
      <c r="E7014" s="203"/>
      <c r="F7014" s="203"/>
    </row>
    <row r="7015" spans="2:6" ht="15.75">
      <c r="B7015" s="188"/>
      <c r="C7015" s="188"/>
      <c r="D7015" s="203"/>
      <c r="E7015" s="203"/>
      <c r="F7015" s="203"/>
    </row>
    <row r="7016" spans="2:6" ht="15.75">
      <c r="B7016" s="188"/>
      <c r="C7016" s="188"/>
      <c r="D7016" s="203"/>
      <c r="E7016" s="203"/>
      <c r="F7016" s="203"/>
    </row>
    <row r="7017" spans="2:6" ht="15.75">
      <c r="B7017" s="188"/>
      <c r="C7017" s="188"/>
      <c r="D7017" s="203"/>
      <c r="E7017" s="203"/>
      <c r="F7017" s="203"/>
    </row>
    <row r="7018" spans="2:6" ht="15.75">
      <c r="B7018" s="188"/>
      <c r="C7018" s="188"/>
      <c r="D7018" s="203"/>
      <c r="E7018" s="203"/>
      <c r="F7018" s="203"/>
    </row>
    <row r="7019" spans="2:6" ht="15.75">
      <c r="B7019" s="188"/>
      <c r="C7019" s="188"/>
      <c r="D7019" s="203"/>
      <c r="E7019" s="203"/>
      <c r="F7019" s="203"/>
    </row>
    <row r="7020" spans="2:6" ht="15.75">
      <c r="B7020" s="188"/>
      <c r="C7020" s="188"/>
      <c r="D7020" s="203"/>
      <c r="E7020" s="203"/>
      <c r="F7020" s="203"/>
    </row>
    <row r="7021" spans="2:6" ht="15.75">
      <c r="B7021" s="188"/>
      <c r="C7021" s="188"/>
      <c r="D7021" s="203"/>
      <c r="E7021" s="203"/>
      <c r="F7021" s="203"/>
    </row>
    <row r="7022" spans="2:6" ht="15.75">
      <c r="B7022" s="188"/>
      <c r="C7022" s="188"/>
      <c r="D7022" s="203"/>
      <c r="E7022" s="203"/>
      <c r="F7022" s="203"/>
    </row>
    <row r="7023" spans="2:6" ht="15.75">
      <c r="B7023" s="188"/>
      <c r="C7023" s="188"/>
      <c r="D7023" s="203"/>
      <c r="E7023" s="203"/>
      <c r="F7023" s="203"/>
    </row>
    <row r="7024" spans="2:6" ht="15.75">
      <c r="B7024" s="188"/>
      <c r="C7024" s="188"/>
      <c r="D7024" s="203"/>
      <c r="E7024" s="203"/>
      <c r="F7024" s="203"/>
    </row>
    <row r="7025" spans="2:6" ht="15.75">
      <c r="B7025" s="188"/>
      <c r="C7025" s="188"/>
      <c r="D7025" s="203"/>
      <c r="E7025" s="203"/>
      <c r="F7025" s="203"/>
    </row>
    <row r="7026" spans="2:6" ht="15.75">
      <c r="B7026" s="188"/>
      <c r="C7026" s="188"/>
      <c r="D7026" s="203"/>
      <c r="E7026" s="203"/>
      <c r="F7026" s="203"/>
    </row>
    <row r="7027" spans="2:6" ht="15.75">
      <c r="B7027" s="188"/>
      <c r="C7027" s="188"/>
      <c r="D7027" s="203"/>
      <c r="E7027" s="203"/>
      <c r="F7027" s="203"/>
    </row>
    <row r="7028" spans="2:6" ht="15.75">
      <c r="B7028" s="188"/>
      <c r="C7028" s="188"/>
      <c r="D7028" s="203"/>
      <c r="E7028" s="203"/>
      <c r="F7028" s="203"/>
    </row>
    <row r="7029" spans="2:6" ht="15.75">
      <c r="B7029" s="188"/>
      <c r="C7029" s="188"/>
      <c r="D7029" s="203"/>
      <c r="E7029" s="203"/>
      <c r="F7029" s="203"/>
    </row>
    <row r="7030" spans="2:6" ht="15.75">
      <c r="B7030" s="188"/>
      <c r="C7030" s="188"/>
      <c r="D7030" s="203"/>
      <c r="E7030" s="203"/>
      <c r="F7030" s="203"/>
    </row>
    <row r="7031" spans="2:6" ht="15.75">
      <c r="B7031" s="188"/>
      <c r="C7031" s="188"/>
      <c r="D7031" s="203"/>
      <c r="E7031" s="203"/>
      <c r="F7031" s="203"/>
    </row>
    <row r="7032" spans="2:6" ht="15.75">
      <c r="B7032" s="188"/>
      <c r="C7032" s="188"/>
      <c r="D7032" s="203"/>
      <c r="E7032" s="203"/>
      <c r="F7032" s="203"/>
    </row>
    <row r="7033" spans="2:6" ht="15.75">
      <c r="B7033" s="188"/>
      <c r="C7033" s="188"/>
      <c r="D7033" s="203"/>
      <c r="E7033" s="203"/>
      <c r="F7033" s="203"/>
    </row>
    <row r="7034" spans="2:6" ht="15.75">
      <c r="B7034" s="188"/>
      <c r="C7034" s="188"/>
      <c r="D7034" s="203"/>
      <c r="E7034" s="203"/>
      <c r="F7034" s="203"/>
    </row>
    <row r="7035" spans="2:6" ht="15.75">
      <c r="B7035" s="188"/>
      <c r="C7035" s="188"/>
      <c r="D7035" s="203"/>
      <c r="E7035" s="203"/>
      <c r="F7035" s="203"/>
    </row>
    <row r="7036" spans="2:6" ht="15.75">
      <c r="B7036" s="188"/>
      <c r="C7036" s="188"/>
      <c r="D7036" s="203"/>
      <c r="E7036" s="203"/>
      <c r="F7036" s="203"/>
    </row>
    <row r="7037" spans="2:6" ht="15.75">
      <c r="B7037" s="188"/>
      <c r="C7037" s="188"/>
      <c r="D7037" s="203"/>
      <c r="E7037" s="203"/>
      <c r="F7037" s="203"/>
    </row>
    <row r="7038" spans="2:6" ht="15.75">
      <c r="B7038" s="188"/>
      <c r="C7038" s="188"/>
      <c r="D7038" s="203"/>
      <c r="E7038" s="203"/>
      <c r="F7038" s="203"/>
    </row>
    <row r="7039" spans="2:6" ht="15.75">
      <c r="B7039" s="188"/>
      <c r="C7039" s="188"/>
      <c r="D7039" s="203"/>
      <c r="E7039" s="203"/>
      <c r="F7039" s="203"/>
    </row>
    <row r="7040" spans="2:6" ht="15.75">
      <c r="B7040" s="188"/>
      <c r="C7040" s="188"/>
      <c r="D7040" s="203"/>
      <c r="E7040" s="203"/>
      <c r="F7040" s="203"/>
    </row>
    <row r="7041" spans="2:6" ht="15.75">
      <c r="B7041" s="188"/>
      <c r="C7041" s="188"/>
      <c r="D7041" s="203"/>
      <c r="E7041" s="203"/>
      <c r="F7041" s="203"/>
    </row>
    <row r="7042" spans="2:6" ht="15.75">
      <c r="B7042" s="188"/>
      <c r="C7042" s="188"/>
      <c r="D7042" s="203"/>
      <c r="E7042" s="203"/>
      <c r="F7042" s="203"/>
    </row>
    <row r="7043" spans="2:6" ht="15.75">
      <c r="B7043" s="188"/>
      <c r="C7043" s="188"/>
      <c r="D7043" s="203"/>
      <c r="E7043" s="203"/>
      <c r="F7043" s="203"/>
    </row>
    <row r="7044" spans="2:6" ht="15.75">
      <c r="B7044" s="188"/>
      <c r="C7044" s="188"/>
      <c r="D7044" s="203"/>
      <c r="E7044" s="203"/>
      <c r="F7044" s="203"/>
    </row>
    <row r="7045" spans="2:6" ht="15.75">
      <c r="B7045" s="188"/>
      <c r="C7045" s="188"/>
      <c r="D7045" s="203"/>
      <c r="E7045" s="203"/>
      <c r="F7045" s="203"/>
    </row>
    <row r="7046" spans="2:6" ht="15.75">
      <c r="B7046" s="188"/>
      <c r="C7046" s="188"/>
      <c r="D7046" s="203"/>
      <c r="E7046" s="203"/>
      <c r="F7046" s="203"/>
    </row>
    <row r="7047" spans="2:6" ht="15.75">
      <c r="B7047" s="188"/>
      <c r="C7047" s="188"/>
      <c r="D7047" s="203"/>
      <c r="E7047" s="203"/>
      <c r="F7047" s="203"/>
    </row>
    <row r="7048" spans="2:6" ht="15.75">
      <c r="B7048" s="188"/>
      <c r="C7048" s="188"/>
      <c r="D7048" s="203"/>
      <c r="E7048" s="203"/>
      <c r="F7048" s="203"/>
    </row>
    <row r="7049" spans="2:6" ht="15.75">
      <c r="B7049" s="188"/>
      <c r="C7049" s="188"/>
      <c r="D7049" s="203"/>
      <c r="E7049" s="203"/>
      <c r="F7049" s="203"/>
    </row>
    <row r="7050" spans="2:6" ht="15.75">
      <c r="B7050" s="188"/>
      <c r="C7050" s="188"/>
      <c r="D7050" s="203"/>
      <c r="E7050" s="203"/>
      <c r="F7050" s="203"/>
    </row>
    <row r="7051" spans="2:6" ht="15.75">
      <c r="B7051" s="188"/>
      <c r="C7051" s="188"/>
      <c r="D7051" s="203"/>
      <c r="E7051" s="203"/>
      <c r="F7051" s="203"/>
    </row>
    <row r="7052" spans="2:6" ht="15.75">
      <c r="B7052" s="188"/>
      <c r="C7052" s="188"/>
      <c r="D7052" s="203"/>
      <c r="E7052" s="203"/>
      <c r="F7052" s="203"/>
    </row>
    <row r="7053" spans="2:6" ht="15.75">
      <c r="B7053" s="188"/>
      <c r="C7053" s="188"/>
      <c r="D7053" s="203"/>
      <c r="E7053" s="203"/>
      <c r="F7053" s="203"/>
    </row>
    <row r="7054" spans="2:6" ht="15.75">
      <c r="B7054" s="188"/>
      <c r="C7054" s="188"/>
      <c r="D7054" s="203"/>
      <c r="E7054" s="203"/>
      <c r="F7054" s="203"/>
    </row>
    <row r="7055" spans="2:6" ht="15.75">
      <c r="B7055" s="188"/>
      <c r="C7055" s="188"/>
      <c r="D7055" s="203"/>
      <c r="E7055" s="203"/>
      <c r="F7055" s="203"/>
    </row>
    <row r="7056" spans="2:6" ht="15.75">
      <c r="B7056" s="188"/>
      <c r="C7056" s="188"/>
      <c r="D7056" s="203"/>
      <c r="E7056" s="203"/>
      <c r="F7056" s="203"/>
    </row>
    <row r="7057" spans="2:6" ht="15.75">
      <c r="B7057" s="188"/>
      <c r="C7057" s="188"/>
      <c r="D7057" s="203"/>
      <c r="E7057" s="203"/>
      <c r="F7057" s="203"/>
    </row>
    <row r="7058" spans="2:6" ht="15.75">
      <c r="B7058" s="188"/>
      <c r="C7058" s="188"/>
      <c r="D7058" s="203"/>
      <c r="E7058" s="203"/>
      <c r="F7058" s="203"/>
    </row>
    <row r="7059" spans="2:6" ht="15.75">
      <c r="B7059" s="188"/>
      <c r="C7059" s="188"/>
      <c r="D7059" s="203"/>
      <c r="E7059" s="203"/>
      <c r="F7059" s="203"/>
    </row>
    <row r="7060" spans="2:6" ht="15.75">
      <c r="B7060" s="188"/>
      <c r="C7060" s="188"/>
      <c r="D7060" s="203"/>
      <c r="E7060" s="203"/>
      <c r="F7060" s="203"/>
    </row>
    <row r="7061" spans="2:6" ht="15.75">
      <c r="B7061" s="188"/>
      <c r="C7061" s="188"/>
      <c r="D7061" s="203"/>
      <c r="E7061" s="203"/>
      <c r="F7061" s="203"/>
    </row>
    <row r="7062" spans="2:6" ht="15.75">
      <c r="B7062" s="188"/>
      <c r="C7062" s="188"/>
      <c r="D7062" s="203"/>
      <c r="E7062" s="203"/>
      <c r="F7062" s="203"/>
    </row>
    <row r="7063" spans="2:6" ht="15.75">
      <c r="B7063" s="188"/>
      <c r="C7063" s="188"/>
      <c r="D7063" s="203"/>
      <c r="E7063" s="203"/>
      <c r="F7063" s="203"/>
    </row>
    <row r="7064" spans="2:6" ht="15.75">
      <c r="B7064" s="188"/>
      <c r="C7064" s="188"/>
      <c r="D7064" s="203"/>
      <c r="E7064" s="203"/>
      <c r="F7064" s="203"/>
    </row>
    <row r="7065" spans="2:6" ht="15.75">
      <c r="B7065" s="188"/>
      <c r="C7065" s="188"/>
      <c r="D7065" s="203"/>
      <c r="E7065" s="203"/>
      <c r="F7065" s="203"/>
    </row>
    <row r="7066" spans="2:6" ht="15.75">
      <c r="B7066" s="188"/>
      <c r="C7066" s="188"/>
      <c r="D7066" s="203"/>
      <c r="E7066" s="203"/>
      <c r="F7066" s="203"/>
    </row>
    <row r="7067" spans="2:6" ht="15.75">
      <c r="B7067" s="188"/>
      <c r="C7067" s="188"/>
      <c r="D7067" s="203"/>
      <c r="E7067" s="203"/>
      <c r="F7067" s="203"/>
    </row>
    <row r="7068" spans="2:6" ht="15.75">
      <c r="B7068" s="188"/>
      <c r="C7068" s="188"/>
      <c r="D7068" s="203"/>
      <c r="E7068" s="203"/>
      <c r="F7068" s="203"/>
    </row>
    <row r="7069" spans="2:6" ht="15.75">
      <c r="B7069" s="188"/>
      <c r="C7069" s="188"/>
      <c r="D7069" s="203"/>
      <c r="E7069" s="203"/>
      <c r="F7069" s="203"/>
    </row>
    <row r="7070" spans="2:6" ht="15.75">
      <c r="B7070" s="188"/>
      <c r="C7070" s="188"/>
      <c r="D7070" s="203"/>
      <c r="E7070" s="203"/>
      <c r="F7070" s="203"/>
    </row>
    <row r="7071" spans="2:6" ht="15.75">
      <c r="B7071" s="188"/>
      <c r="C7071" s="188"/>
      <c r="D7071" s="203"/>
      <c r="E7071" s="203"/>
      <c r="F7071" s="203"/>
    </row>
    <row r="7072" spans="2:6" ht="15.75">
      <c r="B7072" s="188"/>
      <c r="C7072" s="188"/>
      <c r="D7072" s="203"/>
      <c r="E7072" s="203"/>
      <c r="F7072" s="203"/>
    </row>
    <row r="7073" spans="2:6" ht="15.75">
      <c r="B7073" s="188"/>
      <c r="C7073" s="188"/>
      <c r="D7073" s="203"/>
      <c r="E7073" s="203"/>
      <c r="F7073" s="203"/>
    </row>
    <row r="7074" spans="2:6" ht="15.75">
      <c r="B7074" s="188"/>
      <c r="C7074" s="188"/>
      <c r="D7074" s="203"/>
      <c r="E7074" s="203"/>
      <c r="F7074" s="203"/>
    </row>
    <row r="7075" spans="2:6" ht="15.75">
      <c r="B7075" s="188"/>
      <c r="C7075" s="188"/>
      <c r="D7075" s="203"/>
      <c r="E7075" s="203"/>
      <c r="F7075" s="203"/>
    </row>
    <row r="7076" spans="2:6" ht="15.75">
      <c r="B7076" s="188"/>
      <c r="C7076" s="188"/>
      <c r="D7076" s="203"/>
      <c r="E7076" s="203"/>
      <c r="F7076" s="203"/>
    </row>
    <row r="7077" spans="2:6" ht="15.75">
      <c r="B7077" s="188"/>
      <c r="C7077" s="188"/>
      <c r="D7077" s="203"/>
      <c r="E7077" s="203"/>
      <c r="F7077" s="203"/>
    </row>
    <row r="7078" spans="2:6" ht="15.75">
      <c r="B7078" s="188"/>
      <c r="C7078" s="188"/>
      <c r="D7078" s="203"/>
      <c r="E7078" s="203"/>
      <c r="F7078" s="203"/>
    </row>
    <row r="7079" spans="2:6" ht="15.75">
      <c r="B7079" s="188"/>
      <c r="C7079" s="188"/>
      <c r="D7079" s="203"/>
      <c r="E7079" s="203"/>
      <c r="F7079" s="203"/>
    </row>
    <row r="7080" spans="2:6" ht="15.75">
      <c r="B7080" s="188"/>
      <c r="C7080" s="188"/>
      <c r="D7080" s="203"/>
      <c r="E7080" s="203"/>
      <c r="F7080" s="203"/>
    </row>
    <row r="7081" spans="2:6" ht="15.75">
      <c r="B7081" s="188"/>
      <c r="C7081" s="188"/>
      <c r="D7081" s="203"/>
      <c r="E7081" s="203"/>
      <c r="F7081" s="203"/>
    </row>
    <row r="7082" spans="2:6" ht="15.75">
      <c r="B7082" s="188"/>
      <c r="C7082" s="188"/>
      <c r="D7082" s="203"/>
      <c r="E7082" s="203"/>
      <c r="F7082" s="203"/>
    </row>
    <row r="7083" spans="2:6" ht="15.75">
      <c r="B7083" s="188"/>
      <c r="C7083" s="188"/>
      <c r="D7083" s="203"/>
      <c r="E7083" s="203"/>
      <c r="F7083" s="203"/>
    </row>
    <row r="7084" spans="2:6" ht="15.75">
      <c r="B7084" s="188"/>
      <c r="C7084" s="188"/>
      <c r="D7084" s="203"/>
      <c r="E7084" s="203"/>
      <c r="F7084" s="203"/>
    </row>
    <row r="7085" spans="2:6" ht="15.75">
      <c r="B7085" s="188"/>
      <c r="C7085" s="188"/>
      <c r="D7085" s="203"/>
      <c r="E7085" s="203"/>
      <c r="F7085" s="203"/>
    </row>
    <row r="7086" spans="2:6" ht="15.75">
      <c r="B7086" s="188"/>
      <c r="C7086" s="188"/>
      <c r="D7086" s="203"/>
      <c r="E7086" s="203"/>
      <c r="F7086" s="203"/>
    </row>
    <row r="7087" spans="2:6" ht="15.75">
      <c r="B7087" s="188"/>
      <c r="C7087" s="188"/>
      <c r="D7087" s="203"/>
      <c r="E7087" s="203"/>
      <c r="F7087" s="203"/>
    </row>
    <row r="7088" spans="2:6" ht="15.75">
      <c r="B7088" s="188"/>
      <c r="C7088" s="188"/>
      <c r="D7088" s="203"/>
      <c r="E7088" s="203"/>
      <c r="F7088" s="203"/>
    </row>
    <row r="7089" spans="2:6" ht="15.75">
      <c r="B7089" s="188"/>
      <c r="C7089" s="188"/>
      <c r="D7089" s="203"/>
      <c r="E7089" s="203"/>
      <c r="F7089" s="203"/>
    </row>
    <row r="7090" spans="2:6" ht="15.75">
      <c r="B7090" s="188"/>
      <c r="C7090" s="188"/>
      <c r="D7090" s="203"/>
      <c r="E7090" s="203"/>
      <c r="F7090" s="203"/>
    </row>
    <row r="7091" spans="2:6" ht="15.75">
      <c r="B7091" s="188"/>
      <c r="C7091" s="188"/>
      <c r="D7091" s="203"/>
      <c r="E7091" s="203"/>
      <c r="F7091" s="203"/>
    </row>
    <row r="7092" spans="2:6" ht="15.75">
      <c r="B7092" s="188"/>
      <c r="C7092" s="188"/>
      <c r="D7092" s="203"/>
      <c r="E7092" s="203"/>
      <c r="F7092" s="203"/>
    </row>
    <row r="7093" spans="2:6" ht="15.75">
      <c r="B7093" s="188"/>
      <c r="C7093" s="188"/>
      <c r="D7093" s="203"/>
      <c r="E7093" s="203"/>
      <c r="F7093" s="203"/>
    </row>
    <row r="7094" spans="2:6" ht="15.75">
      <c r="B7094" s="188"/>
      <c r="C7094" s="188"/>
      <c r="D7094" s="203"/>
      <c r="E7094" s="203"/>
      <c r="F7094" s="203"/>
    </row>
    <row r="7095" spans="2:6" ht="15.75">
      <c r="B7095" s="188"/>
      <c r="C7095" s="188"/>
      <c r="D7095" s="203"/>
      <c r="E7095" s="203"/>
      <c r="F7095" s="203"/>
    </row>
    <row r="7096" spans="2:6" ht="15.75">
      <c r="B7096" s="188"/>
      <c r="C7096" s="188"/>
      <c r="D7096" s="203"/>
      <c r="E7096" s="203"/>
      <c r="F7096" s="203"/>
    </row>
    <row r="7097" spans="2:6" ht="15.75">
      <c r="B7097" s="188"/>
      <c r="C7097" s="188"/>
      <c r="D7097" s="203"/>
      <c r="E7097" s="203"/>
      <c r="F7097" s="203"/>
    </row>
    <row r="7098" spans="2:6" ht="15.75">
      <c r="B7098" s="188"/>
      <c r="C7098" s="188"/>
      <c r="D7098" s="203"/>
      <c r="E7098" s="203"/>
      <c r="F7098" s="203"/>
    </row>
    <row r="7099" spans="2:6" ht="15.75">
      <c r="B7099" s="188"/>
      <c r="C7099" s="188"/>
      <c r="D7099" s="203"/>
      <c r="E7099" s="203"/>
      <c r="F7099" s="203"/>
    </row>
    <row r="7100" spans="2:6" ht="15.75">
      <c r="B7100" s="188"/>
      <c r="C7100" s="188"/>
      <c r="D7100" s="203"/>
      <c r="E7100" s="203"/>
      <c r="F7100" s="203"/>
    </row>
    <row r="7101" spans="2:6" ht="15.75">
      <c r="B7101" s="188"/>
      <c r="C7101" s="188"/>
      <c r="D7101" s="203"/>
      <c r="E7101" s="203"/>
      <c r="F7101" s="203"/>
    </row>
    <row r="7102" spans="2:6" ht="15.75">
      <c r="B7102" s="188"/>
      <c r="C7102" s="188"/>
      <c r="D7102" s="203"/>
      <c r="E7102" s="203"/>
      <c r="F7102" s="203"/>
    </row>
    <row r="7103" spans="2:6" ht="15.75">
      <c r="B7103" s="188"/>
      <c r="C7103" s="188"/>
      <c r="D7103" s="203"/>
      <c r="E7103" s="203"/>
      <c r="F7103" s="203"/>
    </row>
    <row r="7104" spans="2:6" ht="15.75">
      <c r="B7104" s="188"/>
      <c r="C7104" s="188"/>
      <c r="D7104" s="203"/>
      <c r="E7104" s="203"/>
      <c r="F7104" s="203"/>
    </row>
    <row r="7105" spans="2:6" ht="15.75">
      <c r="B7105" s="188"/>
      <c r="C7105" s="188"/>
      <c r="D7105" s="203"/>
      <c r="E7105" s="203"/>
      <c r="F7105" s="203"/>
    </row>
    <row r="7106" spans="2:6" ht="15.75">
      <c r="B7106" s="188"/>
      <c r="C7106" s="188"/>
      <c r="D7106" s="203"/>
      <c r="E7106" s="203"/>
      <c r="F7106" s="203"/>
    </row>
    <row r="7107" spans="2:6" ht="15.75">
      <c r="B7107" s="188"/>
      <c r="C7107" s="188"/>
      <c r="D7107" s="203"/>
      <c r="E7107" s="203"/>
      <c r="F7107" s="203"/>
    </row>
    <row r="7108" spans="2:6" ht="15.75">
      <c r="B7108" s="188"/>
      <c r="C7108" s="188"/>
      <c r="D7108" s="203"/>
      <c r="E7108" s="203"/>
      <c r="F7108" s="203"/>
    </row>
    <row r="7109" spans="2:6" ht="15.75">
      <c r="B7109" s="188"/>
      <c r="C7109" s="188"/>
      <c r="D7109" s="203"/>
      <c r="E7109" s="203"/>
      <c r="F7109" s="203"/>
    </row>
    <row r="7110" spans="2:6" ht="15.75">
      <c r="B7110" s="188"/>
      <c r="C7110" s="188"/>
      <c r="D7110" s="203"/>
      <c r="E7110" s="203"/>
      <c r="F7110" s="203"/>
    </row>
    <row r="7111" spans="2:6" ht="15.75">
      <c r="B7111" s="188"/>
      <c r="C7111" s="188"/>
      <c r="D7111" s="203"/>
      <c r="E7111" s="203"/>
      <c r="F7111" s="203"/>
    </row>
    <row r="7112" spans="2:6" ht="15.75">
      <c r="B7112" s="188"/>
      <c r="C7112" s="188"/>
      <c r="D7112" s="203"/>
      <c r="E7112" s="203"/>
      <c r="F7112" s="203"/>
    </row>
    <row r="7113" spans="2:6" ht="15.75">
      <c r="B7113" s="188"/>
      <c r="C7113" s="188"/>
      <c r="D7113" s="203"/>
      <c r="E7113" s="203"/>
      <c r="F7113" s="203"/>
    </row>
    <row r="7114" spans="2:6" ht="15.75">
      <c r="B7114" s="188"/>
      <c r="C7114" s="188"/>
      <c r="D7114" s="203"/>
      <c r="E7114" s="203"/>
      <c r="F7114" s="203"/>
    </row>
    <row r="7115" spans="2:6" ht="15.75">
      <c r="B7115" s="188"/>
      <c r="C7115" s="188"/>
      <c r="D7115" s="203"/>
      <c r="E7115" s="203"/>
      <c r="F7115" s="203"/>
    </row>
    <row r="7116" spans="2:6" ht="15.75">
      <c r="B7116" s="188"/>
      <c r="C7116" s="188"/>
      <c r="D7116" s="203"/>
      <c r="E7116" s="203"/>
      <c r="F7116" s="203"/>
    </row>
    <row r="7117" spans="2:6" ht="15.75">
      <c r="B7117" s="188"/>
      <c r="C7117" s="188"/>
      <c r="D7117" s="203"/>
      <c r="E7117" s="203"/>
      <c r="F7117" s="203"/>
    </row>
    <row r="7118" spans="2:6" ht="15.75">
      <c r="B7118" s="188"/>
      <c r="C7118" s="188"/>
      <c r="D7118" s="203"/>
      <c r="E7118" s="203"/>
      <c r="F7118" s="203"/>
    </row>
    <row r="7119" spans="2:6" ht="15.75">
      <c r="B7119" s="188"/>
      <c r="C7119" s="188"/>
      <c r="D7119" s="203"/>
      <c r="E7119" s="203"/>
      <c r="F7119" s="203"/>
    </row>
    <row r="7120" spans="2:6" ht="15.75">
      <c r="B7120" s="188"/>
      <c r="C7120" s="188"/>
      <c r="D7120" s="203"/>
      <c r="E7120" s="203"/>
      <c r="F7120" s="203"/>
    </row>
    <row r="7121" spans="2:6" ht="15.75">
      <c r="B7121" s="188"/>
      <c r="C7121" s="188"/>
      <c r="D7121" s="203"/>
      <c r="E7121" s="203"/>
      <c r="F7121" s="203"/>
    </row>
    <row r="7122" spans="2:6" ht="15.75">
      <c r="B7122" s="188"/>
      <c r="C7122" s="188"/>
      <c r="D7122" s="203"/>
      <c r="E7122" s="203"/>
      <c r="F7122" s="203"/>
    </row>
    <row r="7123" spans="2:6" ht="15.75">
      <c r="B7123" s="188"/>
      <c r="C7123" s="188"/>
      <c r="D7123" s="203"/>
      <c r="E7123" s="203"/>
      <c r="F7123" s="203"/>
    </row>
    <row r="7124" spans="2:6" ht="15.75">
      <c r="B7124" s="188"/>
      <c r="C7124" s="188"/>
      <c r="D7124" s="203"/>
      <c r="E7124" s="203"/>
      <c r="F7124" s="203"/>
    </row>
    <row r="7125" spans="2:6" ht="15.75">
      <c r="B7125" s="188"/>
      <c r="C7125" s="188"/>
      <c r="D7125" s="203"/>
      <c r="E7125" s="203"/>
      <c r="F7125" s="203"/>
    </row>
    <row r="7126" spans="2:6" ht="15.75">
      <c r="B7126" s="188"/>
      <c r="C7126" s="188"/>
      <c r="D7126" s="203"/>
      <c r="E7126" s="203"/>
      <c r="F7126" s="203"/>
    </row>
    <row r="7127" spans="2:6" ht="15.75">
      <c r="B7127" s="188"/>
      <c r="C7127" s="188"/>
      <c r="D7127" s="203"/>
      <c r="E7127" s="203"/>
      <c r="F7127" s="203"/>
    </row>
    <row r="7128" spans="2:6" ht="15.75">
      <c r="B7128" s="188"/>
      <c r="C7128" s="188"/>
      <c r="D7128" s="203"/>
      <c r="E7128" s="203"/>
      <c r="F7128" s="203"/>
    </row>
    <row r="7129" spans="2:6" ht="15.75">
      <c r="B7129" s="188"/>
      <c r="C7129" s="188"/>
      <c r="D7129" s="203"/>
      <c r="E7129" s="203"/>
      <c r="F7129" s="203"/>
    </row>
    <row r="7130" spans="2:6" ht="15.75">
      <c r="B7130" s="188"/>
      <c r="C7130" s="188"/>
      <c r="D7130" s="203"/>
      <c r="E7130" s="203"/>
      <c r="F7130" s="203"/>
    </row>
    <row r="7131" spans="2:6" ht="15.75">
      <c r="B7131" s="188"/>
      <c r="C7131" s="188"/>
      <c r="D7131" s="203"/>
      <c r="E7131" s="203"/>
      <c r="F7131" s="203"/>
    </row>
    <row r="7132" spans="2:6" ht="15.75">
      <c r="B7132" s="188"/>
      <c r="C7132" s="188"/>
      <c r="D7132" s="203"/>
      <c r="E7132" s="203"/>
      <c r="F7132" s="203"/>
    </row>
    <row r="7133" spans="2:6" ht="15.75">
      <c r="B7133" s="188"/>
      <c r="C7133" s="188"/>
      <c r="D7133" s="203"/>
      <c r="E7133" s="203"/>
      <c r="F7133" s="203"/>
    </row>
    <row r="7134" spans="2:6" ht="15.75">
      <c r="B7134" s="188"/>
      <c r="C7134" s="188"/>
      <c r="D7134" s="203"/>
      <c r="E7134" s="203"/>
      <c r="F7134" s="203"/>
    </row>
    <row r="7135" spans="2:6" ht="15.75">
      <c r="B7135" s="188"/>
      <c r="C7135" s="188"/>
      <c r="D7135" s="203"/>
      <c r="E7135" s="203"/>
      <c r="F7135" s="203"/>
    </row>
    <row r="7136" spans="2:6" ht="15.75">
      <c r="B7136" s="188"/>
      <c r="C7136" s="188"/>
      <c r="D7136" s="203"/>
      <c r="E7136" s="203"/>
      <c r="F7136" s="203"/>
    </row>
    <row r="7137" spans="2:6" ht="15.75">
      <c r="B7137" s="188"/>
      <c r="C7137" s="188"/>
      <c r="D7137" s="203"/>
      <c r="E7137" s="203"/>
      <c r="F7137" s="203"/>
    </row>
    <row r="7138" spans="2:6" ht="15.75">
      <c r="B7138" s="188"/>
      <c r="C7138" s="188"/>
      <c r="D7138" s="203"/>
      <c r="E7138" s="203"/>
      <c r="F7138" s="203"/>
    </row>
    <row r="7139" spans="2:6" ht="15.75">
      <c r="B7139" s="188"/>
      <c r="C7139" s="188"/>
      <c r="D7139" s="203"/>
      <c r="E7139" s="203"/>
      <c r="F7139" s="203"/>
    </row>
    <row r="7140" spans="2:6" ht="15.75">
      <c r="B7140" s="188"/>
      <c r="C7140" s="188"/>
      <c r="D7140" s="203"/>
      <c r="E7140" s="203"/>
      <c r="F7140" s="203"/>
    </row>
    <row r="7141" spans="2:6" ht="15.75">
      <c r="B7141" s="188"/>
      <c r="C7141" s="188"/>
      <c r="D7141" s="203"/>
      <c r="E7141" s="203"/>
      <c r="F7141" s="203"/>
    </row>
    <row r="7142" spans="2:6" ht="15.75">
      <c r="B7142" s="188"/>
      <c r="C7142" s="188"/>
      <c r="D7142" s="203"/>
      <c r="E7142" s="203"/>
      <c r="F7142" s="203"/>
    </row>
    <row r="7143" spans="2:6" ht="15.75">
      <c r="B7143" s="188"/>
      <c r="C7143" s="188"/>
      <c r="D7143" s="203"/>
      <c r="E7143" s="203"/>
      <c r="F7143" s="203"/>
    </row>
    <row r="7144" spans="2:6" ht="15.75">
      <c r="B7144" s="188"/>
      <c r="C7144" s="188"/>
      <c r="D7144" s="203"/>
      <c r="E7144" s="203"/>
      <c r="F7144" s="203"/>
    </row>
    <row r="7145" spans="2:6" ht="15.75">
      <c r="B7145" s="188"/>
      <c r="C7145" s="188"/>
      <c r="D7145" s="203"/>
      <c r="E7145" s="203"/>
      <c r="F7145" s="203"/>
    </row>
    <row r="7146" spans="2:6" ht="15.75">
      <c r="B7146" s="188"/>
      <c r="C7146" s="188"/>
      <c r="D7146" s="203"/>
      <c r="E7146" s="203"/>
      <c r="F7146" s="203"/>
    </row>
    <row r="7147" spans="2:6" ht="15.75">
      <c r="B7147" s="188"/>
      <c r="C7147" s="188"/>
      <c r="D7147" s="203"/>
      <c r="E7147" s="203"/>
      <c r="F7147" s="203"/>
    </row>
    <row r="7148" spans="2:6" ht="15.75">
      <c r="B7148" s="188"/>
      <c r="C7148" s="188"/>
      <c r="D7148" s="203"/>
      <c r="E7148" s="203"/>
      <c r="F7148" s="203"/>
    </row>
    <row r="7149" spans="2:6" ht="15.75">
      <c r="B7149" s="188"/>
      <c r="C7149" s="188"/>
      <c r="D7149" s="203"/>
      <c r="E7149" s="203"/>
      <c r="F7149" s="203"/>
    </row>
    <row r="7150" spans="2:6" ht="15.75">
      <c r="B7150" s="188"/>
      <c r="C7150" s="188"/>
      <c r="D7150" s="203"/>
      <c r="E7150" s="203"/>
      <c r="F7150" s="203"/>
    </row>
    <row r="7151" spans="2:6" ht="15.75">
      <c r="B7151" s="188"/>
      <c r="C7151" s="188"/>
      <c r="D7151" s="203"/>
      <c r="E7151" s="203"/>
      <c r="F7151" s="203"/>
    </row>
    <row r="7152" spans="2:6" ht="15.75">
      <c r="B7152" s="188"/>
      <c r="C7152" s="188"/>
      <c r="D7152" s="203"/>
      <c r="E7152" s="203"/>
      <c r="F7152" s="203"/>
    </row>
    <row r="7153" spans="2:6" ht="15.75">
      <c r="B7153" s="188"/>
      <c r="C7153" s="188"/>
      <c r="D7153" s="203"/>
      <c r="E7153" s="203"/>
      <c r="F7153" s="203"/>
    </row>
    <row r="7154" spans="2:6" ht="15.75">
      <c r="B7154" s="188"/>
      <c r="C7154" s="188"/>
      <c r="D7154" s="203"/>
      <c r="E7154" s="203"/>
      <c r="F7154" s="203"/>
    </row>
    <row r="7155" spans="2:6" ht="15.75">
      <c r="B7155" s="188"/>
      <c r="C7155" s="188"/>
      <c r="D7155" s="203"/>
      <c r="E7155" s="203"/>
      <c r="F7155" s="203"/>
    </row>
    <row r="7156" spans="2:6" ht="15.75">
      <c r="B7156" s="188"/>
      <c r="C7156" s="188"/>
      <c r="D7156" s="203"/>
      <c r="E7156" s="203"/>
      <c r="F7156" s="203"/>
    </row>
    <row r="7157" spans="2:6" ht="15.75">
      <c r="B7157" s="188"/>
      <c r="C7157" s="188"/>
      <c r="D7157" s="203"/>
      <c r="E7157" s="203"/>
      <c r="F7157" s="203"/>
    </row>
    <row r="7158" spans="2:6" ht="15.75">
      <c r="B7158" s="188"/>
      <c r="C7158" s="188"/>
      <c r="D7158" s="203"/>
      <c r="E7158" s="203"/>
      <c r="F7158" s="203"/>
    </row>
    <row r="7159" spans="2:6" ht="15.75">
      <c r="B7159" s="188"/>
      <c r="C7159" s="188"/>
      <c r="D7159" s="203"/>
      <c r="E7159" s="203"/>
      <c r="F7159" s="203"/>
    </row>
    <row r="7160" spans="2:6" ht="15.75">
      <c r="B7160" s="188"/>
      <c r="C7160" s="188"/>
      <c r="D7160" s="203"/>
      <c r="E7160" s="203"/>
      <c r="F7160" s="203"/>
    </row>
    <row r="7161" spans="2:6" ht="15.75">
      <c r="B7161" s="188"/>
      <c r="C7161" s="188"/>
      <c r="D7161" s="203"/>
      <c r="E7161" s="203"/>
      <c r="F7161" s="203"/>
    </row>
    <row r="7162" spans="2:6" ht="15.75">
      <c r="B7162" s="188"/>
      <c r="C7162" s="188"/>
      <c r="D7162" s="203"/>
      <c r="E7162" s="203"/>
      <c r="F7162" s="203"/>
    </row>
    <row r="7163" spans="2:6" ht="15.75">
      <c r="B7163" s="188"/>
      <c r="C7163" s="188"/>
      <c r="D7163" s="203"/>
      <c r="E7163" s="203"/>
      <c r="F7163" s="203"/>
    </row>
    <row r="7164" spans="2:6" ht="15.75">
      <c r="B7164" s="188"/>
      <c r="C7164" s="188"/>
      <c r="D7164" s="203"/>
      <c r="E7164" s="203"/>
      <c r="F7164" s="203"/>
    </row>
    <row r="7165" spans="2:6" ht="15.75">
      <c r="B7165" s="188"/>
      <c r="C7165" s="188"/>
      <c r="D7165" s="203"/>
      <c r="E7165" s="203"/>
      <c r="F7165" s="203"/>
    </row>
    <row r="7166" spans="2:6" ht="15.75">
      <c r="B7166" s="188"/>
      <c r="C7166" s="188"/>
      <c r="D7166" s="203"/>
      <c r="E7166" s="203"/>
      <c r="F7166" s="203"/>
    </row>
    <row r="7167" spans="2:6" ht="15.75">
      <c r="B7167" s="188"/>
      <c r="C7167" s="188"/>
      <c r="D7167" s="203"/>
      <c r="E7167" s="203"/>
      <c r="F7167" s="203"/>
    </row>
    <row r="7168" spans="2:6" ht="15.75">
      <c r="B7168" s="188"/>
      <c r="C7168" s="188"/>
      <c r="D7168" s="203"/>
      <c r="E7168" s="203"/>
      <c r="F7168" s="203"/>
    </row>
    <row r="7169" spans="2:6" ht="15.75">
      <c r="B7169" s="188"/>
      <c r="C7169" s="188"/>
      <c r="D7169" s="203"/>
      <c r="E7169" s="203"/>
      <c r="F7169" s="203"/>
    </row>
    <row r="7170" spans="2:6" ht="15.75">
      <c r="B7170" s="188"/>
      <c r="C7170" s="188"/>
      <c r="D7170" s="203"/>
      <c r="E7170" s="203"/>
      <c r="F7170" s="203"/>
    </row>
    <row r="7171" spans="2:6" ht="15.75">
      <c r="B7171" s="188"/>
      <c r="C7171" s="188"/>
      <c r="D7171" s="203"/>
      <c r="E7171" s="203"/>
      <c r="F7171" s="203"/>
    </row>
    <row r="7172" spans="2:6" ht="15.75">
      <c r="B7172" s="188"/>
      <c r="C7172" s="188"/>
      <c r="D7172" s="203"/>
      <c r="E7172" s="203"/>
      <c r="F7172" s="203"/>
    </row>
    <row r="7173" spans="2:6" ht="15.75">
      <c r="B7173" s="188"/>
      <c r="C7173" s="188"/>
      <c r="D7173" s="203"/>
      <c r="E7173" s="203"/>
      <c r="F7173" s="203"/>
    </row>
    <row r="7174" spans="2:6" ht="15.75">
      <c r="B7174" s="188"/>
      <c r="C7174" s="188"/>
      <c r="D7174" s="203"/>
      <c r="E7174" s="203"/>
      <c r="F7174" s="203"/>
    </row>
    <row r="7175" spans="2:6" ht="15.75">
      <c r="B7175" s="188"/>
      <c r="C7175" s="188"/>
      <c r="D7175" s="203"/>
      <c r="E7175" s="203"/>
      <c r="F7175" s="203"/>
    </row>
    <row r="7176" spans="2:6" ht="15.75">
      <c r="B7176" s="188"/>
      <c r="C7176" s="188"/>
      <c r="D7176" s="203"/>
      <c r="E7176" s="203"/>
      <c r="F7176" s="203"/>
    </row>
    <row r="7177" spans="2:6" ht="15.75">
      <c r="B7177" s="188"/>
      <c r="C7177" s="188"/>
      <c r="D7177" s="203"/>
      <c r="E7177" s="203"/>
      <c r="F7177" s="203"/>
    </row>
    <row r="7178" spans="2:6" ht="15.75">
      <c r="B7178" s="188"/>
      <c r="C7178" s="188"/>
      <c r="D7178" s="203"/>
      <c r="E7178" s="203"/>
      <c r="F7178" s="203"/>
    </row>
    <row r="7179" spans="2:6" ht="15.75">
      <c r="B7179" s="188"/>
      <c r="C7179" s="188"/>
      <c r="D7179" s="203"/>
      <c r="E7179" s="203"/>
      <c r="F7179" s="203"/>
    </row>
    <row r="7180" spans="2:6" ht="15.75">
      <c r="B7180" s="188"/>
      <c r="C7180" s="188"/>
      <c r="D7180" s="203"/>
      <c r="E7180" s="203"/>
      <c r="F7180" s="203"/>
    </row>
    <row r="7181" spans="2:6" ht="15.75">
      <c r="B7181" s="188"/>
      <c r="C7181" s="188"/>
      <c r="D7181" s="203"/>
      <c r="E7181" s="203"/>
      <c r="F7181" s="203"/>
    </row>
    <row r="7182" spans="2:6" ht="15.75">
      <c r="B7182" s="188"/>
      <c r="C7182" s="188"/>
      <c r="D7182" s="203"/>
      <c r="E7182" s="203"/>
      <c r="F7182" s="203"/>
    </row>
    <row r="7183" spans="2:6" ht="15.75">
      <c r="B7183" s="188"/>
      <c r="C7183" s="188"/>
      <c r="D7183" s="203"/>
      <c r="E7183" s="203"/>
      <c r="F7183" s="203"/>
    </row>
    <row r="7184" spans="2:6" ht="15.75">
      <c r="B7184" s="188"/>
      <c r="C7184" s="188"/>
      <c r="D7184" s="203"/>
      <c r="E7184" s="203"/>
      <c r="F7184" s="203"/>
    </row>
    <row r="7185" spans="2:6" ht="15.75">
      <c r="B7185" s="188"/>
      <c r="C7185" s="188"/>
      <c r="D7185" s="203"/>
      <c r="E7185" s="203"/>
      <c r="F7185" s="203"/>
    </row>
    <row r="7186" spans="2:6" ht="15.75">
      <c r="B7186" s="188"/>
      <c r="C7186" s="188"/>
      <c r="D7186" s="203"/>
      <c r="E7186" s="203"/>
      <c r="F7186" s="203"/>
    </row>
    <row r="7187" spans="2:6" ht="15.75">
      <c r="B7187" s="188"/>
      <c r="C7187" s="188"/>
      <c r="D7187" s="203"/>
      <c r="E7187" s="203"/>
      <c r="F7187" s="203"/>
    </row>
    <row r="7188" spans="2:6" ht="15.75">
      <c r="B7188" s="188"/>
      <c r="C7188" s="188"/>
      <c r="D7188" s="203"/>
      <c r="E7188" s="203"/>
      <c r="F7188" s="203"/>
    </row>
    <row r="7189" spans="2:6" ht="15.75">
      <c r="B7189" s="188"/>
      <c r="C7189" s="188"/>
      <c r="D7189" s="203"/>
      <c r="E7189" s="203"/>
      <c r="F7189" s="203"/>
    </row>
    <row r="7190" spans="2:6" ht="15.75">
      <c r="B7190" s="188"/>
      <c r="C7190" s="188"/>
      <c r="D7190" s="203"/>
      <c r="E7190" s="203"/>
      <c r="F7190" s="203"/>
    </row>
    <row r="7191" spans="2:6" ht="15.75">
      <c r="B7191" s="188"/>
      <c r="C7191" s="188"/>
      <c r="D7191" s="203"/>
      <c r="E7191" s="203"/>
      <c r="F7191" s="203"/>
    </row>
    <row r="7192" spans="2:6" ht="15.75">
      <c r="B7192" s="188"/>
      <c r="C7192" s="188"/>
      <c r="D7192" s="203"/>
      <c r="E7192" s="203"/>
      <c r="F7192" s="203"/>
    </row>
    <row r="7193" spans="2:6" ht="15.75">
      <c r="B7193" s="188"/>
      <c r="C7193" s="188"/>
      <c r="D7193" s="203"/>
      <c r="E7193" s="203"/>
      <c r="F7193" s="203"/>
    </row>
    <row r="7194" spans="2:6" ht="15.75">
      <c r="B7194" s="188"/>
      <c r="C7194" s="188"/>
      <c r="D7194" s="203"/>
      <c r="E7194" s="203"/>
      <c r="F7194" s="203"/>
    </row>
    <row r="7195" spans="2:6" ht="15.75">
      <c r="B7195" s="188"/>
      <c r="C7195" s="188"/>
      <c r="D7195" s="203"/>
      <c r="E7195" s="203"/>
      <c r="F7195" s="203"/>
    </row>
    <row r="7196" spans="2:6" ht="15.75">
      <c r="B7196" s="188"/>
      <c r="C7196" s="188"/>
      <c r="D7196" s="203"/>
      <c r="E7196" s="203"/>
      <c r="F7196" s="203"/>
    </row>
    <row r="7197" spans="2:6" ht="15.75">
      <c r="B7197" s="188"/>
      <c r="C7197" s="188"/>
      <c r="D7197" s="203"/>
      <c r="E7197" s="203"/>
      <c r="F7197" s="203"/>
    </row>
    <row r="7198" spans="2:6" ht="15.75">
      <c r="B7198" s="188"/>
      <c r="C7198" s="188"/>
      <c r="D7198" s="203"/>
      <c r="E7198" s="203"/>
      <c r="F7198" s="203"/>
    </row>
    <row r="7199" spans="2:6" ht="15.75">
      <c r="B7199" s="188"/>
      <c r="C7199" s="188"/>
      <c r="D7199" s="203"/>
      <c r="E7199" s="203"/>
      <c r="F7199" s="203"/>
    </row>
    <row r="7200" spans="2:6" ht="15.75">
      <c r="B7200" s="188"/>
      <c r="C7200" s="188"/>
      <c r="D7200" s="203"/>
      <c r="E7200" s="203"/>
      <c r="F7200" s="203"/>
    </row>
    <row r="7201" spans="2:6" ht="15.75">
      <c r="B7201" s="188"/>
      <c r="C7201" s="188"/>
      <c r="D7201" s="203"/>
      <c r="E7201" s="203"/>
      <c r="F7201" s="203"/>
    </row>
    <row r="7202" spans="2:6" ht="15.75">
      <c r="B7202" s="188"/>
      <c r="C7202" s="188"/>
      <c r="D7202" s="203"/>
      <c r="E7202" s="203"/>
      <c r="F7202" s="203"/>
    </row>
    <row r="7203" spans="2:6" ht="15.75">
      <c r="B7203" s="188"/>
      <c r="C7203" s="188"/>
      <c r="D7203" s="203"/>
      <c r="E7203" s="203"/>
      <c r="F7203" s="203"/>
    </row>
    <row r="7204" spans="2:6" ht="15.75">
      <c r="B7204" s="188"/>
      <c r="C7204" s="188"/>
      <c r="D7204" s="203"/>
      <c r="E7204" s="203"/>
      <c r="F7204" s="203"/>
    </row>
    <row r="7205" spans="2:6" ht="15.75">
      <c r="B7205" s="188"/>
      <c r="C7205" s="188"/>
      <c r="D7205" s="203"/>
      <c r="E7205" s="203"/>
      <c r="F7205" s="203"/>
    </row>
    <row r="7206" spans="2:6" ht="15.75">
      <c r="B7206" s="188"/>
      <c r="C7206" s="188"/>
      <c r="D7206" s="203"/>
      <c r="E7206" s="203"/>
      <c r="F7206" s="203"/>
    </row>
    <row r="7207" spans="2:6" ht="15.75">
      <c r="B7207" s="188"/>
      <c r="C7207" s="188"/>
      <c r="D7207" s="203"/>
      <c r="E7207" s="203"/>
      <c r="F7207" s="203"/>
    </row>
    <row r="7208" spans="2:6" ht="15.75">
      <c r="B7208" s="188"/>
      <c r="C7208" s="188"/>
      <c r="D7208" s="203"/>
      <c r="E7208" s="203"/>
      <c r="F7208" s="203"/>
    </row>
    <row r="7209" spans="2:6" ht="15.75">
      <c r="B7209" s="188"/>
      <c r="C7209" s="188"/>
      <c r="D7209" s="203"/>
      <c r="E7209" s="203"/>
      <c r="F7209" s="203"/>
    </row>
    <row r="7210" spans="2:6" ht="15.75">
      <c r="B7210" s="188"/>
      <c r="C7210" s="188"/>
      <c r="D7210" s="203"/>
      <c r="E7210" s="203"/>
      <c r="F7210" s="203"/>
    </row>
    <row r="7211" spans="2:6" ht="15.75">
      <c r="B7211" s="188"/>
      <c r="C7211" s="188"/>
      <c r="D7211" s="203"/>
      <c r="E7211" s="203"/>
      <c r="F7211" s="203"/>
    </row>
    <row r="7212" spans="2:6" ht="15.75">
      <c r="B7212" s="188"/>
      <c r="C7212" s="188"/>
      <c r="D7212" s="203"/>
      <c r="E7212" s="203"/>
      <c r="F7212" s="203"/>
    </row>
    <row r="7213" spans="2:6" ht="15.75">
      <c r="B7213" s="188"/>
      <c r="C7213" s="188"/>
      <c r="D7213" s="203"/>
      <c r="E7213" s="203"/>
      <c r="F7213" s="203"/>
    </row>
    <row r="7214" spans="2:6" ht="15.75">
      <c r="B7214" s="188"/>
      <c r="C7214" s="188"/>
      <c r="D7214" s="203"/>
      <c r="E7214" s="203"/>
      <c r="F7214" s="203"/>
    </row>
    <row r="7215" spans="2:6" ht="15.75">
      <c r="B7215" s="188"/>
      <c r="C7215" s="188"/>
      <c r="D7215" s="203"/>
      <c r="E7215" s="203"/>
      <c r="F7215" s="203"/>
    </row>
    <row r="7216" spans="2:6" ht="15.75">
      <c r="B7216" s="188"/>
      <c r="C7216" s="188"/>
      <c r="D7216" s="203"/>
      <c r="E7216" s="203"/>
      <c r="F7216" s="203"/>
    </row>
    <row r="7217" spans="2:6" ht="15.75">
      <c r="B7217" s="188"/>
      <c r="C7217" s="188"/>
      <c r="D7217" s="203"/>
      <c r="E7217" s="203"/>
      <c r="F7217" s="203"/>
    </row>
    <row r="7218" spans="2:6" ht="15.75">
      <c r="B7218" s="188"/>
      <c r="C7218" s="188"/>
      <c r="D7218" s="203"/>
      <c r="E7218" s="203"/>
      <c r="F7218" s="203"/>
    </row>
    <row r="7219" spans="2:6" ht="15.75">
      <c r="B7219" s="188"/>
      <c r="C7219" s="188"/>
      <c r="D7219" s="203"/>
      <c r="E7219" s="203"/>
      <c r="F7219" s="203"/>
    </row>
    <row r="7220" spans="2:6" ht="15.75">
      <c r="B7220" s="188"/>
      <c r="C7220" s="188"/>
      <c r="D7220" s="203"/>
      <c r="E7220" s="203"/>
      <c r="F7220" s="203"/>
    </row>
    <row r="7221" spans="2:6" ht="15.75">
      <c r="B7221" s="188"/>
      <c r="C7221" s="188"/>
      <c r="D7221" s="203"/>
      <c r="E7221" s="203"/>
      <c r="F7221" s="203"/>
    </row>
    <row r="7222" spans="2:6" ht="15.75">
      <c r="B7222" s="188"/>
      <c r="C7222" s="188"/>
      <c r="D7222" s="203"/>
      <c r="E7222" s="203"/>
      <c r="F7222" s="203"/>
    </row>
    <row r="7223" spans="2:6" ht="15.75">
      <c r="B7223" s="188"/>
      <c r="C7223" s="188"/>
      <c r="D7223" s="203"/>
      <c r="E7223" s="203"/>
      <c r="F7223" s="203"/>
    </row>
    <row r="7224" spans="2:6" ht="15.75">
      <c r="B7224" s="188"/>
      <c r="C7224" s="188"/>
      <c r="D7224" s="203"/>
      <c r="E7224" s="203"/>
      <c r="F7224" s="203"/>
    </row>
    <row r="7225" spans="2:6" ht="15.75">
      <c r="B7225" s="188"/>
      <c r="C7225" s="188"/>
      <c r="D7225" s="203"/>
      <c r="E7225" s="203"/>
      <c r="F7225" s="203"/>
    </row>
    <row r="7226" spans="2:6" ht="15.75">
      <c r="B7226" s="188"/>
      <c r="C7226" s="188"/>
      <c r="D7226" s="203"/>
      <c r="E7226" s="203"/>
      <c r="F7226" s="203"/>
    </row>
    <row r="7227" spans="2:6" ht="15.75">
      <c r="B7227" s="188"/>
      <c r="C7227" s="188"/>
      <c r="D7227" s="203"/>
      <c r="E7227" s="203"/>
      <c r="F7227" s="203"/>
    </row>
    <row r="7228" spans="2:6" ht="15.75">
      <c r="B7228" s="188"/>
      <c r="C7228" s="188"/>
      <c r="D7228" s="203"/>
      <c r="E7228" s="203"/>
      <c r="F7228" s="203"/>
    </row>
    <row r="7229" spans="2:6" ht="15.75">
      <c r="B7229" s="188"/>
      <c r="C7229" s="188"/>
      <c r="D7229" s="203"/>
      <c r="E7229" s="203"/>
      <c r="F7229" s="203"/>
    </row>
    <row r="7230" spans="2:6" ht="15.75">
      <c r="B7230" s="188"/>
      <c r="C7230" s="188"/>
      <c r="D7230" s="203"/>
      <c r="E7230" s="203"/>
      <c r="F7230" s="203"/>
    </row>
    <row r="7231" spans="2:6" ht="15.75">
      <c r="B7231" s="188"/>
      <c r="C7231" s="188"/>
      <c r="D7231" s="203"/>
      <c r="E7231" s="203"/>
      <c r="F7231" s="203"/>
    </row>
    <row r="7232" spans="2:6" ht="15.75">
      <c r="B7232" s="188"/>
      <c r="C7232" s="188"/>
      <c r="D7232" s="203"/>
      <c r="E7232" s="203"/>
      <c r="F7232" s="203"/>
    </row>
    <row r="7233" spans="2:6" ht="15.75">
      <c r="B7233" s="188"/>
      <c r="C7233" s="188"/>
      <c r="D7233" s="203"/>
      <c r="E7233" s="203"/>
      <c r="F7233" s="203"/>
    </row>
    <row r="7234" spans="2:6" ht="15.75">
      <c r="B7234" s="188"/>
      <c r="C7234" s="188"/>
      <c r="D7234" s="203"/>
      <c r="E7234" s="203"/>
      <c r="F7234" s="203"/>
    </row>
    <row r="7235" spans="2:6" ht="15.75">
      <c r="B7235" s="188"/>
      <c r="C7235" s="188"/>
      <c r="D7235" s="203"/>
      <c r="E7235" s="203"/>
      <c r="F7235" s="203"/>
    </row>
    <row r="7236" spans="2:6" ht="15.75">
      <c r="B7236" s="188"/>
      <c r="C7236" s="188"/>
      <c r="D7236" s="203"/>
      <c r="E7236" s="203"/>
      <c r="F7236" s="203"/>
    </row>
    <row r="7237" spans="2:6" ht="15.75">
      <c r="B7237" s="188"/>
      <c r="C7237" s="188"/>
      <c r="D7237" s="203"/>
      <c r="E7237" s="203"/>
      <c r="F7237" s="203"/>
    </row>
    <row r="7238" spans="2:6" ht="15.75">
      <c r="B7238" s="188"/>
      <c r="C7238" s="188"/>
      <c r="D7238" s="203"/>
      <c r="E7238" s="203"/>
      <c r="F7238" s="203"/>
    </row>
    <row r="7239" spans="2:6" ht="15.75">
      <c r="B7239" s="188"/>
      <c r="C7239" s="188"/>
      <c r="D7239" s="203"/>
      <c r="E7239" s="203"/>
      <c r="F7239" s="203"/>
    </row>
    <row r="7240" spans="2:6" ht="15.75">
      <c r="B7240" s="188"/>
      <c r="C7240" s="188"/>
      <c r="D7240" s="203"/>
      <c r="E7240" s="203"/>
      <c r="F7240" s="203"/>
    </row>
    <row r="7241" spans="2:6" ht="15.75">
      <c r="B7241" s="188"/>
      <c r="C7241" s="188"/>
      <c r="D7241" s="203"/>
      <c r="E7241" s="203"/>
      <c r="F7241" s="203"/>
    </row>
    <row r="7242" spans="2:6" ht="15.75">
      <c r="B7242" s="188"/>
      <c r="C7242" s="188"/>
      <c r="D7242" s="203"/>
      <c r="E7242" s="203"/>
      <c r="F7242" s="203"/>
    </row>
    <row r="7243" spans="2:6" ht="15.75">
      <c r="B7243" s="188"/>
      <c r="C7243" s="188"/>
      <c r="D7243" s="203"/>
      <c r="E7243" s="203"/>
      <c r="F7243" s="203"/>
    </row>
    <row r="7244" spans="2:6" ht="15.75">
      <c r="B7244" s="188"/>
      <c r="C7244" s="188"/>
      <c r="D7244" s="203"/>
      <c r="E7244" s="203"/>
      <c r="F7244" s="203"/>
    </row>
    <row r="7245" spans="2:6" ht="15.75">
      <c r="B7245" s="188"/>
      <c r="C7245" s="188"/>
      <c r="D7245" s="203"/>
      <c r="E7245" s="203"/>
      <c r="F7245" s="203"/>
    </row>
    <row r="7246" spans="2:6" ht="15.75">
      <c r="B7246" s="188"/>
      <c r="C7246" s="188"/>
      <c r="D7246" s="203"/>
      <c r="E7246" s="203"/>
      <c r="F7246" s="203"/>
    </row>
    <row r="7247" spans="2:6" ht="15.75">
      <c r="B7247" s="188"/>
      <c r="C7247" s="188"/>
      <c r="D7247" s="203"/>
      <c r="E7247" s="203"/>
      <c r="F7247" s="203"/>
    </row>
    <row r="7248" spans="2:6" ht="15.75">
      <c r="B7248" s="188"/>
      <c r="C7248" s="188"/>
      <c r="D7248" s="203"/>
      <c r="E7248" s="203"/>
      <c r="F7248" s="203"/>
    </row>
    <row r="7249" spans="2:6" ht="15.75">
      <c r="B7249" s="188"/>
      <c r="C7249" s="188"/>
      <c r="D7249" s="203"/>
      <c r="E7249" s="203"/>
      <c r="F7249" s="203"/>
    </row>
    <row r="7250" spans="2:6" ht="15.75">
      <c r="B7250" s="188"/>
      <c r="C7250" s="188"/>
      <c r="D7250" s="203"/>
      <c r="E7250" s="203"/>
      <c r="F7250" s="203"/>
    </row>
    <row r="7251" spans="2:6" ht="15.75">
      <c r="B7251" s="188"/>
      <c r="C7251" s="188"/>
      <c r="D7251" s="203"/>
      <c r="E7251" s="203"/>
      <c r="F7251" s="203"/>
    </row>
    <row r="7252" spans="2:6" ht="15.75">
      <c r="B7252" s="188"/>
      <c r="C7252" s="188"/>
      <c r="D7252" s="203"/>
      <c r="E7252" s="203"/>
      <c r="F7252" s="203"/>
    </row>
    <row r="7253" spans="2:6" ht="15.75">
      <c r="B7253" s="188"/>
      <c r="C7253" s="188"/>
      <c r="D7253" s="203"/>
      <c r="E7253" s="203"/>
      <c r="F7253" s="203"/>
    </row>
    <row r="7254" spans="2:6" ht="15.75">
      <c r="B7254" s="188"/>
      <c r="C7254" s="188"/>
      <c r="D7254" s="203"/>
      <c r="E7254" s="203"/>
      <c r="F7254" s="203"/>
    </row>
    <row r="7255" spans="2:6" ht="15.75">
      <c r="B7255" s="188"/>
      <c r="C7255" s="188"/>
      <c r="D7255" s="203"/>
      <c r="E7255" s="203"/>
      <c r="F7255" s="203"/>
    </row>
    <row r="7256" spans="2:6" ht="15.75">
      <c r="B7256" s="188"/>
      <c r="C7256" s="188"/>
      <c r="D7256" s="203"/>
      <c r="E7256" s="203"/>
      <c r="F7256" s="203"/>
    </row>
    <row r="7257" spans="2:6" ht="15.75">
      <c r="B7257" s="188"/>
      <c r="C7257" s="188"/>
      <c r="D7257" s="203"/>
      <c r="E7257" s="203"/>
      <c r="F7257" s="203"/>
    </row>
    <row r="7258" spans="2:6" ht="15.75">
      <c r="B7258" s="188"/>
      <c r="C7258" s="188"/>
      <c r="D7258" s="203"/>
      <c r="E7258" s="203"/>
      <c r="F7258" s="203"/>
    </row>
    <row r="7259" spans="2:6" ht="15.75">
      <c r="B7259" s="188"/>
      <c r="C7259" s="188"/>
      <c r="D7259" s="203"/>
      <c r="E7259" s="203"/>
      <c r="F7259" s="203"/>
    </row>
    <row r="7260" spans="2:6" ht="15.75">
      <c r="B7260" s="188"/>
      <c r="C7260" s="188"/>
      <c r="D7260" s="203"/>
      <c r="E7260" s="203"/>
      <c r="F7260" s="203"/>
    </row>
    <row r="7261" spans="2:6" ht="15.75">
      <c r="B7261" s="188"/>
      <c r="C7261" s="188"/>
      <c r="D7261" s="203"/>
      <c r="E7261" s="203"/>
      <c r="F7261" s="203"/>
    </row>
    <row r="7262" spans="2:6" ht="15.75">
      <c r="B7262" s="188"/>
      <c r="C7262" s="188"/>
      <c r="D7262" s="203"/>
      <c r="E7262" s="203"/>
      <c r="F7262" s="203"/>
    </row>
    <row r="7263" spans="2:6" ht="15.75">
      <c r="B7263" s="188"/>
      <c r="C7263" s="188"/>
      <c r="D7263" s="203"/>
      <c r="E7263" s="203"/>
      <c r="F7263" s="203"/>
    </row>
    <row r="7264" spans="2:6" ht="15.75">
      <c r="B7264" s="188"/>
      <c r="C7264" s="188"/>
      <c r="D7264" s="203"/>
      <c r="E7264" s="203"/>
      <c r="F7264" s="203"/>
    </row>
    <row r="7265" spans="2:6" ht="15.75">
      <c r="B7265" s="188"/>
      <c r="C7265" s="188"/>
      <c r="D7265" s="203"/>
      <c r="E7265" s="203"/>
      <c r="F7265" s="203"/>
    </row>
    <row r="7266" spans="2:6" ht="15.75">
      <c r="B7266" s="188"/>
      <c r="C7266" s="188"/>
      <c r="D7266" s="203"/>
      <c r="E7266" s="203"/>
      <c r="F7266" s="203"/>
    </row>
    <row r="7267" spans="2:6" ht="15.75">
      <c r="B7267" s="188"/>
      <c r="C7267" s="188"/>
      <c r="D7267" s="203"/>
      <c r="E7267" s="203"/>
      <c r="F7267" s="203"/>
    </row>
    <row r="7268" spans="2:6" ht="15.75">
      <c r="B7268" s="188"/>
      <c r="C7268" s="188"/>
      <c r="D7268" s="203"/>
      <c r="E7268" s="203"/>
      <c r="F7268" s="203"/>
    </row>
    <row r="7269" spans="2:6" ht="15.75">
      <c r="B7269" s="188"/>
      <c r="C7269" s="188"/>
      <c r="D7269" s="203"/>
      <c r="E7269" s="203"/>
      <c r="F7269" s="203"/>
    </row>
    <row r="7270" spans="2:6" ht="15.75">
      <c r="B7270" s="188"/>
      <c r="C7270" s="188"/>
      <c r="D7270" s="203"/>
      <c r="E7270" s="203"/>
      <c r="F7270" s="203"/>
    </row>
    <row r="7271" spans="2:6" ht="15.75">
      <c r="B7271" s="188"/>
      <c r="C7271" s="188"/>
      <c r="D7271" s="203"/>
      <c r="E7271" s="203"/>
      <c r="F7271" s="203"/>
    </row>
    <row r="7272" spans="2:6" ht="15.75">
      <c r="B7272" s="188"/>
      <c r="C7272" s="188"/>
      <c r="D7272" s="203"/>
      <c r="E7272" s="203"/>
      <c r="F7272" s="203"/>
    </row>
    <row r="7273" spans="2:6" ht="15.75">
      <c r="B7273" s="188"/>
      <c r="C7273" s="188"/>
      <c r="D7273" s="203"/>
      <c r="E7273" s="203"/>
      <c r="F7273" s="203"/>
    </row>
    <row r="7274" spans="2:6" ht="15.75">
      <c r="B7274" s="188"/>
      <c r="C7274" s="188"/>
      <c r="D7274" s="203"/>
      <c r="E7274" s="203"/>
      <c r="F7274" s="203"/>
    </row>
    <row r="7275" spans="2:6" ht="15.75">
      <c r="B7275" s="188"/>
      <c r="C7275" s="188"/>
      <c r="D7275" s="203"/>
      <c r="E7275" s="203"/>
      <c r="F7275" s="203"/>
    </row>
    <row r="7276" spans="2:6" ht="15.75">
      <c r="B7276" s="188"/>
      <c r="C7276" s="188"/>
      <c r="D7276" s="203"/>
      <c r="E7276" s="203"/>
      <c r="F7276" s="203"/>
    </row>
    <row r="7277" spans="2:6" ht="15.75">
      <c r="B7277" s="188"/>
      <c r="C7277" s="188"/>
      <c r="D7277" s="203"/>
      <c r="E7277" s="203"/>
      <c r="F7277" s="203"/>
    </row>
    <row r="7278" spans="2:6" ht="15.75">
      <c r="B7278" s="188"/>
      <c r="C7278" s="188"/>
      <c r="D7278" s="203"/>
      <c r="E7278" s="203"/>
      <c r="F7278" s="203"/>
    </row>
    <row r="7279" spans="2:6" ht="15.75">
      <c r="B7279" s="188"/>
      <c r="C7279" s="188"/>
      <c r="D7279" s="203"/>
      <c r="E7279" s="203"/>
      <c r="F7279" s="203"/>
    </row>
    <row r="7280" spans="2:6" ht="15.75">
      <c r="B7280" s="188"/>
      <c r="C7280" s="188"/>
      <c r="D7280" s="203"/>
      <c r="E7280" s="203"/>
      <c r="F7280" s="203"/>
    </row>
    <row r="7281" spans="2:6" ht="15.75">
      <c r="B7281" s="188"/>
      <c r="C7281" s="188"/>
      <c r="D7281" s="203"/>
      <c r="E7281" s="203"/>
      <c r="F7281" s="203"/>
    </row>
    <row r="7282" spans="2:6" ht="15.75">
      <c r="B7282" s="188"/>
      <c r="C7282" s="188"/>
      <c r="D7282" s="203"/>
      <c r="E7282" s="203"/>
      <c r="F7282" s="203"/>
    </row>
    <row r="7283" spans="2:6" ht="15.75">
      <c r="B7283" s="188"/>
      <c r="C7283" s="188"/>
      <c r="D7283" s="203"/>
      <c r="E7283" s="203"/>
      <c r="F7283" s="203"/>
    </row>
    <row r="7284" spans="2:6" ht="15.75">
      <c r="B7284" s="188"/>
      <c r="C7284" s="188"/>
      <c r="D7284" s="203"/>
      <c r="E7284" s="203"/>
      <c r="F7284" s="203"/>
    </row>
    <row r="7285" spans="2:6" ht="15.75">
      <c r="B7285" s="188"/>
      <c r="C7285" s="188"/>
      <c r="D7285" s="203"/>
      <c r="E7285" s="203"/>
      <c r="F7285" s="203"/>
    </row>
    <row r="7286" spans="2:6" ht="15.75">
      <c r="B7286" s="188"/>
      <c r="C7286" s="188"/>
      <c r="D7286" s="203"/>
      <c r="E7286" s="203"/>
      <c r="F7286" s="203"/>
    </row>
    <row r="7287" spans="2:6" ht="15.75">
      <c r="B7287" s="188"/>
      <c r="C7287" s="188"/>
      <c r="D7287" s="203"/>
      <c r="E7287" s="203"/>
      <c r="F7287" s="203"/>
    </row>
    <row r="7288" spans="2:6" ht="15.75">
      <c r="B7288" s="188"/>
      <c r="C7288" s="188"/>
      <c r="D7288" s="203"/>
      <c r="E7288" s="203"/>
      <c r="F7288" s="203"/>
    </row>
    <row r="7289" spans="2:6" ht="15.75">
      <c r="B7289" s="188"/>
      <c r="C7289" s="188"/>
      <c r="D7289" s="203"/>
      <c r="E7289" s="203"/>
      <c r="F7289" s="203"/>
    </row>
    <row r="7290" spans="2:6" ht="15.75">
      <c r="B7290" s="188"/>
      <c r="C7290" s="188"/>
      <c r="D7290" s="203"/>
      <c r="E7290" s="203"/>
      <c r="F7290" s="203"/>
    </row>
    <row r="7291" spans="2:6" ht="15.75">
      <c r="B7291" s="188"/>
      <c r="C7291" s="188"/>
      <c r="D7291" s="203"/>
      <c r="E7291" s="203"/>
      <c r="F7291" s="203"/>
    </row>
    <row r="7292" spans="2:6" ht="15.75">
      <c r="B7292" s="188"/>
      <c r="C7292" s="188"/>
      <c r="D7292" s="203"/>
      <c r="E7292" s="203"/>
      <c r="F7292" s="203"/>
    </row>
    <row r="7293" spans="2:6" ht="15.75">
      <c r="B7293" s="188"/>
      <c r="C7293" s="188"/>
      <c r="D7293" s="203"/>
      <c r="E7293" s="203"/>
      <c r="F7293" s="203"/>
    </row>
    <row r="7294" spans="2:6" ht="15.75">
      <c r="B7294" s="188"/>
      <c r="C7294" s="188"/>
      <c r="D7294" s="203"/>
      <c r="E7294" s="203"/>
      <c r="F7294" s="203"/>
    </row>
    <row r="7295" spans="2:6" ht="15.75">
      <c r="B7295" s="188"/>
      <c r="C7295" s="188"/>
      <c r="D7295" s="203"/>
      <c r="E7295" s="203"/>
      <c r="F7295" s="203"/>
    </row>
    <row r="7296" spans="2:6" ht="15.75">
      <c r="B7296" s="188"/>
      <c r="C7296" s="188"/>
      <c r="D7296" s="203"/>
      <c r="E7296" s="203"/>
      <c r="F7296" s="203"/>
    </row>
    <row r="7297" spans="2:6" ht="15.75">
      <c r="B7297" s="188"/>
      <c r="C7297" s="188"/>
      <c r="D7297" s="203"/>
      <c r="E7297" s="203"/>
      <c r="F7297" s="203"/>
    </row>
    <row r="7298" spans="2:6" ht="15.75">
      <c r="B7298" s="188"/>
      <c r="C7298" s="188"/>
      <c r="D7298" s="203"/>
      <c r="E7298" s="203"/>
      <c r="F7298" s="203"/>
    </row>
    <row r="7299" spans="2:6" ht="15.75">
      <c r="B7299" s="188"/>
      <c r="C7299" s="188"/>
      <c r="D7299" s="203"/>
      <c r="E7299" s="203"/>
      <c r="F7299" s="203"/>
    </row>
    <row r="7300" spans="2:6" ht="15.75">
      <c r="B7300" s="188"/>
      <c r="C7300" s="188"/>
      <c r="D7300" s="203"/>
      <c r="E7300" s="203"/>
      <c r="F7300" s="203"/>
    </row>
    <row r="7301" spans="2:6" ht="15.75">
      <c r="B7301" s="188"/>
      <c r="C7301" s="188"/>
      <c r="D7301" s="203"/>
      <c r="E7301" s="203"/>
      <c r="F7301" s="203"/>
    </row>
    <row r="7302" spans="2:6" ht="15.75">
      <c r="B7302" s="188"/>
      <c r="C7302" s="188"/>
      <c r="D7302" s="203"/>
      <c r="E7302" s="203"/>
      <c r="F7302" s="203"/>
    </row>
    <row r="7303" spans="2:6" ht="15.75">
      <c r="B7303" s="188"/>
      <c r="C7303" s="188"/>
      <c r="D7303" s="203"/>
      <c r="E7303" s="203"/>
      <c r="F7303" s="203"/>
    </row>
    <row r="7304" spans="2:6" ht="15.75">
      <c r="B7304" s="188"/>
      <c r="C7304" s="188"/>
      <c r="D7304" s="203"/>
      <c r="E7304" s="203"/>
      <c r="F7304" s="203"/>
    </row>
    <row r="7305" spans="2:6" ht="15.75">
      <c r="B7305" s="188"/>
      <c r="C7305" s="188"/>
      <c r="D7305" s="203"/>
      <c r="E7305" s="203"/>
      <c r="F7305" s="203"/>
    </row>
    <row r="7306" spans="2:6" ht="15.75">
      <c r="B7306" s="188"/>
      <c r="C7306" s="188"/>
      <c r="D7306" s="203"/>
      <c r="E7306" s="203"/>
      <c r="F7306" s="203"/>
    </row>
    <row r="7307" spans="2:6" ht="15.75">
      <c r="B7307" s="188"/>
      <c r="C7307" s="188"/>
      <c r="D7307" s="203"/>
      <c r="E7307" s="203"/>
      <c r="F7307" s="203"/>
    </row>
    <row r="7308" spans="2:6" ht="15.75">
      <c r="B7308" s="188"/>
      <c r="C7308" s="188"/>
      <c r="D7308" s="203"/>
      <c r="E7308" s="203"/>
      <c r="F7308" s="203"/>
    </row>
    <row r="7309" spans="2:6" ht="15.75">
      <c r="B7309" s="188"/>
      <c r="C7309" s="188"/>
      <c r="D7309" s="203"/>
      <c r="E7309" s="203"/>
      <c r="F7309" s="203"/>
    </row>
    <row r="7310" spans="2:6" ht="15.75">
      <c r="B7310" s="188"/>
      <c r="C7310" s="188"/>
      <c r="D7310" s="203"/>
      <c r="E7310" s="203"/>
      <c r="F7310" s="203"/>
    </row>
    <row r="7311" spans="2:6" ht="15.75">
      <c r="B7311" s="188"/>
      <c r="C7311" s="188"/>
      <c r="D7311" s="203"/>
      <c r="E7311" s="203"/>
      <c r="F7311" s="203"/>
    </row>
    <row r="7312" spans="2:6" ht="15.75">
      <c r="B7312" s="188"/>
      <c r="C7312" s="188"/>
      <c r="D7312" s="203"/>
      <c r="E7312" s="203"/>
      <c r="F7312" s="203"/>
    </row>
    <row r="7313" spans="2:6" ht="15.75">
      <c r="B7313" s="188"/>
      <c r="C7313" s="188"/>
      <c r="D7313" s="203"/>
      <c r="E7313" s="203"/>
      <c r="F7313" s="203"/>
    </row>
    <row r="7314" spans="2:6" ht="15.75">
      <c r="B7314" s="188"/>
      <c r="C7314" s="188"/>
      <c r="D7314" s="203"/>
      <c r="E7314" s="203"/>
      <c r="F7314" s="203"/>
    </row>
    <row r="7315" spans="2:6" ht="15.75">
      <c r="B7315" s="188"/>
      <c r="C7315" s="188"/>
      <c r="D7315" s="203"/>
      <c r="E7315" s="203"/>
      <c r="F7315" s="203"/>
    </row>
    <row r="7316" spans="2:6" ht="15.75">
      <c r="B7316" s="188"/>
      <c r="C7316" s="188"/>
      <c r="D7316" s="203"/>
      <c r="E7316" s="203"/>
      <c r="F7316" s="203"/>
    </row>
    <row r="7317" spans="2:6" ht="15.75">
      <c r="B7317" s="188"/>
      <c r="C7317" s="188"/>
      <c r="D7317" s="203"/>
      <c r="E7317" s="203"/>
      <c r="F7317" s="203"/>
    </row>
    <row r="7318" spans="2:6" ht="15.75">
      <c r="B7318" s="188"/>
      <c r="C7318" s="188"/>
      <c r="D7318" s="203"/>
      <c r="E7318" s="203"/>
      <c r="F7318" s="203"/>
    </row>
    <row r="7319" spans="2:6" ht="15.75">
      <c r="B7319" s="188"/>
      <c r="C7319" s="188"/>
      <c r="D7319" s="203"/>
      <c r="E7319" s="203"/>
      <c r="F7319" s="203"/>
    </row>
    <row r="7320" spans="2:6" ht="15.75">
      <c r="B7320" s="188"/>
      <c r="C7320" s="188"/>
      <c r="D7320" s="203"/>
      <c r="E7320" s="203"/>
      <c r="F7320" s="203"/>
    </row>
    <row r="7321" spans="2:6" ht="15.75">
      <c r="B7321" s="188"/>
      <c r="C7321" s="188"/>
      <c r="D7321" s="203"/>
      <c r="E7321" s="203"/>
      <c r="F7321" s="203"/>
    </row>
    <row r="7322" spans="2:6" ht="15.75">
      <c r="B7322" s="188"/>
      <c r="C7322" s="188"/>
      <c r="D7322" s="203"/>
      <c r="E7322" s="203"/>
      <c r="F7322" s="203"/>
    </row>
    <row r="7323" spans="2:6" ht="15.75">
      <c r="B7323" s="188"/>
      <c r="C7323" s="188"/>
      <c r="D7323" s="203"/>
      <c r="E7323" s="203"/>
      <c r="F7323" s="203"/>
    </row>
    <row r="7324" spans="2:6" ht="15.75">
      <c r="B7324" s="188"/>
      <c r="C7324" s="188"/>
      <c r="D7324" s="203"/>
      <c r="E7324" s="203"/>
      <c r="F7324" s="203"/>
    </row>
    <row r="7325" spans="2:6" ht="15.75">
      <c r="B7325" s="188"/>
      <c r="C7325" s="188"/>
      <c r="D7325" s="203"/>
      <c r="E7325" s="203"/>
      <c r="F7325" s="203"/>
    </row>
    <row r="7326" spans="2:6" ht="15.75">
      <c r="B7326" s="188"/>
      <c r="C7326" s="188"/>
      <c r="D7326" s="203"/>
      <c r="E7326" s="203"/>
      <c r="F7326" s="203"/>
    </row>
    <row r="7327" spans="2:6" ht="15.75">
      <c r="B7327" s="188"/>
      <c r="C7327" s="188"/>
      <c r="D7327" s="203"/>
      <c r="E7327" s="203"/>
      <c r="F7327" s="203"/>
    </row>
    <row r="7328" spans="2:6" ht="15.75">
      <c r="B7328" s="188"/>
      <c r="C7328" s="188"/>
      <c r="D7328" s="203"/>
      <c r="E7328" s="203"/>
      <c r="F7328" s="203"/>
    </row>
    <row r="7329" spans="2:6" ht="15.75">
      <c r="B7329" s="188"/>
      <c r="C7329" s="188"/>
      <c r="D7329" s="203"/>
      <c r="E7329" s="203"/>
      <c r="F7329" s="203"/>
    </row>
    <row r="7330" spans="2:6" ht="15.75">
      <c r="B7330" s="188"/>
      <c r="C7330" s="188"/>
      <c r="D7330" s="203"/>
      <c r="E7330" s="203"/>
      <c r="F7330" s="203"/>
    </row>
    <row r="7331" spans="2:6" ht="15.75">
      <c r="B7331" s="188"/>
      <c r="C7331" s="188"/>
      <c r="D7331" s="203"/>
      <c r="E7331" s="203"/>
      <c r="F7331" s="203"/>
    </row>
    <row r="7332" spans="2:6" ht="15.75">
      <c r="B7332" s="188"/>
      <c r="C7332" s="188"/>
      <c r="D7332" s="203"/>
      <c r="E7332" s="203"/>
      <c r="F7332" s="203"/>
    </row>
    <row r="7333" spans="2:6" ht="15.75">
      <c r="B7333" s="188"/>
      <c r="C7333" s="188"/>
      <c r="D7333" s="203"/>
      <c r="E7333" s="203"/>
      <c r="F7333" s="203"/>
    </row>
    <row r="7334" spans="2:6" ht="15.75">
      <c r="B7334" s="188"/>
      <c r="C7334" s="188"/>
      <c r="D7334" s="203"/>
      <c r="E7334" s="203"/>
      <c r="F7334" s="203"/>
    </row>
    <row r="7335" spans="2:6" ht="15.75">
      <c r="B7335" s="188"/>
      <c r="C7335" s="188"/>
      <c r="D7335" s="203"/>
      <c r="E7335" s="203"/>
      <c r="F7335" s="203"/>
    </row>
    <row r="7336" spans="2:6" ht="15.75">
      <c r="B7336" s="188"/>
      <c r="C7336" s="188"/>
      <c r="D7336" s="203"/>
      <c r="E7336" s="203"/>
      <c r="F7336" s="203"/>
    </row>
    <row r="7337" spans="2:6" ht="15.75">
      <c r="B7337" s="188"/>
      <c r="C7337" s="188"/>
      <c r="D7337" s="203"/>
      <c r="E7337" s="203"/>
      <c r="F7337" s="203"/>
    </row>
    <row r="7338" spans="2:6" ht="15.75">
      <c r="B7338" s="188"/>
      <c r="C7338" s="188"/>
      <c r="D7338" s="203"/>
      <c r="E7338" s="203"/>
      <c r="F7338" s="203"/>
    </row>
    <row r="7339" spans="2:6" ht="15.75">
      <c r="B7339" s="188"/>
      <c r="C7339" s="188"/>
      <c r="D7339" s="203"/>
      <c r="E7339" s="203"/>
      <c r="F7339" s="203"/>
    </row>
    <row r="7340" spans="2:6" ht="15.75">
      <c r="B7340" s="188"/>
      <c r="C7340" s="188"/>
      <c r="D7340" s="203"/>
      <c r="E7340" s="203"/>
      <c r="F7340" s="203"/>
    </row>
    <row r="7341" spans="2:6" ht="15.75">
      <c r="B7341" s="188"/>
      <c r="C7341" s="188"/>
      <c r="D7341" s="203"/>
      <c r="E7341" s="203"/>
      <c r="F7341" s="203"/>
    </row>
    <row r="7342" spans="2:6" ht="15.75">
      <c r="B7342" s="188"/>
      <c r="C7342" s="188"/>
      <c r="D7342" s="203"/>
      <c r="E7342" s="203"/>
      <c r="F7342" s="203"/>
    </row>
    <row r="7343" spans="2:6" ht="15.75">
      <c r="B7343" s="188"/>
      <c r="C7343" s="188"/>
      <c r="D7343" s="203"/>
      <c r="E7343" s="203"/>
      <c r="F7343" s="203"/>
    </row>
    <row r="7344" spans="2:6" ht="15.75">
      <c r="B7344" s="188"/>
      <c r="C7344" s="188"/>
      <c r="D7344" s="203"/>
      <c r="E7344" s="203"/>
      <c r="F7344" s="203"/>
    </row>
    <row r="7345" spans="2:6" ht="15.75">
      <c r="B7345" s="188"/>
      <c r="C7345" s="188"/>
      <c r="D7345" s="203"/>
      <c r="E7345" s="203"/>
      <c r="F7345" s="203"/>
    </row>
    <row r="7346" spans="2:6" ht="15.75">
      <c r="B7346" s="188"/>
      <c r="C7346" s="188"/>
      <c r="D7346" s="203"/>
      <c r="E7346" s="203"/>
      <c r="F7346" s="203"/>
    </row>
    <row r="7347" spans="2:6" ht="15.75">
      <c r="B7347" s="188"/>
      <c r="C7347" s="188"/>
      <c r="D7347" s="203"/>
      <c r="E7347" s="203"/>
      <c r="F7347" s="203"/>
    </row>
    <row r="7348" spans="2:6" ht="15.75">
      <c r="B7348" s="188"/>
      <c r="C7348" s="188"/>
      <c r="D7348" s="203"/>
      <c r="E7348" s="203"/>
      <c r="F7348" s="203"/>
    </row>
    <row r="7349" spans="2:6" ht="15.75">
      <c r="B7349" s="188"/>
      <c r="C7349" s="188"/>
      <c r="D7349" s="203"/>
      <c r="E7349" s="203"/>
      <c r="F7349" s="203"/>
    </row>
    <row r="7350" spans="2:6" ht="15.75">
      <c r="B7350" s="188"/>
      <c r="C7350" s="188"/>
      <c r="D7350" s="203"/>
      <c r="E7350" s="203"/>
      <c r="F7350" s="203"/>
    </row>
    <row r="7351" spans="2:6" ht="15.75">
      <c r="B7351" s="188"/>
      <c r="C7351" s="188"/>
      <c r="D7351" s="203"/>
      <c r="E7351" s="203"/>
      <c r="F7351" s="203"/>
    </row>
    <row r="7352" spans="2:6" ht="15.75">
      <c r="B7352" s="188"/>
      <c r="C7352" s="188"/>
      <c r="D7352" s="203"/>
      <c r="E7352" s="203"/>
      <c r="F7352" s="203"/>
    </row>
    <row r="7353" spans="2:6" ht="15.75">
      <c r="B7353" s="188"/>
      <c r="C7353" s="188"/>
      <c r="D7353" s="203"/>
      <c r="E7353" s="203"/>
      <c r="F7353" s="203"/>
    </row>
    <row r="7354" spans="2:6" ht="15.75">
      <c r="B7354" s="188"/>
      <c r="C7354" s="188"/>
      <c r="D7354" s="203"/>
      <c r="E7354" s="203"/>
      <c r="F7354" s="203"/>
    </row>
    <row r="7355" spans="2:6" ht="15.75">
      <c r="B7355" s="188"/>
      <c r="C7355" s="188"/>
      <c r="D7355" s="203"/>
      <c r="E7355" s="203"/>
      <c r="F7355" s="203"/>
    </row>
    <row r="7356" spans="2:6" ht="15.75">
      <c r="B7356" s="188"/>
      <c r="C7356" s="188"/>
      <c r="D7356" s="203"/>
      <c r="E7356" s="203"/>
      <c r="F7356" s="203"/>
    </row>
    <row r="7357" spans="2:6" ht="15.75">
      <c r="B7357" s="188"/>
      <c r="C7357" s="188"/>
      <c r="D7357" s="203"/>
      <c r="E7357" s="203"/>
      <c r="F7357" s="203"/>
    </row>
    <row r="7358" spans="2:6" ht="15.75">
      <c r="B7358" s="188"/>
      <c r="C7358" s="188"/>
      <c r="D7358" s="203"/>
      <c r="E7358" s="203"/>
      <c r="F7358" s="203"/>
    </row>
    <row r="7359" spans="2:6" ht="15.75">
      <c r="B7359" s="188"/>
      <c r="C7359" s="188"/>
      <c r="D7359" s="203"/>
      <c r="E7359" s="203"/>
      <c r="F7359" s="203"/>
    </row>
    <row r="7360" spans="2:6" ht="15.75">
      <c r="B7360" s="188"/>
      <c r="C7360" s="188"/>
      <c r="D7360" s="203"/>
      <c r="E7360" s="203"/>
      <c r="F7360" s="203"/>
    </row>
    <row r="7361" spans="2:6" ht="15.75">
      <c r="B7361" s="188"/>
      <c r="C7361" s="188"/>
      <c r="D7361" s="203"/>
      <c r="E7361" s="203"/>
      <c r="F7361" s="203"/>
    </row>
    <row r="7362" spans="2:6" ht="15.75">
      <c r="B7362" s="188"/>
      <c r="C7362" s="188"/>
      <c r="D7362" s="203"/>
      <c r="E7362" s="203"/>
      <c r="F7362" s="203"/>
    </row>
    <row r="7363" spans="2:6" ht="15.75">
      <c r="B7363" s="188"/>
      <c r="C7363" s="188"/>
      <c r="D7363" s="203"/>
      <c r="E7363" s="203"/>
      <c r="F7363" s="203"/>
    </row>
    <row r="7364" spans="2:6" ht="15.75">
      <c r="B7364" s="188"/>
      <c r="C7364" s="188"/>
      <c r="D7364" s="203"/>
      <c r="E7364" s="203"/>
      <c r="F7364" s="203"/>
    </row>
    <row r="7365" spans="2:6" ht="15.75">
      <c r="B7365" s="188"/>
      <c r="C7365" s="188"/>
      <c r="D7365" s="203"/>
      <c r="E7365" s="203"/>
      <c r="F7365" s="203"/>
    </row>
    <row r="7366" spans="2:6" ht="15.75">
      <c r="B7366" s="188"/>
      <c r="C7366" s="188"/>
      <c r="D7366" s="203"/>
      <c r="E7366" s="203"/>
      <c r="F7366" s="203"/>
    </row>
    <row r="7367" spans="2:6" ht="15.75">
      <c r="B7367" s="188"/>
      <c r="C7367" s="188"/>
      <c r="D7367" s="203"/>
      <c r="E7367" s="203"/>
      <c r="F7367" s="203"/>
    </row>
    <row r="7368" spans="2:6" ht="15.75">
      <c r="B7368" s="188"/>
      <c r="C7368" s="188"/>
      <c r="D7368" s="203"/>
      <c r="E7368" s="203"/>
      <c r="F7368" s="203"/>
    </row>
    <row r="7369" spans="2:6" ht="15.75">
      <c r="B7369" s="188"/>
      <c r="C7369" s="188"/>
      <c r="D7369" s="203"/>
      <c r="E7369" s="203"/>
      <c r="F7369" s="203"/>
    </row>
    <row r="7370" spans="2:6" ht="15.75">
      <c r="B7370" s="188"/>
      <c r="C7370" s="188"/>
      <c r="D7370" s="203"/>
      <c r="E7370" s="203"/>
      <c r="F7370" s="203"/>
    </row>
    <row r="7371" spans="2:6" ht="15.75">
      <c r="B7371" s="188"/>
      <c r="C7371" s="188"/>
      <c r="D7371" s="203"/>
      <c r="E7371" s="203"/>
      <c r="F7371" s="203"/>
    </row>
    <row r="7372" spans="2:6" ht="15.75">
      <c r="B7372" s="188"/>
      <c r="C7372" s="188"/>
      <c r="D7372" s="203"/>
      <c r="E7372" s="203"/>
      <c r="F7372" s="203"/>
    </row>
    <row r="7373" spans="2:6" ht="15.75">
      <c r="B7373" s="188"/>
      <c r="C7373" s="188"/>
      <c r="D7373" s="203"/>
      <c r="E7373" s="203"/>
      <c r="F7373" s="203"/>
    </row>
    <row r="7374" spans="2:6" ht="15.75">
      <c r="B7374" s="188"/>
      <c r="C7374" s="188"/>
      <c r="D7374" s="203"/>
      <c r="E7374" s="203"/>
      <c r="F7374" s="203"/>
    </row>
    <row r="7375" spans="2:6" ht="15.75">
      <c r="B7375" s="188"/>
      <c r="C7375" s="188"/>
      <c r="D7375" s="203"/>
      <c r="E7375" s="203"/>
      <c r="F7375" s="203"/>
    </row>
    <row r="7376" spans="2:6" ht="15.75">
      <c r="B7376" s="188"/>
      <c r="C7376" s="188"/>
      <c r="D7376" s="203"/>
      <c r="E7376" s="203"/>
      <c r="F7376" s="203"/>
    </row>
    <row r="7377" spans="2:6" ht="15.75">
      <c r="B7377" s="188"/>
      <c r="C7377" s="188"/>
      <c r="D7377" s="203"/>
      <c r="E7377" s="203"/>
      <c r="F7377" s="203"/>
    </row>
    <row r="7378" spans="2:6" ht="15.75">
      <c r="B7378" s="188"/>
      <c r="C7378" s="188"/>
      <c r="D7378" s="203"/>
      <c r="E7378" s="203"/>
      <c r="F7378" s="203"/>
    </row>
    <row r="7379" spans="2:6" ht="15.75">
      <c r="B7379" s="188"/>
      <c r="C7379" s="188"/>
      <c r="D7379" s="203"/>
      <c r="E7379" s="203"/>
      <c r="F7379" s="203"/>
    </row>
    <row r="7380" spans="2:6" ht="15.75">
      <c r="B7380" s="188"/>
      <c r="C7380" s="188"/>
      <c r="D7380" s="203"/>
      <c r="E7380" s="203"/>
      <c r="F7380" s="203"/>
    </row>
    <row r="7381" spans="2:6" ht="15.75">
      <c r="B7381" s="188"/>
      <c r="C7381" s="188"/>
      <c r="D7381" s="203"/>
      <c r="E7381" s="203"/>
      <c r="F7381" s="203"/>
    </row>
    <row r="7382" spans="2:6" ht="15.75">
      <c r="B7382" s="188"/>
      <c r="C7382" s="188"/>
      <c r="D7382" s="203"/>
      <c r="E7382" s="203"/>
      <c r="F7382" s="203"/>
    </row>
    <row r="7383" spans="2:6" ht="15.75">
      <c r="B7383" s="188"/>
      <c r="C7383" s="188"/>
      <c r="D7383" s="203"/>
      <c r="E7383" s="203"/>
      <c r="F7383" s="203"/>
    </row>
    <row r="7384" spans="2:6" ht="15.75">
      <c r="B7384" s="188"/>
      <c r="C7384" s="188"/>
      <c r="D7384" s="203"/>
      <c r="E7384" s="203"/>
      <c r="F7384" s="203"/>
    </row>
    <row r="7385" spans="2:6" ht="15.75">
      <c r="B7385" s="188"/>
      <c r="C7385" s="188"/>
      <c r="D7385" s="203"/>
      <c r="E7385" s="203"/>
      <c r="F7385" s="203"/>
    </row>
    <row r="7386" spans="2:6" ht="15.75">
      <c r="B7386" s="188"/>
      <c r="C7386" s="188"/>
      <c r="D7386" s="203"/>
      <c r="E7386" s="203"/>
      <c r="F7386" s="203"/>
    </row>
    <row r="7387" spans="2:6" ht="15.75">
      <c r="B7387" s="188"/>
      <c r="C7387" s="188"/>
      <c r="D7387" s="203"/>
      <c r="E7387" s="203"/>
      <c r="F7387" s="203"/>
    </row>
    <row r="7388" spans="2:6" ht="15.75">
      <c r="B7388" s="188"/>
      <c r="C7388" s="188"/>
      <c r="D7388" s="203"/>
      <c r="E7388" s="203"/>
      <c r="F7388" s="203"/>
    </row>
    <row r="7389" spans="2:6" ht="15.75">
      <c r="B7389" s="188"/>
      <c r="C7389" s="188"/>
      <c r="D7389" s="203"/>
      <c r="E7389" s="203"/>
      <c r="F7389" s="203"/>
    </row>
    <row r="7390" spans="2:6" ht="15.75">
      <c r="B7390" s="188"/>
      <c r="C7390" s="188"/>
      <c r="D7390" s="203"/>
      <c r="E7390" s="203"/>
      <c r="F7390" s="203"/>
    </row>
    <row r="7391" spans="2:6" ht="15.75">
      <c r="B7391" s="188"/>
      <c r="C7391" s="188"/>
      <c r="D7391" s="203"/>
      <c r="E7391" s="203"/>
      <c r="F7391" s="203"/>
    </row>
    <row r="7392" spans="2:6" ht="15.75">
      <c r="B7392" s="188"/>
      <c r="C7392" s="188"/>
      <c r="D7392" s="203"/>
      <c r="E7392" s="203"/>
      <c r="F7392" s="203"/>
    </row>
    <row r="7393" spans="2:6" ht="15.75">
      <c r="B7393" s="188"/>
      <c r="C7393" s="188"/>
      <c r="D7393" s="203"/>
      <c r="E7393" s="203"/>
      <c r="F7393" s="203"/>
    </row>
    <row r="7394" spans="2:6" ht="15.75">
      <c r="B7394" s="188"/>
      <c r="C7394" s="188"/>
      <c r="D7394" s="203"/>
      <c r="E7394" s="203"/>
      <c r="F7394" s="203"/>
    </row>
    <row r="7395" spans="2:6" ht="15.75">
      <c r="B7395" s="188"/>
      <c r="C7395" s="188"/>
      <c r="D7395" s="203"/>
      <c r="E7395" s="203"/>
      <c r="F7395" s="203"/>
    </row>
    <row r="7396" spans="2:6" ht="15.75">
      <c r="B7396" s="188"/>
      <c r="C7396" s="188"/>
      <c r="D7396" s="203"/>
      <c r="E7396" s="203"/>
      <c r="F7396" s="203"/>
    </row>
    <row r="7397" spans="2:6" ht="15.75">
      <c r="B7397" s="188"/>
      <c r="C7397" s="188"/>
      <c r="D7397" s="203"/>
      <c r="E7397" s="203"/>
      <c r="F7397" s="203"/>
    </row>
    <row r="7398" spans="2:6" ht="15.75">
      <c r="B7398" s="188"/>
      <c r="C7398" s="188"/>
      <c r="D7398" s="203"/>
      <c r="E7398" s="203"/>
      <c r="F7398" s="203"/>
    </row>
    <row r="7399" spans="2:6" ht="15.75">
      <c r="B7399" s="188"/>
      <c r="C7399" s="188"/>
      <c r="D7399" s="203"/>
      <c r="E7399" s="203"/>
      <c r="F7399" s="203"/>
    </row>
    <row r="7400" spans="2:6" ht="15.75">
      <c r="B7400" s="188"/>
      <c r="C7400" s="188"/>
      <c r="D7400" s="203"/>
      <c r="E7400" s="203"/>
      <c r="F7400" s="203"/>
    </row>
    <row r="7401" spans="2:6" ht="15.75">
      <c r="B7401" s="188"/>
      <c r="C7401" s="188"/>
      <c r="D7401" s="203"/>
      <c r="E7401" s="203"/>
      <c r="F7401" s="203"/>
    </row>
    <row r="7402" spans="2:6" ht="15.75">
      <c r="B7402" s="188"/>
      <c r="C7402" s="188"/>
      <c r="D7402" s="203"/>
      <c r="E7402" s="203"/>
      <c r="F7402" s="203"/>
    </row>
    <row r="7403" spans="2:6" ht="15.75">
      <c r="B7403" s="188"/>
      <c r="C7403" s="188"/>
      <c r="D7403" s="203"/>
      <c r="E7403" s="203"/>
      <c r="F7403" s="203"/>
    </row>
    <row r="7404" spans="2:6" ht="15.75">
      <c r="B7404" s="188"/>
      <c r="C7404" s="188"/>
      <c r="D7404" s="203"/>
      <c r="E7404" s="203"/>
      <c r="F7404" s="203"/>
    </row>
    <row r="7405" spans="2:6" ht="15.75">
      <c r="B7405" s="188"/>
      <c r="C7405" s="188"/>
      <c r="D7405" s="203"/>
      <c r="E7405" s="203"/>
      <c r="F7405" s="203"/>
    </row>
    <row r="7406" spans="2:6" ht="15.75">
      <c r="B7406" s="188"/>
      <c r="C7406" s="188"/>
      <c r="D7406" s="203"/>
      <c r="E7406" s="203"/>
      <c r="F7406" s="203"/>
    </row>
    <row r="7407" spans="2:6" ht="15.75">
      <c r="B7407" s="188"/>
      <c r="C7407" s="188"/>
      <c r="D7407" s="203"/>
      <c r="E7407" s="203"/>
      <c r="F7407" s="203"/>
    </row>
    <row r="7408" spans="2:6" ht="15.75">
      <c r="B7408" s="188"/>
      <c r="C7408" s="188"/>
      <c r="D7408" s="203"/>
      <c r="E7408" s="203"/>
      <c r="F7408" s="203"/>
    </row>
    <row r="7409" spans="2:6" ht="15.75">
      <c r="B7409" s="188"/>
      <c r="C7409" s="188"/>
      <c r="D7409" s="203"/>
      <c r="E7409" s="203"/>
      <c r="F7409" s="203"/>
    </row>
    <row r="7410" spans="2:6" ht="15.75">
      <c r="B7410" s="188"/>
      <c r="C7410" s="188"/>
      <c r="D7410" s="203"/>
      <c r="E7410" s="203"/>
      <c r="F7410" s="203"/>
    </row>
    <row r="7411" spans="2:6" ht="15.75">
      <c r="B7411" s="188"/>
      <c r="C7411" s="188"/>
      <c r="D7411" s="203"/>
      <c r="E7411" s="203"/>
      <c r="F7411" s="203"/>
    </row>
    <row r="7412" spans="2:6" ht="15.75">
      <c r="B7412" s="188"/>
      <c r="C7412" s="188"/>
      <c r="D7412" s="203"/>
      <c r="E7412" s="203"/>
      <c r="F7412" s="203"/>
    </row>
    <row r="7413" spans="2:6" ht="15.75">
      <c r="B7413" s="188"/>
      <c r="C7413" s="188"/>
      <c r="D7413" s="203"/>
      <c r="E7413" s="203"/>
      <c r="F7413" s="203"/>
    </row>
    <row r="7414" spans="2:6" ht="15.75">
      <c r="B7414" s="188"/>
      <c r="C7414" s="188"/>
      <c r="D7414" s="203"/>
      <c r="E7414" s="203"/>
      <c r="F7414" s="203"/>
    </row>
    <row r="7415" spans="2:6" ht="15.75">
      <c r="B7415" s="188"/>
      <c r="C7415" s="188"/>
      <c r="D7415" s="203"/>
      <c r="E7415" s="203"/>
      <c r="F7415" s="203"/>
    </row>
    <row r="7416" spans="2:6" ht="15.75">
      <c r="B7416" s="188"/>
      <c r="C7416" s="188"/>
      <c r="D7416" s="203"/>
      <c r="E7416" s="203"/>
      <c r="F7416" s="203"/>
    </row>
    <row r="7417" spans="2:6" ht="15.75">
      <c r="B7417" s="188"/>
      <c r="C7417" s="188"/>
      <c r="D7417" s="203"/>
      <c r="E7417" s="203"/>
      <c r="F7417" s="203"/>
    </row>
    <row r="7418" spans="2:6" ht="15.75">
      <c r="B7418" s="188"/>
      <c r="C7418" s="188"/>
      <c r="D7418" s="203"/>
      <c r="E7418" s="203"/>
      <c r="F7418" s="203"/>
    </row>
    <row r="7419" spans="2:6" ht="15.75">
      <c r="B7419" s="188"/>
      <c r="C7419" s="188"/>
      <c r="D7419" s="203"/>
      <c r="E7419" s="203"/>
      <c r="F7419" s="203"/>
    </row>
    <row r="7420" spans="2:6" ht="15.75">
      <c r="B7420" s="188"/>
      <c r="C7420" s="188"/>
      <c r="D7420" s="203"/>
      <c r="E7420" s="203"/>
      <c r="F7420" s="203"/>
    </row>
    <row r="7421" spans="2:6" ht="15.75">
      <c r="B7421" s="188"/>
      <c r="C7421" s="188"/>
      <c r="D7421" s="203"/>
      <c r="E7421" s="203"/>
      <c r="F7421" s="203"/>
    </row>
    <row r="7422" spans="2:6" ht="15.75">
      <c r="B7422" s="188"/>
      <c r="C7422" s="188"/>
      <c r="D7422" s="203"/>
      <c r="E7422" s="203"/>
      <c r="F7422" s="203"/>
    </row>
    <row r="7423" spans="2:6" ht="15.75">
      <c r="B7423" s="188"/>
      <c r="C7423" s="188"/>
      <c r="D7423" s="203"/>
      <c r="E7423" s="203"/>
      <c r="F7423" s="203"/>
    </row>
    <row r="7424" spans="2:6" ht="15.75">
      <c r="B7424" s="188"/>
      <c r="C7424" s="188"/>
      <c r="D7424" s="203"/>
      <c r="E7424" s="203"/>
      <c r="F7424" s="203"/>
    </row>
    <row r="7425" spans="2:6" ht="15.75">
      <c r="B7425" s="188"/>
      <c r="C7425" s="188"/>
      <c r="D7425" s="203"/>
      <c r="E7425" s="203"/>
      <c r="F7425" s="203"/>
    </row>
    <row r="7426" spans="2:6" ht="15.75">
      <c r="B7426" s="188"/>
      <c r="C7426" s="188"/>
      <c r="D7426" s="203"/>
      <c r="E7426" s="203"/>
      <c r="F7426" s="203"/>
    </row>
    <row r="7427" spans="2:6" ht="15.75">
      <c r="B7427" s="188"/>
      <c r="C7427" s="188"/>
      <c r="D7427" s="203"/>
      <c r="E7427" s="203"/>
      <c r="F7427" s="203"/>
    </row>
    <row r="7428" spans="2:6" ht="15.75">
      <c r="B7428" s="188"/>
      <c r="C7428" s="188"/>
      <c r="D7428" s="203"/>
      <c r="E7428" s="203"/>
      <c r="F7428" s="203"/>
    </row>
    <row r="7429" spans="2:6" ht="15.75">
      <c r="B7429" s="188"/>
      <c r="C7429" s="188"/>
      <c r="D7429" s="203"/>
      <c r="E7429" s="203"/>
      <c r="F7429" s="203"/>
    </row>
    <row r="7430" spans="2:6" ht="15.75">
      <c r="B7430" s="188"/>
      <c r="C7430" s="188"/>
      <c r="D7430" s="203"/>
      <c r="E7430" s="203"/>
      <c r="F7430" s="203"/>
    </row>
    <row r="7431" spans="2:6" ht="15.75">
      <c r="B7431" s="188"/>
      <c r="C7431" s="188"/>
      <c r="D7431" s="203"/>
      <c r="E7431" s="203"/>
      <c r="F7431" s="203"/>
    </row>
    <row r="7432" spans="2:6" ht="15.75">
      <c r="B7432" s="188"/>
      <c r="C7432" s="188"/>
      <c r="D7432" s="203"/>
      <c r="E7432" s="203"/>
      <c r="F7432" s="203"/>
    </row>
    <row r="7433" spans="2:6" ht="15.75">
      <c r="B7433" s="188"/>
      <c r="C7433" s="188"/>
      <c r="D7433" s="203"/>
      <c r="E7433" s="203"/>
      <c r="F7433" s="203"/>
    </row>
    <row r="7434" spans="2:6" ht="15.75">
      <c r="B7434" s="188"/>
      <c r="C7434" s="188"/>
      <c r="D7434" s="203"/>
      <c r="E7434" s="203"/>
      <c r="F7434" s="203"/>
    </row>
    <row r="7435" spans="2:6" ht="15.75">
      <c r="B7435" s="188"/>
      <c r="C7435" s="188"/>
      <c r="D7435" s="203"/>
      <c r="E7435" s="203"/>
      <c r="F7435" s="203"/>
    </row>
    <row r="7436" spans="2:6" ht="15.75">
      <c r="B7436" s="188"/>
      <c r="C7436" s="188"/>
      <c r="D7436" s="203"/>
      <c r="E7436" s="203"/>
      <c r="F7436" s="203"/>
    </row>
    <row r="7437" spans="2:6" ht="15.75">
      <c r="B7437" s="188"/>
      <c r="C7437" s="188"/>
      <c r="D7437" s="203"/>
      <c r="E7437" s="203"/>
      <c r="F7437" s="203"/>
    </row>
    <row r="7438" spans="2:6" ht="15.75">
      <c r="B7438" s="188"/>
      <c r="C7438" s="188"/>
      <c r="D7438" s="203"/>
      <c r="E7438" s="203"/>
      <c r="F7438" s="203"/>
    </row>
    <row r="7439" spans="2:6" ht="15.75">
      <c r="B7439" s="188"/>
      <c r="C7439" s="188"/>
      <c r="D7439" s="203"/>
      <c r="E7439" s="203"/>
      <c r="F7439" s="203"/>
    </row>
    <row r="7440" spans="2:6" ht="15.75">
      <c r="B7440" s="188"/>
      <c r="C7440" s="188"/>
      <c r="D7440" s="203"/>
      <c r="E7440" s="203"/>
      <c r="F7440" s="203"/>
    </row>
    <row r="7441" spans="2:6" ht="15.75">
      <c r="B7441" s="188"/>
      <c r="C7441" s="188"/>
      <c r="D7441" s="203"/>
      <c r="E7441" s="203"/>
      <c r="F7441" s="203"/>
    </row>
    <row r="7442" spans="2:6" ht="15.75">
      <c r="B7442" s="188"/>
      <c r="C7442" s="188"/>
      <c r="D7442" s="203"/>
      <c r="E7442" s="203"/>
      <c r="F7442" s="203"/>
    </row>
    <row r="7443" spans="2:6" ht="15.75">
      <c r="B7443" s="188"/>
      <c r="C7443" s="188"/>
      <c r="D7443" s="203"/>
      <c r="E7443" s="203"/>
      <c r="F7443" s="203"/>
    </row>
    <row r="7444" spans="2:6" ht="15.75">
      <c r="B7444" s="188"/>
      <c r="C7444" s="188"/>
      <c r="D7444" s="203"/>
      <c r="E7444" s="203"/>
      <c r="F7444" s="203"/>
    </row>
    <row r="7445" spans="2:6" ht="15.75">
      <c r="B7445" s="188"/>
      <c r="C7445" s="188"/>
      <c r="D7445" s="203"/>
      <c r="E7445" s="203"/>
      <c r="F7445" s="203"/>
    </row>
    <row r="7446" spans="2:6" ht="15.75">
      <c r="B7446" s="188"/>
      <c r="C7446" s="188"/>
      <c r="D7446" s="203"/>
      <c r="E7446" s="203"/>
      <c r="F7446" s="203"/>
    </row>
    <row r="7447" spans="2:6" ht="15.75">
      <c r="B7447" s="188"/>
      <c r="C7447" s="188"/>
      <c r="D7447" s="203"/>
      <c r="E7447" s="203"/>
      <c r="F7447" s="203"/>
    </row>
    <row r="7448" spans="2:6" ht="15.75">
      <c r="B7448" s="188"/>
      <c r="C7448" s="188"/>
      <c r="D7448" s="203"/>
      <c r="E7448" s="203"/>
      <c r="F7448" s="203"/>
    </row>
    <row r="7449" spans="2:6" ht="15.75">
      <c r="B7449" s="188"/>
      <c r="C7449" s="188"/>
      <c r="D7449" s="203"/>
      <c r="E7449" s="203"/>
      <c r="F7449" s="203"/>
    </row>
    <row r="7450" spans="2:6" ht="15.75">
      <c r="B7450" s="188"/>
      <c r="C7450" s="188"/>
      <c r="D7450" s="203"/>
      <c r="E7450" s="203"/>
      <c r="F7450" s="203"/>
    </row>
    <row r="7451" spans="2:6" ht="15.75">
      <c r="B7451" s="188"/>
      <c r="C7451" s="188"/>
      <c r="D7451" s="203"/>
      <c r="E7451" s="203"/>
      <c r="F7451" s="203"/>
    </row>
    <row r="7452" spans="2:6" ht="15.75">
      <c r="B7452" s="188"/>
      <c r="C7452" s="188"/>
      <c r="D7452" s="203"/>
      <c r="E7452" s="203"/>
      <c r="F7452" s="203"/>
    </row>
    <row r="7453" spans="2:6" ht="15.75">
      <c r="B7453" s="188"/>
      <c r="C7453" s="188"/>
      <c r="D7453" s="203"/>
      <c r="E7453" s="203"/>
      <c r="F7453" s="203"/>
    </row>
    <row r="7454" spans="2:6" ht="15.75">
      <c r="B7454" s="188"/>
      <c r="C7454" s="188"/>
      <c r="D7454" s="203"/>
      <c r="E7454" s="203"/>
      <c r="F7454" s="203"/>
    </row>
    <row r="7455" spans="2:6" ht="15.75">
      <c r="B7455" s="188"/>
      <c r="C7455" s="188"/>
      <c r="D7455" s="203"/>
      <c r="E7455" s="203"/>
      <c r="F7455" s="203"/>
    </row>
    <row r="7456" spans="2:6" ht="15.75">
      <c r="B7456" s="188"/>
      <c r="C7456" s="188"/>
      <c r="D7456" s="203"/>
      <c r="E7456" s="203"/>
      <c r="F7456" s="203"/>
    </row>
    <row r="7457" spans="2:6" ht="15.75">
      <c r="B7457" s="188"/>
      <c r="C7457" s="188"/>
      <c r="D7457" s="203"/>
      <c r="E7457" s="203"/>
      <c r="F7457" s="203"/>
    </row>
    <row r="7458" spans="2:6" ht="15.75">
      <c r="B7458" s="188"/>
      <c r="C7458" s="188"/>
      <c r="D7458" s="203"/>
      <c r="E7458" s="203"/>
      <c r="F7458" s="203"/>
    </row>
    <row r="7459" spans="2:6" ht="15.75">
      <c r="B7459" s="188"/>
      <c r="C7459" s="188"/>
      <c r="D7459" s="203"/>
      <c r="E7459" s="203"/>
      <c r="F7459" s="203"/>
    </row>
    <row r="7460" spans="2:6" ht="15.75">
      <c r="B7460" s="188"/>
      <c r="C7460" s="188"/>
      <c r="D7460" s="203"/>
      <c r="E7460" s="203"/>
      <c r="F7460" s="203"/>
    </row>
    <row r="7461" spans="2:6" ht="15.75">
      <c r="B7461" s="188"/>
      <c r="C7461" s="188"/>
      <c r="D7461" s="203"/>
      <c r="E7461" s="203"/>
      <c r="F7461" s="203"/>
    </row>
    <row r="7462" spans="2:6" ht="15.75">
      <c r="B7462" s="188"/>
      <c r="C7462" s="188"/>
      <c r="D7462" s="203"/>
      <c r="E7462" s="203"/>
      <c r="F7462" s="203"/>
    </row>
    <row r="7463" spans="2:6" ht="15.75">
      <c r="B7463" s="188"/>
      <c r="C7463" s="188"/>
      <c r="D7463" s="203"/>
      <c r="E7463" s="203"/>
      <c r="F7463" s="203"/>
    </row>
    <row r="7464" spans="2:6" ht="15.75">
      <c r="B7464" s="188"/>
      <c r="C7464" s="188"/>
      <c r="D7464" s="203"/>
      <c r="E7464" s="203"/>
      <c r="F7464" s="203"/>
    </row>
    <row r="7465" spans="2:6" ht="15.75">
      <c r="B7465" s="188"/>
      <c r="C7465" s="188"/>
      <c r="D7465" s="203"/>
      <c r="E7465" s="203"/>
      <c r="F7465" s="203"/>
    </row>
    <row r="7466" spans="2:6" ht="15.75">
      <c r="B7466" s="188"/>
      <c r="C7466" s="188"/>
      <c r="D7466" s="203"/>
      <c r="E7466" s="203"/>
      <c r="F7466" s="203"/>
    </row>
    <row r="7467" spans="2:6" ht="15.75">
      <c r="B7467" s="188"/>
      <c r="C7467" s="188"/>
      <c r="D7467" s="203"/>
      <c r="E7467" s="203"/>
      <c r="F7467" s="203"/>
    </row>
    <row r="7468" spans="2:6" ht="15.75">
      <c r="B7468" s="188"/>
      <c r="C7468" s="188"/>
      <c r="D7468" s="203"/>
      <c r="E7468" s="203"/>
      <c r="F7468" s="203"/>
    </row>
    <row r="7469" spans="2:6" ht="15.75">
      <c r="B7469" s="188"/>
      <c r="C7469" s="188"/>
      <c r="D7469" s="203"/>
      <c r="E7469" s="203"/>
      <c r="F7469" s="203"/>
    </row>
    <row r="7470" spans="2:6" ht="15.75">
      <c r="B7470" s="188"/>
      <c r="C7470" s="188"/>
      <c r="D7470" s="203"/>
      <c r="E7470" s="203"/>
      <c r="F7470" s="203"/>
    </row>
    <row r="7471" spans="2:6" ht="15.75">
      <c r="B7471" s="188"/>
      <c r="C7471" s="188"/>
      <c r="D7471" s="203"/>
      <c r="E7471" s="203"/>
      <c r="F7471" s="203"/>
    </row>
    <row r="7472" spans="2:6" ht="15.75">
      <c r="B7472" s="188"/>
      <c r="C7472" s="188"/>
      <c r="D7472" s="203"/>
      <c r="E7472" s="203"/>
      <c r="F7472" s="203"/>
    </row>
    <row r="7473" spans="2:6" ht="15.75">
      <c r="B7473" s="188"/>
      <c r="C7473" s="188"/>
      <c r="D7473" s="203"/>
      <c r="E7473" s="203"/>
      <c r="F7473" s="203"/>
    </row>
    <row r="7474" spans="2:6" ht="15.75">
      <c r="B7474" s="188"/>
      <c r="C7474" s="188"/>
      <c r="D7474" s="203"/>
      <c r="E7474" s="203"/>
      <c r="F7474" s="203"/>
    </row>
    <row r="7475" spans="2:6" ht="15.75">
      <c r="B7475" s="188"/>
      <c r="C7475" s="188"/>
      <c r="D7475" s="203"/>
      <c r="E7475" s="203"/>
      <c r="F7475" s="203"/>
    </row>
    <row r="7476" spans="2:6" ht="15.75">
      <c r="B7476" s="188"/>
      <c r="C7476" s="188"/>
      <c r="D7476" s="203"/>
      <c r="E7476" s="203"/>
      <c r="F7476" s="203"/>
    </row>
    <row r="7477" spans="2:6" ht="15.75">
      <c r="B7477" s="188"/>
      <c r="C7477" s="188"/>
      <c r="D7477" s="203"/>
      <c r="E7477" s="203"/>
      <c r="F7477" s="203"/>
    </row>
    <row r="7478" spans="2:6" ht="15.75">
      <c r="B7478" s="188"/>
      <c r="C7478" s="188"/>
      <c r="D7478" s="203"/>
      <c r="E7478" s="203"/>
      <c r="F7478" s="203"/>
    </row>
    <row r="7479" spans="2:6" ht="15.75">
      <c r="B7479" s="188"/>
      <c r="C7479" s="188"/>
      <c r="D7479" s="203"/>
      <c r="E7479" s="203"/>
      <c r="F7479" s="203"/>
    </row>
    <row r="7480" spans="2:6" ht="15.75">
      <c r="B7480" s="188"/>
      <c r="C7480" s="188"/>
      <c r="D7480" s="203"/>
      <c r="E7480" s="203"/>
      <c r="F7480" s="203"/>
    </row>
    <row r="7481" spans="2:6" ht="15.75">
      <c r="B7481" s="188"/>
      <c r="C7481" s="188"/>
      <c r="D7481" s="203"/>
      <c r="E7481" s="203"/>
      <c r="F7481" s="203"/>
    </row>
    <row r="7482" spans="2:6" ht="15.75">
      <c r="B7482" s="188"/>
      <c r="C7482" s="188"/>
      <c r="D7482" s="203"/>
      <c r="E7482" s="203"/>
      <c r="F7482" s="203"/>
    </row>
    <row r="7483" spans="2:6" ht="15.75">
      <c r="B7483" s="188"/>
      <c r="C7483" s="188"/>
      <c r="D7483" s="203"/>
      <c r="E7483" s="203"/>
      <c r="F7483" s="203"/>
    </row>
    <row r="7484" spans="2:6" ht="15.75">
      <c r="B7484" s="188"/>
      <c r="C7484" s="188"/>
      <c r="D7484" s="203"/>
      <c r="E7484" s="203"/>
      <c r="F7484" s="203"/>
    </row>
    <row r="7485" spans="2:6" ht="15.75">
      <c r="B7485" s="188"/>
      <c r="C7485" s="188"/>
      <c r="D7485" s="203"/>
      <c r="E7485" s="203"/>
      <c r="F7485" s="203"/>
    </row>
    <row r="7486" spans="2:6" ht="15.75">
      <c r="B7486" s="188"/>
      <c r="C7486" s="188"/>
      <c r="D7486" s="203"/>
      <c r="E7486" s="203"/>
      <c r="F7486" s="203"/>
    </row>
    <row r="7487" spans="2:6" ht="15.75">
      <c r="B7487" s="188"/>
      <c r="C7487" s="188"/>
      <c r="D7487" s="203"/>
      <c r="E7487" s="203"/>
      <c r="F7487" s="203"/>
    </row>
    <row r="7488" spans="2:6" ht="15.75">
      <c r="B7488" s="188"/>
      <c r="C7488" s="188"/>
      <c r="D7488" s="203"/>
      <c r="E7488" s="203"/>
      <c r="F7488" s="203"/>
    </row>
    <row r="7489" spans="2:6" ht="15.75">
      <c r="B7489" s="188"/>
      <c r="C7489" s="188"/>
      <c r="D7489" s="203"/>
      <c r="E7489" s="203"/>
      <c r="F7489" s="203"/>
    </row>
    <row r="7490" spans="2:6" ht="15.75">
      <c r="B7490" s="188"/>
      <c r="C7490" s="188"/>
      <c r="D7490" s="203"/>
      <c r="E7490" s="203"/>
      <c r="F7490" s="203"/>
    </row>
    <row r="7491" spans="2:6" ht="15.75">
      <c r="B7491" s="188"/>
      <c r="C7491" s="188"/>
      <c r="D7491" s="203"/>
      <c r="E7491" s="203"/>
      <c r="F7491" s="203"/>
    </row>
    <row r="7492" spans="2:6" ht="15.75">
      <c r="B7492" s="188"/>
      <c r="C7492" s="188"/>
      <c r="D7492" s="203"/>
      <c r="E7492" s="203"/>
      <c r="F7492" s="203"/>
    </row>
    <row r="7493" spans="2:6" ht="15.75">
      <c r="B7493" s="188"/>
      <c r="C7493" s="188"/>
      <c r="D7493" s="203"/>
      <c r="E7493" s="203"/>
      <c r="F7493" s="203"/>
    </row>
    <row r="7494" spans="2:6" ht="15.75">
      <c r="B7494" s="188"/>
      <c r="C7494" s="188"/>
      <c r="D7494" s="203"/>
      <c r="E7494" s="203"/>
      <c r="F7494" s="203"/>
    </row>
    <row r="7495" spans="2:6" ht="15.75">
      <c r="B7495" s="188"/>
      <c r="C7495" s="188"/>
      <c r="D7495" s="203"/>
      <c r="E7495" s="203"/>
      <c r="F7495" s="203"/>
    </row>
    <row r="7496" spans="2:6" ht="15.75">
      <c r="B7496" s="188"/>
      <c r="C7496" s="188"/>
      <c r="D7496" s="203"/>
      <c r="E7496" s="203"/>
      <c r="F7496" s="203"/>
    </row>
    <row r="7497" spans="2:6" ht="15.75">
      <c r="B7497" s="188"/>
      <c r="C7497" s="188"/>
      <c r="D7497" s="203"/>
      <c r="E7497" s="203"/>
      <c r="F7497" s="203"/>
    </row>
    <row r="7498" spans="2:6" ht="15.75">
      <c r="B7498" s="188"/>
      <c r="C7498" s="188"/>
      <c r="D7498" s="203"/>
      <c r="E7498" s="203"/>
      <c r="F7498" s="203"/>
    </row>
    <row r="7499" spans="2:6" ht="15.75">
      <c r="B7499" s="188"/>
      <c r="C7499" s="188"/>
      <c r="D7499" s="203"/>
      <c r="E7499" s="203"/>
      <c r="F7499" s="203"/>
    </row>
    <row r="7500" spans="2:6" ht="15.75">
      <c r="B7500" s="188"/>
      <c r="C7500" s="188"/>
      <c r="D7500" s="203"/>
      <c r="E7500" s="203"/>
      <c r="F7500" s="203"/>
    </row>
    <row r="7501" spans="2:6" ht="15.75">
      <c r="B7501" s="188"/>
      <c r="C7501" s="188"/>
      <c r="D7501" s="203"/>
      <c r="E7501" s="203"/>
      <c r="F7501" s="203"/>
    </row>
    <row r="7502" spans="2:6" ht="15.75">
      <c r="B7502" s="188"/>
      <c r="C7502" s="188"/>
      <c r="D7502" s="203"/>
      <c r="E7502" s="203"/>
      <c r="F7502" s="203"/>
    </row>
    <row r="7503" spans="2:6" ht="15.75">
      <c r="B7503" s="188"/>
      <c r="C7503" s="188"/>
      <c r="D7503" s="203"/>
      <c r="E7503" s="203"/>
      <c r="F7503" s="203"/>
    </row>
    <row r="7504" spans="2:6" ht="15.75">
      <c r="B7504" s="188"/>
      <c r="C7504" s="188"/>
      <c r="D7504" s="203"/>
      <c r="E7504" s="203"/>
      <c r="F7504" s="203"/>
    </row>
    <row r="7505" spans="2:6" ht="15.75">
      <c r="B7505" s="188"/>
      <c r="C7505" s="188"/>
      <c r="D7505" s="203"/>
      <c r="E7505" s="203"/>
      <c r="F7505" s="203"/>
    </row>
    <row r="7506" spans="2:6" ht="15.75">
      <c r="B7506" s="188"/>
      <c r="C7506" s="188"/>
      <c r="D7506" s="203"/>
      <c r="E7506" s="203"/>
      <c r="F7506" s="203"/>
    </row>
    <row r="7507" spans="2:6" ht="15.75">
      <c r="B7507" s="188"/>
      <c r="C7507" s="188"/>
      <c r="D7507" s="203"/>
      <c r="E7507" s="203"/>
      <c r="F7507" s="203"/>
    </row>
    <row r="7508" spans="2:6" ht="15.75">
      <c r="B7508" s="188"/>
      <c r="C7508" s="188"/>
      <c r="D7508" s="203"/>
      <c r="E7508" s="203"/>
      <c r="F7508" s="203"/>
    </row>
    <row r="7509" spans="2:6" ht="15.75">
      <c r="B7509" s="188"/>
      <c r="C7509" s="188"/>
      <c r="D7509" s="203"/>
      <c r="E7509" s="203"/>
      <c r="F7509" s="203"/>
    </row>
    <row r="7510" spans="2:6" ht="15.75">
      <c r="B7510" s="188"/>
      <c r="C7510" s="188"/>
      <c r="D7510" s="203"/>
      <c r="E7510" s="203"/>
      <c r="F7510" s="203"/>
    </row>
    <row r="7511" spans="2:6" ht="15.75">
      <c r="B7511" s="188"/>
      <c r="C7511" s="188"/>
      <c r="D7511" s="203"/>
      <c r="E7511" s="203"/>
      <c r="F7511" s="203"/>
    </row>
    <row r="7512" spans="2:6" ht="15.75">
      <c r="B7512" s="188"/>
      <c r="C7512" s="188"/>
      <c r="D7512" s="203"/>
      <c r="E7512" s="203"/>
      <c r="F7512" s="203"/>
    </row>
    <row r="7513" spans="2:6" ht="15.75">
      <c r="B7513" s="188"/>
      <c r="C7513" s="188"/>
      <c r="D7513" s="203"/>
      <c r="E7513" s="203"/>
      <c r="F7513" s="203"/>
    </row>
    <row r="7514" spans="2:6" ht="15.75">
      <c r="B7514" s="188"/>
      <c r="C7514" s="188"/>
      <c r="D7514" s="203"/>
      <c r="E7514" s="203"/>
      <c r="F7514" s="203"/>
    </row>
    <row r="7515" spans="2:6" ht="15.75">
      <c r="B7515" s="188"/>
      <c r="C7515" s="188"/>
      <c r="D7515" s="203"/>
      <c r="E7515" s="203"/>
      <c r="F7515" s="203"/>
    </row>
    <row r="7516" spans="2:6" ht="15.75">
      <c r="B7516" s="188"/>
      <c r="C7516" s="188"/>
      <c r="D7516" s="203"/>
      <c r="E7516" s="203"/>
      <c r="F7516" s="203"/>
    </row>
    <row r="7517" spans="2:6" ht="15.75">
      <c r="B7517" s="188"/>
      <c r="C7517" s="188"/>
      <c r="D7517" s="203"/>
      <c r="E7517" s="203"/>
      <c r="F7517" s="203"/>
    </row>
    <row r="7518" spans="2:6" ht="15.75">
      <c r="B7518" s="188"/>
      <c r="C7518" s="188"/>
      <c r="D7518" s="203"/>
      <c r="E7518" s="203"/>
      <c r="F7518" s="203"/>
    </row>
    <row r="7519" spans="2:6" ht="15.75">
      <c r="B7519" s="188"/>
      <c r="C7519" s="188"/>
      <c r="D7519" s="203"/>
      <c r="E7519" s="203"/>
      <c r="F7519" s="203"/>
    </row>
    <row r="7520" spans="2:6" ht="15.75">
      <c r="B7520" s="188"/>
      <c r="C7520" s="188"/>
      <c r="D7520" s="203"/>
      <c r="E7520" s="203"/>
      <c r="F7520" s="203"/>
    </row>
    <row r="7521" spans="2:6" ht="15.75">
      <c r="B7521" s="188"/>
      <c r="C7521" s="188"/>
      <c r="D7521" s="203"/>
      <c r="E7521" s="203"/>
      <c r="F7521" s="203"/>
    </row>
    <row r="7522" spans="2:6" ht="15.75">
      <c r="B7522" s="188"/>
      <c r="C7522" s="188"/>
      <c r="D7522" s="203"/>
      <c r="E7522" s="203"/>
      <c r="F7522" s="203"/>
    </row>
    <row r="7523" spans="2:6" ht="15.75">
      <c r="B7523" s="188"/>
      <c r="C7523" s="188"/>
      <c r="D7523" s="203"/>
      <c r="E7523" s="203"/>
      <c r="F7523" s="203"/>
    </row>
    <row r="7524" spans="2:6" ht="15.75">
      <c r="B7524" s="188"/>
      <c r="C7524" s="188"/>
      <c r="D7524" s="203"/>
      <c r="E7524" s="203"/>
      <c r="F7524" s="203"/>
    </row>
    <row r="7525" spans="2:6" ht="15.75">
      <c r="B7525" s="188"/>
      <c r="C7525" s="188"/>
      <c r="D7525" s="203"/>
      <c r="E7525" s="203"/>
      <c r="F7525" s="203"/>
    </row>
    <row r="7526" spans="2:6" ht="15.75">
      <c r="B7526" s="188"/>
      <c r="C7526" s="188"/>
      <c r="D7526" s="203"/>
      <c r="E7526" s="203"/>
      <c r="F7526" s="203"/>
    </row>
    <row r="7527" spans="2:6" ht="15.75">
      <c r="B7527" s="188"/>
      <c r="C7527" s="188"/>
      <c r="D7527" s="203"/>
      <c r="E7527" s="203"/>
      <c r="F7527" s="203"/>
    </row>
    <row r="7528" spans="2:6" ht="15.75">
      <c r="B7528" s="188"/>
      <c r="C7528" s="188"/>
      <c r="D7528" s="203"/>
      <c r="E7528" s="203"/>
      <c r="F7528" s="203"/>
    </row>
    <row r="7529" spans="2:6" ht="15.75">
      <c r="B7529" s="188"/>
      <c r="C7529" s="188"/>
      <c r="D7529" s="203"/>
      <c r="E7529" s="203"/>
      <c r="F7529" s="203"/>
    </row>
    <row r="7530" spans="2:6" ht="15.75">
      <c r="B7530" s="188"/>
      <c r="C7530" s="188"/>
      <c r="D7530" s="203"/>
      <c r="E7530" s="203"/>
      <c r="F7530" s="203"/>
    </row>
    <row r="7531" spans="2:6" ht="15.75">
      <c r="B7531" s="188"/>
      <c r="C7531" s="188"/>
      <c r="D7531" s="203"/>
      <c r="E7531" s="203"/>
      <c r="F7531" s="203"/>
    </row>
    <row r="7532" spans="2:6" ht="15.75">
      <c r="B7532" s="188"/>
      <c r="C7532" s="188"/>
      <c r="D7532" s="203"/>
      <c r="E7532" s="203"/>
      <c r="F7532" s="203"/>
    </row>
    <row r="7533" spans="2:6" ht="15.75">
      <c r="B7533" s="188"/>
      <c r="C7533" s="188"/>
      <c r="D7533" s="203"/>
      <c r="E7533" s="203"/>
      <c r="F7533" s="203"/>
    </row>
    <row r="7534" spans="2:6" ht="15.75">
      <c r="B7534" s="188"/>
      <c r="C7534" s="188"/>
      <c r="D7534" s="203"/>
      <c r="E7534" s="203"/>
      <c r="F7534" s="203"/>
    </row>
    <row r="7535" spans="2:6" ht="15.75">
      <c r="B7535" s="188"/>
      <c r="C7535" s="188"/>
      <c r="D7535" s="203"/>
      <c r="E7535" s="203"/>
      <c r="F7535" s="203"/>
    </row>
    <row r="7536" spans="2:6" ht="15.75">
      <c r="B7536" s="188"/>
      <c r="C7536" s="188"/>
      <c r="D7536" s="203"/>
      <c r="E7536" s="203"/>
      <c r="F7536" s="203"/>
    </row>
    <row r="7537" spans="2:6" ht="15.75">
      <c r="B7537" s="188"/>
      <c r="C7537" s="188"/>
      <c r="D7537" s="203"/>
      <c r="E7537" s="203"/>
      <c r="F7537" s="203"/>
    </row>
    <row r="7538" spans="2:6" ht="15.75">
      <c r="B7538" s="188"/>
      <c r="C7538" s="188"/>
      <c r="D7538" s="203"/>
      <c r="E7538" s="203"/>
      <c r="F7538" s="203"/>
    </row>
    <row r="7539" spans="2:6" ht="15.75">
      <c r="B7539" s="188"/>
      <c r="C7539" s="188"/>
      <c r="D7539" s="203"/>
      <c r="E7539" s="203"/>
      <c r="F7539" s="203"/>
    </row>
    <row r="7540" spans="2:6" ht="15.75">
      <c r="B7540" s="188"/>
      <c r="C7540" s="188"/>
      <c r="D7540" s="203"/>
      <c r="E7540" s="203"/>
      <c r="F7540" s="203"/>
    </row>
    <row r="7541" spans="2:6" ht="15.75">
      <c r="B7541" s="188"/>
      <c r="C7541" s="188"/>
      <c r="D7541" s="203"/>
      <c r="E7541" s="203"/>
      <c r="F7541" s="203"/>
    </row>
    <row r="7542" spans="2:6" ht="15.75">
      <c r="B7542" s="188"/>
      <c r="C7542" s="188"/>
      <c r="D7542" s="203"/>
      <c r="E7542" s="203"/>
      <c r="F7542" s="203"/>
    </row>
    <row r="7543" spans="2:6" ht="15.75">
      <c r="B7543" s="188"/>
      <c r="C7543" s="188"/>
      <c r="D7543" s="203"/>
      <c r="E7543" s="203"/>
      <c r="F7543" s="203"/>
    </row>
    <row r="7544" spans="2:6" ht="15.75">
      <c r="B7544" s="188"/>
      <c r="C7544" s="188"/>
      <c r="D7544" s="203"/>
      <c r="E7544" s="203"/>
      <c r="F7544" s="203"/>
    </row>
    <row r="7545" spans="2:6" ht="15.75">
      <c r="B7545" s="188"/>
      <c r="C7545" s="188"/>
      <c r="D7545" s="203"/>
      <c r="E7545" s="203"/>
      <c r="F7545" s="203"/>
    </row>
    <row r="7546" spans="2:6" ht="15.75">
      <c r="B7546" s="188"/>
      <c r="C7546" s="188"/>
      <c r="D7546" s="203"/>
      <c r="E7546" s="203"/>
      <c r="F7546" s="203"/>
    </row>
    <row r="7547" spans="2:6" ht="15.75">
      <c r="B7547" s="188"/>
      <c r="C7547" s="188"/>
      <c r="D7547" s="203"/>
      <c r="E7547" s="203"/>
      <c r="F7547" s="203"/>
    </row>
    <row r="7548" spans="2:6" ht="15.75">
      <c r="B7548" s="188"/>
      <c r="C7548" s="188"/>
      <c r="D7548" s="203"/>
      <c r="E7548" s="203"/>
      <c r="F7548" s="203"/>
    </row>
    <row r="7549" spans="2:6" ht="15.75">
      <c r="B7549" s="188"/>
      <c r="C7549" s="188"/>
      <c r="D7549" s="203"/>
      <c r="E7549" s="203"/>
      <c r="F7549" s="203"/>
    </row>
    <row r="7550" spans="2:6" ht="15.75">
      <c r="B7550" s="188"/>
      <c r="C7550" s="188"/>
      <c r="D7550" s="203"/>
      <c r="E7550" s="203"/>
      <c r="F7550" s="203"/>
    </row>
    <row r="7551" spans="2:6" ht="15.75">
      <c r="B7551" s="188"/>
      <c r="C7551" s="188"/>
      <c r="D7551" s="203"/>
      <c r="E7551" s="203"/>
      <c r="F7551" s="203"/>
    </row>
    <row r="7552" spans="2:6" ht="15.75">
      <c r="B7552" s="188"/>
      <c r="C7552" s="188"/>
      <c r="D7552" s="203"/>
      <c r="E7552" s="203"/>
      <c r="F7552" s="203"/>
    </row>
    <row r="7553" spans="2:6" ht="15.75">
      <c r="B7553" s="188"/>
      <c r="C7553" s="188"/>
      <c r="D7553" s="203"/>
      <c r="E7553" s="203"/>
      <c r="F7553" s="203"/>
    </row>
    <row r="7554" spans="2:6" ht="15.75">
      <c r="B7554" s="188"/>
      <c r="C7554" s="188"/>
      <c r="D7554" s="203"/>
      <c r="E7554" s="203"/>
      <c r="F7554" s="203"/>
    </row>
    <row r="7555" spans="2:6" ht="15.75">
      <c r="B7555" s="188"/>
      <c r="C7555" s="188"/>
      <c r="D7555" s="203"/>
      <c r="E7555" s="203"/>
      <c r="F7555" s="203"/>
    </row>
    <row r="7556" spans="2:6" ht="15.75">
      <c r="B7556" s="188"/>
      <c r="C7556" s="188"/>
      <c r="D7556" s="203"/>
      <c r="E7556" s="203"/>
      <c r="F7556" s="203"/>
    </row>
    <row r="7557" spans="2:6" ht="15.75">
      <c r="B7557" s="188"/>
      <c r="C7557" s="188"/>
      <c r="D7557" s="203"/>
      <c r="E7557" s="203"/>
      <c r="F7557" s="203"/>
    </row>
    <row r="7558" spans="2:6" ht="15.75">
      <c r="B7558" s="188"/>
      <c r="C7558" s="188"/>
      <c r="D7558" s="203"/>
      <c r="E7558" s="203"/>
      <c r="F7558" s="203"/>
    </row>
    <row r="7559" spans="2:6" ht="15.75">
      <c r="B7559" s="188"/>
      <c r="C7559" s="188"/>
      <c r="D7559" s="203"/>
      <c r="E7559" s="203"/>
      <c r="F7559" s="203"/>
    </row>
    <row r="7560" spans="2:6" ht="15.75">
      <c r="B7560" s="188"/>
      <c r="C7560" s="188"/>
      <c r="D7560" s="203"/>
      <c r="E7560" s="203"/>
      <c r="F7560" s="203"/>
    </row>
    <row r="7561" spans="2:6" ht="15.75">
      <c r="B7561" s="188"/>
      <c r="C7561" s="188"/>
      <c r="D7561" s="203"/>
      <c r="E7561" s="203"/>
      <c r="F7561" s="203"/>
    </row>
    <row r="7562" spans="2:6" ht="15.75">
      <c r="B7562" s="188"/>
      <c r="C7562" s="188"/>
      <c r="D7562" s="203"/>
      <c r="E7562" s="203"/>
      <c r="F7562" s="203"/>
    </row>
    <row r="7563" spans="2:6" ht="15.75">
      <c r="B7563" s="188"/>
      <c r="C7563" s="188"/>
      <c r="D7563" s="203"/>
      <c r="E7563" s="203"/>
      <c r="F7563" s="203"/>
    </row>
    <row r="7564" spans="2:6" ht="15.75">
      <c r="B7564" s="188"/>
      <c r="C7564" s="188"/>
      <c r="D7564" s="203"/>
      <c r="E7564" s="203"/>
      <c r="F7564" s="203"/>
    </row>
    <row r="7565" spans="2:6" ht="15.75">
      <c r="B7565" s="188"/>
      <c r="C7565" s="188"/>
      <c r="D7565" s="203"/>
      <c r="E7565" s="203"/>
      <c r="F7565" s="203"/>
    </row>
    <row r="7566" spans="2:6" ht="15.75">
      <c r="B7566" s="188"/>
      <c r="C7566" s="188"/>
      <c r="D7566" s="203"/>
      <c r="E7566" s="203"/>
      <c r="F7566" s="203"/>
    </row>
    <row r="7567" spans="2:6" ht="15.75">
      <c r="B7567" s="188"/>
      <c r="C7567" s="188"/>
      <c r="D7567" s="203"/>
      <c r="E7567" s="203"/>
      <c r="F7567" s="203"/>
    </row>
    <row r="7568" spans="2:6" ht="15.75">
      <c r="B7568" s="188"/>
      <c r="C7568" s="188"/>
      <c r="D7568" s="203"/>
      <c r="E7568" s="203"/>
      <c r="F7568" s="203"/>
    </row>
    <row r="7569" spans="2:6" ht="15.75">
      <c r="B7569" s="188"/>
      <c r="C7569" s="188"/>
      <c r="D7569" s="203"/>
      <c r="E7569" s="203"/>
      <c r="F7569" s="203"/>
    </row>
    <row r="7570" spans="2:6" ht="15.75">
      <c r="B7570" s="188"/>
      <c r="C7570" s="188"/>
      <c r="D7570" s="203"/>
      <c r="E7570" s="203"/>
      <c r="F7570" s="203"/>
    </row>
    <row r="7571" spans="2:6" ht="15.75">
      <c r="B7571" s="188"/>
      <c r="C7571" s="188"/>
      <c r="D7571" s="203"/>
      <c r="E7571" s="203"/>
      <c r="F7571" s="203"/>
    </row>
    <row r="7572" spans="2:6" ht="15.75">
      <c r="B7572" s="188"/>
      <c r="C7572" s="188"/>
      <c r="D7572" s="203"/>
      <c r="E7572" s="203"/>
      <c r="F7572" s="203"/>
    </row>
    <row r="7573" spans="2:6" ht="15.75">
      <c r="B7573" s="188"/>
      <c r="C7573" s="188"/>
      <c r="D7573" s="203"/>
      <c r="E7573" s="203"/>
      <c r="F7573" s="203"/>
    </row>
    <row r="7574" spans="2:6" ht="15.75">
      <c r="B7574" s="188"/>
      <c r="C7574" s="188"/>
      <c r="D7574" s="203"/>
      <c r="E7574" s="203"/>
      <c r="F7574" s="203"/>
    </row>
    <row r="7575" spans="2:6" ht="15.75">
      <c r="B7575" s="188"/>
      <c r="C7575" s="188"/>
      <c r="D7575" s="203"/>
      <c r="E7575" s="203"/>
      <c r="F7575" s="203"/>
    </row>
    <row r="7576" spans="2:6" ht="15.75">
      <c r="B7576" s="188"/>
      <c r="C7576" s="188"/>
      <c r="D7576" s="203"/>
      <c r="E7576" s="203"/>
      <c r="F7576" s="203"/>
    </row>
    <row r="7577" spans="2:6" ht="15.75">
      <c r="B7577" s="188"/>
      <c r="C7577" s="188"/>
      <c r="D7577" s="203"/>
      <c r="E7577" s="203"/>
      <c r="F7577" s="203"/>
    </row>
    <row r="7578" spans="2:6" ht="15.75">
      <c r="B7578" s="188"/>
      <c r="C7578" s="188"/>
      <c r="D7578" s="203"/>
      <c r="E7578" s="203"/>
      <c r="F7578" s="203"/>
    </row>
    <row r="7579" spans="2:6" ht="15.75">
      <c r="B7579" s="188"/>
      <c r="C7579" s="188"/>
      <c r="D7579" s="203"/>
      <c r="E7579" s="203"/>
      <c r="F7579" s="203"/>
    </row>
    <row r="7580" spans="2:6" ht="15.75">
      <c r="B7580" s="188"/>
      <c r="C7580" s="188"/>
      <c r="D7580" s="203"/>
      <c r="E7580" s="203"/>
      <c r="F7580" s="203"/>
    </row>
    <row r="7581" spans="2:6" ht="15.75">
      <c r="B7581" s="188"/>
      <c r="C7581" s="188"/>
      <c r="D7581" s="203"/>
      <c r="E7581" s="203"/>
      <c r="F7581" s="203"/>
    </row>
    <row r="7582" spans="2:6" ht="15.75">
      <c r="B7582" s="188"/>
      <c r="C7582" s="188"/>
      <c r="D7582" s="203"/>
      <c r="E7582" s="203"/>
      <c r="F7582" s="203"/>
    </row>
    <row r="7583" spans="2:6" ht="15.75">
      <c r="B7583" s="188"/>
      <c r="C7583" s="188"/>
      <c r="D7583" s="203"/>
      <c r="E7583" s="203"/>
      <c r="F7583" s="203"/>
    </row>
    <row r="7584" spans="2:6" ht="15.75">
      <c r="B7584" s="188"/>
      <c r="C7584" s="188"/>
      <c r="D7584" s="203"/>
      <c r="E7584" s="203"/>
      <c r="F7584" s="203"/>
    </row>
    <row r="7585" spans="2:6" ht="15.75">
      <c r="B7585" s="188"/>
      <c r="C7585" s="188"/>
      <c r="D7585" s="203"/>
      <c r="E7585" s="203"/>
      <c r="F7585" s="203"/>
    </row>
    <row r="7586" spans="2:6" ht="15.75">
      <c r="B7586" s="188"/>
      <c r="C7586" s="188"/>
      <c r="D7586" s="203"/>
      <c r="E7586" s="203"/>
      <c r="F7586" s="203"/>
    </row>
    <row r="7587" spans="2:6" ht="15.75">
      <c r="B7587" s="188"/>
      <c r="C7587" s="188"/>
      <c r="D7587" s="203"/>
      <c r="E7587" s="203"/>
      <c r="F7587" s="203"/>
    </row>
    <row r="7588" spans="2:6" ht="15.75">
      <c r="B7588" s="188"/>
      <c r="C7588" s="188"/>
      <c r="D7588" s="203"/>
      <c r="E7588" s="203"/>
      <c r="F7588" s="203"/>
    </row>
    <row r="7589" spans="2:6" ht="15.75">
      <c r="B7589" s="188"/>
      <c r="C7589" s="188"/>
      <c r="D7589" s="203"/>
      <c r="E7589" s="203"/>
      <c r="F7589" s="203"/>
    </row>
    <row r="7590" spans="2:6" ht="15.75">
      <c r="B7590" s="188"/>
      <c r="C7590" s="188"/>
      <c r="D7590" s="203"/>
      <c r="E7590" s="203"/>
      <c r="F7590" s="203"/>
    </row>
    <row r="7591" spans="2:6" ht="15.75">
      <c r="B7591" s="188"/>
      <c r="C7591" s="188"/>
      <c r="D7591" s="203"/>
      <c r="E7591" s="203"/>
      <c r="F7591" s="203"/>
    </row>
    <row r="7592" spans="2:6" ht="15.75">
      <c r="B7592" s="188"/>
      <c r="C7592" s="188"/>
      <c r="D7592" s="203"/>
      <c r="E7592" s="203"/>
      <c r="F7592" s="203"/>
    </row>
    <row r="7593" spans="2:6" ht="15.75">
      <c r="B7593" s="188"/>
      <c r="C7593" s="188"/>
      <c r="D7593" s="203"/>
      <c r="E7593" s="203"/>
      <c r="F7593" s="203"/>
    </row>
    <row r="7594" spans="2:6" ht="15.75">
      <c r="B7594" s="188"/>
      <c r="C7594" s="188"/>
      <c r="D7594" s="203"/>
      <c r="E7594" s="203"/>
      <c r="F7594" s="203"/>
    </row>
    <row r="7595" spans="2:6" ht="15.75">
      <c r="B7595" s="188"/>
      <c r="C7595" s="188"/>
      <c r="D7595" s="203"/>
      <c r="E7595" s="203"/>
      <c r="F7595" s="203"/>
    </row>
    <row r="7596" spans="2:6" ht="15.75">
      <c r="B7596" s="188"/>
      <c r="C7596" s="188"/>
      <c r="D7596" s="203"/>
      <c r="E7596" s="203"/>
      <c r="F7596" s="203"/>
    </row>
    <row r="7597" spans="2:6" ht="15.75">
      <c r="B7597" s="188"/>
      <c r="C7597" s="188"/>
      <c r="D7597" s="203"/>
      <c r="E7597" s="203"/>
      <c r="F7597" s="203"/>
    </row>
    <row r="7598" spans="2:6" ht="15.75">
      <c r="B7598" s="188"/>
      <c r="C7598" s="188"/>
      <c r="D7598" s="203"/>
      <c r="E7598" s="203"/>
      <c r="F7598" s="203"/>
    </row>
    <row r="7599" spans="2:6" ht="15.75">
      <c r="B7599" s="188"/>
      <c r="C7599" s="188"/>
      <c r="D7599" s="203"/>
      <c r="E7599" s="203"/>
      <c r="F7599" s="203"/>
    </row>
    <row r="7600" spans="2:6" ht="15.75">
      <c r="B7600" s="188"/>
      <c r="C7600" s="188"/>
      <c r="D7600" s="203"/>
      <c r="E7600" s="203"/>
      <c r="F7600" s="203"/>
    </row>
    <row r="7601" spans="2:6" ht="15.75">
      <c r="B7601" s="188"/>
      <c r="C7601" s="188"/>
      <c r="D7601" s="203"/>
      <c r="E7601" s="203"/>
      <c r="F7601" s="203"/>
    </row>
    <row r="7602" spans="2:6" ht="15.75">
      <c r="B7602" s="188"/>
      <c r="C7602" s="188"/>
      <c r="D7602" s="203"/>
      <c r="E7602" s="203"/>
      <c r="F7602" s="203"/>
    </row>
    <row r="7603" spans="2:6" ht="15.75">
      <c r="B7603" s="188"/>
      <c r="C7603" s="188"/>
      <c r="D7603" s="203"/>
      <c r="E7603" s="203"/>
      <c r="F7603" s="203"/>
    </row>
    <row r="7604" spans="2:6" ht="15.75">
      <c r="B7604" s="188"/>
      <c r="C7604" s="188"/>
      <c r="D7604" s="203"/>
      <c r="E7604" s="203"/>
      <c r="F7604" s="203"/>
    </row>
    <row r="7605" spans="2:6" ht="15.75">
      <c r="B7605" s="188"/>
      <c r="C7605" s="188"/>
      <c r="D7605" s="203"/>
      <c r="E7605" s="203"/>
      <c r="F7605" s="203"/>
    </row>
    <row r="7606" spans="2:6" ht="15.75">
      <c r="B7606" s="188"/>
      <c r="C7606" s="188"/>
      <c r="D7606" s="203"/>
      <c r="E7606" s="203"/>
      <c r="F7606" s="203"/>
    </row>
    <row r="7607" spans="2:6" ht="15.75">
      <c r="B7607" s="188"/>
      <c r="C7607" s="188"/>
      <c r="D7607" s="203"/>
      <c r="E7607" s="203"/>
      <c r="F7607" s="203"/>
    </row>
    <row r="7608" spans="2:6" ht="15.75">
      <c r="B7608" s="188"/>
      <c r="C7608" s="188"/>
      <c r="D7608" s="203"/>
      <c r="E7608" s="203"/>
      <c r="F7608" s="203"/>
    </row>
    <row r="7609" spans="2:6" ht="15.75">
      <c r="B7609" s="188"/>
      <c r="C7609" s="188"/>
      <c r="D7609" s="203"/>
      <c r="E7609" s="203"/>
      <c r="F7609" s="203"/>
    </row>
    <row r="7610" spans="2:6" ht="15.75">
      <c r="B7610" s="188"/>
      <c r="C7610" s="188"/>
      <c r="D7610" s="203"/>
      <c r="E7610" s="203"/>
      <c r="F7610" s="203"/>
    </row>
    <row r="7611" spans="2:6" ht="15.75">
      <c r="B7611" s="188"/>
      <c r="C7611" s="188"/>
      <c r="D7611" s="203"/>
      <c r="E7611" s="203"/>
      <c r="F7611" s="203"/>
    </row>
    <row r="7612" spans="2:6" ht="15.75">
      <c r="B7612" s="188"/>
      <c r="C7612" s="188"/>
      <c r="D7612" s="203"/>
      <c r="E7612" s="203"/>
      <c r="F7612" s="203"/>
    </row>
    <row r="7613" spans="2:6" ht="15.75">
      <c r="B7613" s="188"/>
      <c r="C7613" s="188"/>
      <c r="D7613" s="203"/>
      <c r="E7613" s="203"/>
      <c r="F7613" s="203"/>
    </row>
    <row r="7614" spans="2:6" ht="15.75">
      <c r="B7614" s="188"/>
      <c r="C7614" s="188"/>
      <c r="D7614" s="203"/>
      <c r="E7614" s="203"/>
      <c r="F7614" s="203"/>
    </row>
    <row r="7615" spans="2:6" ht="15.75">
      <c r="B7615" s="188"/>
      <c r="C7615" s="188"/>
      <c r="D7615" s="203"/>
      <c r="E7615" s="203"/>
      <c r="F7615" s="203"/>
    </row>
    <row r="7616" spans="2:6" ht="15.75">
      <c r="B7616" s="188"/>
      <c r="C7616" s="188"/>
      <c r="D7616" s="203"/>
      <c r="E7616" s="203"/>
      <c r="F7616" s="203"/>
    </row>
    <row r="7617" spans="2:6" ht="15.75">
      <c r="B7617" s="188"/>
      <c r="C7617" s="188"/>
      <c r="D7617" s="203"/>
      <c r="E7617" s="203"/>
      <c r="F7617" s="203"/>
    </row>
    <row r="7618" spans="2:6" ht="15.75">
      <c r="B7618" s="188"/>
      <c r="C7618" s="188"/>
      <c r="D7618" s="203"/>
      <c r="E7618" s="203"/>
      <c r="F7618" s="203"/>
    </row>
    <row r="7619" spans="2:6" ht="15.75">
      <c r="B7619" s="188"/>
      <c r="C7619" s="188"/>
      <c r="D7619" s="203"/>
      <c r="E7619" s="203"/>
      <c r="F7619" s="203"/>
    </row>
    <row r="7620" spans="2:6" ht="15.75">
      <c r="B7620" s="188"/>
      <c r="C7620" s="188"/>
      <c r="D7620" s="203"/>
      <c r="E7620" s="203"/>
      <c r="F7620" s="203"/>
    </row>
    <row r="7621" spans="2:6" ht="15.75">
      <c r="B7621" s="188"/>
      <c r="C7621" s="188"/>
      <c r="D7621" s="203"/>
      <c r="E7621" s="203"/>
      <c r="F7621" s="203"/>
    </row>
    <row r="7622" spans="2:6" ht="15.75">
      <c r="B7622" s="188"/>
      <c r="C7622" s="188"/>
      <c r="D7622" s="203"/>
      <c r="E7622" s="203"/>
      <c r="F7622" s="203"/>
    </row>
    <row r="7623" spans="2:6" ht="15.75">
      <c r="B7623" s="188"/>
      <c r="C7623" s="188"/>
      <c r="D7623" s="203"/>
      <c r="E7623" s="203"/>
      <c r="F7623" s="203"/>
    </row>
    <row r="7624" spans="2:6" ht="15.75">
      <c r="B7624" s="188"/>
      <c r="C7624" s="188"/>
      <c r="D7624" s="203"/>
      <c r="E7624" s="203"/>
      <c r="F7624" s="203"/>
    </row>
    <row r="7625" spans="2:6" ht="15.75">
      <c r="B7625" s="188"/>
      <c r="C7625" s="188"/>
      <c r="D7625" s="203"/>
      <c r="E7625" s="203"/>
      <c r="F7625" s="203"/>
    </row>
    <row r="7626" spans="2:6" ht="15.75">
      <c r="B7626" s="188"/>
      <c r="C7626" s="188"/>
      <c r="D7626" s="203"/>
      <c r="E7626" s="203"/>
      <c r="F7626" s="203"/>
    </row>
    <row r="7627" spans="2:6" ht="15.75">
      <c r="B7627" s="188"/>
      <c r="C7627" s="188"/>
      <c r="D7627" s="203"/>
      <c r="E7627" s="203"/>
      <c r="F7627" s="203"/>
    </row>
    <row r="7628" spans="2:6" ht="15.75">
      <c r="B7628" s="188"/>
      <c r="C7628" s="188"/>
      <c r="D7628" s="203"/>
      <c r="E7628" s="203"/>
      <c r="F7628" s="203"/>
    </row>
    <row r="7629" spans="2:6" ht="15.75">
      <c r="B7629" s="188"/>
      <c r="C7629" s="188"/>
      <c r="D7629" s="203"/>
      <c r="E7629" s="203"/>
      <c r="F7629" s="203"/>
    </row>
    <row r="7630" spans="2:6" ht="15.75">
      <c r="B7630" s="188"/>
      <c r="C7630" s="188"/>
      <c r="D7630" s="203"/>
      <c r="E7630" s="203"/>
      <c r="F7630" s="203"/>
    </row>
    <row r="7631" spans="2:6" ht="15.75">
      <c r="B7631" s="188"/>
      <c r="C7631" s="188"/>
      <c r="D7631" s="203"/>
      <c r="E7631" s="203"/>
      <c r="F7631" s="203"/>
    </row>
    <row r="7632" spans="2:6" ht="15.75">
      <c r="B7632" s="188"/>
      <c r="C7632" s="188"/>
      <c r="D7632" s="203"/>
      <c r="E7632" s="203"/>
      <c r="F7632" s="203"/>
    </row>
    <row r="7633" spans="2:6" ht="15.75">
      <c r="B7633" s="188"/>
      <c r="C7633" s="188"/>
      <c r="D7633" s="203"/>
      <c r="E7633" s="203"/>
      <c r="F7633" s="203"/>
    </row>
    <row r="7634" spans="2:6" ht="15.75">
      <c r="B7634" s="188"/>
      <c r="C7634" s="188"/>
      <c r="D7634" s="203"/>
      <c r="E7634" s="203"/>
      <c r="F7634" s="203"/>
    </row>
    <row r="7635" spans="2:6" ht="15.75">
      <c r="B7635" s="188"/>
      <c r="C7635" s="188"/>
      <c r="D7635" s="203"/>
      <c r="E7635" s="203"/>
      <c r="F7635" s="203"/>
    </row>
    <row r="7636" spans="2:6" ht="15.75">
      <c r="B7636" s="188"/>
      <c r="C7636" s="188"/>
      <c r="D7636" s="203"/>
      <c r="E7636" s="203"/>
      <c r="F7636" s="203"/>
    </row>
    <row r="7637" spans="2:6" ht="15.75">
      <c r="B7637" s="188"/>
      <c r="C7637" s="188"/>
      <c r="D7637" s="203"/>
      <c r="E7637" s="203"/>
      <c r="F7637" s="203"/>
    </row>
    <row r="7638" spans="2:6" ht="15.75">
      <c r="B7638" s="188"/>
      <c r="C7638" s="188"/>
      <c r="D7638" s="203"/>
      <c r="E7638" s="203"/>
      <c r="F7638" s="203"/>
    </row>
    <row r="7639" spans="2:6" ht="15.75">
      <c r="B7639" s="188"/>
      <c r="C7639" s="188"/>
      <c r="D7639" s="203"/>
      <c r="E7639" s="203"/>
      <c r="F7639" s="203"/>
    </row>
    <row r="7640" spans="2:6" ht="15.75">
      <c r="B7640" s="188"/>
      <c r="C7640" s="188"/>
      <c r="D7640" s="203"/>
      <c r="E7640" s="203"/>
      <c r="F7640" s="203"/>
    </row>
    <row r="7641" spans="2:6" ht="15.75">
      <c r="B7641" s="188"/>
      <c r="C7641" s="188"/>
      <c r="D7641" s="203"/>
      <c r="E7641" s="203"/>
      <c r="F7641" s="203"/>
    </row>
    <row r="7642" spans="2:6" ht="15.75">
      <c r="B7642" s="188"/>
      <c r="C7642" s="188"/>
      <c r="D7642" s="203"/>
      <c r="E7642" s="203"/>
      <c r="F7642" s="203"/>
    </row>
    <row r="7643" spans="2:6" ht="15.75">
      <c r="B7643" s="188"/>
      <c r="C7643" s="188"/>
      <c r="D7643" s="203"/>
      <c r="E7643" s="203"/>
      <c r="F7643" s="203"/>
    </row>
    <row r="7644" spans="2:6" ht="15.75">
      <c r="B7644" s="188"/>
      <c r="C7644" s="188"/>
      <c r="D7644" s="203"/>
      <c r="E7644" s="203"/>
      <c r="F7644" s="203"/>
    </row>
    <row r="7645" spans="2:6" ht="15.75">
      <c r="B7645" s="188"/>
      <c r="C7645" s="188"/>
      <c r="D7645" s="203"/>
      <c r="E7645" s="203"/>
      <c r="F7645" s="203"/>
    </row>
    <row r="7646" spans="2:6" ht="15.75">
      <c r="B7646" s="188"/>
      <c r="C7646" s="188"/>
      <c r="D7646" s="203"/>
      <c r="E7646" s="203"/>
      <c r="F7646" s="203"/>
    </row>
    <row r="7647" spans="2:6" ht="15.75">
      <c r="B7647" s="188"/>
      <c r="C7647" s="188"/>
      <c r="D7647" s="203"/>
      <c r="E7647" s="203"/>
      <c r="F7647" s="203"/>
    </row>
    <row r="7648" spans="2:6" ht="15.75">
      <c r="B7648" s="188"/>
      <c r="C7648" s="188"/>
      <c r="D7648" s="203"/>
      <c r="E7648" s="203"/>
      <c r="F7648" s="203"/>
    </row>
    <row r="7649" spans="2:6" ht="15.75">
      <c r="B7649" s="188"/>
      <c r="C7649" s="188"/>
      <c r="D7649" s="203"/>
      <c r="E7649" s="203"/>
      <c r="F7649" s="203"/>
    </row>
    <row r="7650" spans="2:6" ht="15.75">
      <c r="B7650" s="188"/>
      <c r="C7650" s="188"/>
      <c r="D7650" s="203"/>
      <c r="E7650" s="203"/>
      <c r="F7650" s="203"/>
    </row>
    <row r="7651" spans="2:6" ht="15.75">
      <c r="B7651" s="188"/>
      <c r="C7651" s="188"/>
      <c r="D7651" s="203"/>
      <c r="E7651" s="203"/>
      <c r="F7651" s="203"/>
    </row>
    <row r="7652" spans="2:6" ht="15.75">
      <c r="B7652" s="188"/>
      <c r="C7652" s="188"/>
      <c r="D7652" s="203"/>
      <c r="E7652" s="203"/>
      <c r="F7652" s="203"/>
    </row>
    <row r="7653" spans="2:6" ht="15.75">
      <c r="B7653" s="188"/>
      <c r="C7653" s="188"/>
      <c r="D7653" s="203"/>
      <c r="E7653" s="203"/>
      <c r="F7653" s="203"/>
    </row>
    <row r="7654" spans="2:6" ht="15.75">
      <c r="B7654" s="188"/>
      <c r="C7654" s="188"/>
      <c r="D7654" s="203"/>
      <c r="E7654" s="203"/>
      <c r="F7654" s="203"/>
    </row>
    <row r="7655" spans="2:6" ht="15.75">
      <c r="B7655" s="188"/>
      <c r="C7655" s="188"/>
      <c r="D7655" s="203"/>
      <c r="E7655" s="203"/>
      <c r="F7655" s="203"/>
    </row>
    <row r="7656" spans="2:6" ht="15.75">
      <c r="B7656" s="188"/>
      <c r="C7656" s="188"/>
      <c r="D7656" s="203"/>
      <c r="E7656" s="203"/>
      <c r="F7656" s="203"/>
    </row>
    <row r="7657" spans="2:6" ht="15.75">
      <c r="B7657" s="188"/>
      <c r="C7657" s="188"/>
      <c r="D7657" s="203"/>
      <c r="E7657" s="203"/>
      <c r="F7657" s="203"/>
    </row>
    <row r="7658" spans="2:6" ht="15.75">
      <c r="B7658" s="188"/>
      <c r="C7658" s="188"/>
      <c r="D7658" s="203"/>
      <c r="E7658" s="203"/>
      <c r="F7658" s="203"/>
    </row>
    <row r="7659" spans="2:6" ht="15.75">
      <c r="B7659" s="188"/>
      <c r="C7659" s="188"/>
      <c r="D7659" s="203"/>
      <c r="E7659" s="203"/>
      <c r="F7659" s="203"/>
    </row>
    <row r="7660" spans="2:6" ht="15.75">
      <c r="B7660" s="188"/>
      <c r="C7660" s="188"/>
      <c r="D7660" s="203"/>
      <c r="E7660" s="203"/>
      <c r="F7660" s="203"/>
    </row>
    <row r="7661" spans="2:6" ht="15.75">
      <c r="B7661" s="188"/>
      <c r="C7661" s="188"/>
      <c r="D7661" s="203"/>
      <c r="E7661" s="203"/>
      <c r="F7661" s="203"/>
    </row>
    <row r="7662" spans="2:6" ht="15.75">
      <c r="B7662" s="188"/>
      <c r="C7662" s="188"/>
      <c r="D7662" s="203"/>
      <c r="E7662" s="203"/>
      <c r="F7662" s="203"/>
    </row>
    <row r="7663" spans="2:6" ht="15.75">
      <c r="B7663" s="188"/>
      <c r="C7663" s="188"/>
      <c r="D7663" s="203"/>
      <c r="E7663" s="203"/>
      <c r="F7663" s="203"/>
    </row>
    <row r="7664" spans="2:6" ht="15.75">
      <c r="B7664" s="188"/>
      <c r="C7664" s="188"/>
      <c r="D7664" s="203"/>
      <c r="E7664" s="203"/>
      <c r="F7664" s="203"/>
    </row>
    <row r="7665" spans="2:6" ht="15.75">
      <c r="B7665" s="188"/>
      <c r="C7665" s="188"/>
      <c r="D7665" s="203"/>
      <c r="E7665" s="203"/>
      <c r="F7665" s="203"/>
    </row>
    <row r="7666" spans="2:6" ht="15.75">
      <c r="B7666" s="188"/>
      <c r="C7666" s="188"/>
      <c r="D7666" s="203"/>
      <c r="E7666" s="203"/>
      <c r="F7666" s="203"/>
    </row>
    <row r="7667" spans="2:6" ht="15.75">
      <c r="B7667" s="188"/>
      <c r="C7667" s="188"/>
      <c r="D7667" s="203"/>
      <c r="E7667" s="203"/>
      <c r="F7667" s="203"/>
    </row>
    <row r="7668" spans="2:6" ht="15.75">
      <c r="B7668" s="188"/>
      <c r="C7668" s="188"/>
      <c r="D7668" s="203"/>
      <c r="E7668" s="203"/>
      <c r="F7668" s="203"/>
    </row>
    <row r="7669" spans="2:6" ht="15.75">
      <c r="B7669" s="188"/>
      <c r="C7669" s="188"/>
      <c r="D7669" s="203"/>
      <c r="E7669" s="203"/>
      <c r="F7669" s="203"/>
    </row>
    <row r="7670" spans="2:6" ht="15.75">
      <c r="B7670" s="188"/>
      <c r="C7670" s="188"/>
      <c r="D7670" s="203"/>
      <c r="E7670" s="203"/>
      <c r="F7670" s="203"/>
    </row>
    <row r="7671" spans="2:6" ht="15.75">
      <c r="B7671" s="188"/>
      <c r="C7671" s="188"/>
      <c r="D7671" s="203"/>
      <c r="E7671" s="203"/>
      <c r="F7671" s="203"/>
    </row>
    <row r="7672" spans="2:6" ht="15.75">
      <c r="B7672" s="188"/>
      <c r="C7672" s="188"/>
      <c r="D7672" s="203"/>
      <c r="E7672" s="203"/>
      <c r="F7672" s="203"/>
    </row>
    <row r="7673" spans="2:6" ht="15.75">
      <c r="B7673" s="188"/>
      <c r="C7673" s="188"/>
      <c r="D7673" s="203"/>
      <c r="E7673" s="203"/>
      <c r="F7673" s="203"/>
    </row>
    <row r="7674" spans="2:6" ht="15.75">
      <c r="B7674" s="188"/>
      <c r="C7674" s="188"/>
      <c r="D7674" s="203"/>
      <c r="E7674" s="203"/>
      <c r="F7674" s="203"/>
    </row>
    <row r="7675" spans="2:6" ht="15.75">
      <c r="B7675" s="188"/>
      <c r="C7675" s="188"/>
      <c r="D7675" s="203"/>
      <c r="E7675" s="203"/>
      <c r="F7675" s="203"/>
    </row>
    <row r="7676" spans="2:6" ht="15.75">
      <c r="B7676" s="188"/>
      <c r="C7676" s="188"/>
      <c r="D7676" s="203"/>
      <c r="E7676" s="203"/>
      <c r="F7676" s="203"/>
    </row>
    <row r="7677" spans="2:6" ht="15.75">
      <c r="B7677" s="188"/>
      <c r="C7677" s="188"/>
      <c r="D7677" s="203"/>
      <c r="E7677" s="203"/>
      <c r="F7677" s="203"/>
    </row>
    <row r="7678" spans="2:6" ht="15.75">
      <c r="B7678" s="188"/>
      <c r="C7678" s="188"/>
      <c r="D7678" s="203"/>
      <c r="E7678" s="203"/>
      <c r="F7678" s="203"/>
    </row>
    <row r="7679" spans="2:6" ht="15.75">
      <c r="B7679" s="188"/>
      <c r="C7679" s="188"/>
      <c r="D7679" s="203"/>
      <c r="E7679" s="203"/>
      <c r="F7679" s="203"/>
    </row>
    <row r="7680" spans="2:6" ht="15.75">
      <c r="B7680" s="188"/>
      <c r="C7680" s="188"/>
      <c r="D7680" s="203"/>
      <c r="E7680" s="203"/>
      <c r="F7680" s="203"/>
    </row>
    <row r="7681" spans="2:6" ht="15.75">
      <c r="B7681" s="188"/>
      <c r="C7681" s="188"/>
      <c r="D7681" s="203"/>
      <c r="E7681" s="203"/>
      <c r="F7681" s="203"/>
    </row>
    <row r="7682" spans="2:6" ht="15.75">
      <c r="B7682" s="188"/>
      <c r="C7682" s="188"/>
      <c r="D7682" s="203"/>
      <c r="E7682" s="203"/>
      <c r="F7682" s="203"/>
    </row>
    <row r="7683" spans="2:6" ht="15.75">
      <c r="B7683" s="188"/>
      <c r="C7683" s="188"/>
      <c r="D7683" s="203"/>
      <c r="E7683" s="203"/>
      <c r="F7683" s="203"/>
    </row>
    <row r="7684" spans="2:6" ht="15.75">
      <c r="B7684" s="188"/>
      <c r="C7684" s="188"/>
      <c r="D7684" s="203"/>
      <c r="E7684" s="203"/>
      <c r="F7684" s="203"/>
    </row>
    <row r="7685" spans="2:6" ht="15.75">
      <c r="B7685" s="188"/>
      <c r="C7685" s="188"/>
      <c r="D7685" s="203"/>
      <c r="E7685" s="203"/>
      <c r="F7685" s="203"/>
    </row>
    <row r="7686" spans="2:6" ht="15.75">
      <c r="B7686" s="188"/>
      <c r="C7686" s="188"/>
      <c r="D7686" s="203"/>
      <c r="E7686" s="203"/>
      <c r="F7686" s="203"/>
    </row>
    <row r="7687" spans="2:6" ht="15.75">
      <c r="B7687" s="188"/>
      <c r="C7687" s="188"/>
      <c r="D7687" s="203"/>
      <c r="E7687" s="203"/>
      <c r="F7687" s="203"/>
    </row>
    <row r="7688" spans="2:6" ht="15.75">
      <c r="B7688" s="188"/>
      <c r="C7688" s="188"/>
      <c r="D7688" s="203"/>
      <c r="E7688" s="203"/>
      <c r="F7688" s="203"/>
    </row>
    <row r="7689" spans="2:6" ht="15.75">
      <c r="B7689" s="188"/>
      <c r="C7689" s="188"/>
      <c r="D7689" s="203"/>
      <c r="E7689" s="203"/>
      <c r="F7689" s="203"/>
    </row>
    <row r="7690" spans="2:6" ht="15.75">
      <c r="B7690" s="188"/>
      <c r="C7690" s="188"/>
      <c r="D7690" s="203"/>
      <c r="E7690" s="203"/>
      <c r="F7690" s="203"/>
    </row>
    <row r="7691" spans="2:6" ht="15.75">
      <c r="B7691" s="188"/>
      <c r="C7691" s="188"/>
      <c r="D7691" s="203"/>
      <c r="E7691" s="203"/>
      <c r="F7691" s="203"/>
    </row>
    <row r="7692" spans="2:6" ht="15.75">
      <c r="B7692" s="188"/>
      <c r="C7692" s="188"/>
      <c r="D7692" s="203"/>
      <c r="E7692" s="203"/>
      <c r="F7692" s="203"/>
    </row>
    <row r="7693" spans="2:6" ht="15.75">
      <c r="B7693" s="188"/>
      <c r="C7693" s="188"/>
      <c r="D7693" s="203"/>
      <c r="E7693" s="203"/>
      <c r="F7693" s="203"/>
    </row>
    <row r="7694" spans="2:6" ht="15.75">
      <c r="B7694" s="188"/>
      <c r="C7694" s="188"/>
      <c r="D7694" s="203"/>
      <c r="E7694" s="203"/>
      <c r="F7694" s="203"/>
    </row>
    <row r="7695" spans="2:6" ht="15.75">
      <c r="B7695" s="188"/>
      <c r="C7695" s="188"/>
      <c r="D7695" s="203"/>
      <c r="E7695" s="203"/>
      <c r="F7695" s="203"/>
    </row>
    <row r="7696" spans="2:6" ht="15.75">
      <c r="B7696" s="188"/>
      <c r="C7696" s="188"/>
      <c r="D7696" s="203"/>
      <c r="E7696" s="203"/>
      <c r="F7696" s="203"/>
    </row>
    <row r="7697" spans="2:6" ht="15.75">
      <c r="B7697" s="188"/>
      <c r="C7697" s="188"/>
      <c r="D7697" s="203"/>
      <c r="E7697" s="203"/>
      <c r="F7697" s="203"/>
    </row>
    <row r="7698" spans="2:6" ht="15.75">
      <c r="B7698" s="188"/>
      <c r="C7698" s="188"/>
      <c r="D7698" s="203"/>
      <c r="E7698" s="203"/>
      <c r="F7698" s="203"/>
    </row>
    <row r="7699" spans="2:6" ht="15.75">
      <c r="B7699" s="188"/>
      <c r="C7699" s="188"/>
      <c r="D7699" s="203"/>
      <c r="E7699" s="203"/>
      <c r="F7699" s="203"/>
    </row>
    <row r="7700" spans="2:6" ht="15.75">
      <c r="B7700" s="188"/>
      <c r="C7700" s="188"/>
      <c r="D7700" s="203"/>
      <c r="E7700" s="203"/>
      <c r="F7700" s="203"/>
    </row>
    <row r="7701" spans="2:6" ht="15.75">
      <c r="B7701" s="188"/>
      <c r="C7701" s="188"/>
      <c r="D7701" s="203"/>
      <c r="E7701" s="203"/>
      <c r="F7701" s="203"/>
    </row>
    <row r="7702" spans="2:6" ht="15.75">
      <c r="B7702" s="188"/>
      <c r="C7702" s="188"/>
      <c r="D7702" s="203"/>
      <c r="E7702" s="203"/>
      <c r="F7702" s="203"/>
    </row>
    <row r="7703" spans="2:6" ht="15.75">
      <c r="B7703" s="188"/>
      <c r="C7703" s="188"/>
      <c r="D7703" s="203"/>
      <c r="E7703" s="203"/>
      <c r="F7703" s="203"/>
    </row>
    <row r="7704" spans="2:6" ht="15.75">
      <c r="B7704" s="188"/>
      <c r="C7704" s="188"/>
      <c r="D7704" s="203"/>
      <c r="E7704" s="203"/>
      <c r="F7704" s="203"/>
    </row>
    <row r="7705" spans="2:6" ht="15.75">
      <c r="B7705" s="188"/>
      <c r="C7705" s="188"/>
      <c r="D7705" s="203"/>
      <c r="E7705" s="203"/>
      <c r="F7705" s="203"/>
    </row>
    <row r="7706" spans="2:6" ht="15.75">
      <c r="B7706" s="188"/>
      <c r="C7706" s="188"/>
      <c r="D7706" s="203"/>
      <c r="E7706" s="203"/>
      <c r="F7706" s="203"/>
    </row>
    <row r="7707" spans="2:6" ht="15.75">
      <c r="B7707" s="188"/>
      <c r="C7707" s="188"/>
      <c r="D7707" s="203"/>
      <c r="E7707" s="203"/>
      <c r="F7707" s="203"/>
    </row>
    <row r="7708" spans="2:6" ht="15.75">
      <c r="B7708" s="188"/>
      <c r="C7708" s="188"/>
      <c r="D7708" s="203"/>
      <c r="E7708" s="203"/>
      <c r="F7708" s="203"/>
    </row>
    <row r="7709" spans="2:6" ht="15.75">
      <c r="B7709" s="188"/>
      <c r="C7709" s="188"/>
      <c r="D7709" s="203"/>
      <c r="E7709" s="203"/>
      <c r="F7709" s="203"/>
    </row>
    <row r="7710" spans="2:6" ht="15.75">
      <c r="B7710" s="188"/>
      <c r="C7710" s="188"/>
      <c r="D7710" s="203"/>
      <c r="E7710" s="203"/>
      <c r="F7710" s="203"/>
    </row>
    <row r="7711" spans="2:6" ht="15.75">
      <c r="B7711" s="188"/>
      <c r="C7711" s="188"/>
      <c r="D7711" s="203"/>
      <c r="E7711" s="203"/>
      <c r="F7711" s="203"/>
    </row>
    <row r="7712" spans="2:6" ht="15.75">
      <c r="B7712" s="188"/>
      <c r="C7712" s="188"/>
      <c r="D7712" s="203"/>
      <c r="E7712" s="203"/>
      <c r="F7712" s="203"/>
    </row>
    <row r="7713" spans="2:6" ht="15.75">
      <c r="B7713" s="188"/>
      <c r="C7713" s="188"/>
      <c r="D7713" s="203"/>
      <c r="E7713" s="203"/>
      <c r="F7713" s="203"/>
    </row>
    <row r="7714" spans="2:6" ht="15.75">
      <c r="B7714" s="188"/>
      <c r="C7714" s="188"/>
      <c r="D7714" s="203"/>
      <c r="E7714" s="203"/>
      <c r="F7714" s="203"/>
    </row>
    <row r="7715" spans="2:6" ht="15.75">
      <c r="B7715" s="188"/>
      <c r="C7715" s="188"/>
      <c r="D7715" s="203"/>
      <c r="E7715" s="203"/>
      <c r="F7715" s="203"/>
    </row>
    <row r="7716" spans="2:6" ht="15.75">
      <c r="B7716" s="188"/>
      <c r="C7716" s="188"/>
      <c r="D7716" s="203"/>
      <c r="E7716" s="203"/>
      <c r="F7716" s="203"/>
    </row>
    <row r="7717" spans="2:6" ht="15.75">
      <c r="B7717" s="188"/>
      <c r="C7717" s="188"/>
      <c r="D7717" s="203"/>
      <c r="E7717" s="203"/>
      <c r="F7717" s="203"/>
    </row>
    <row r="7718" spans="2:6" ht="15.75">
      <c r="B7718" s="188"/>
      <c r="C7718" s="188"/>
      <c r="D7718" s="203"/>
      <c r="E7718" s="203"/>
      <c r="F7718" s="203"/>
    </row>
    <row r="7719" spans="2:6" ht="15.75">
      <c r="B7719" s="188"/>
      <c r="C7719" s="188"/>
      <c r="D7719" s="203"/>
      <c r="E7719" s="203"/>
      <c r="F7719" s="203"/>
    </row>
    <row r="7720" spans="2:6" ht="15.75">
      <c r="B7720" s="188"/>
      <c r="C7720" s="188"/>
      <c r="D7720" s="203"/>
      <c r="E7720" s="203"/>
      <c r="F7720" s="203"/>
    </row>
    <row r="7721" spans="2:6" ht="15.75">
      <c r="B7721" s="188"/>
      <c r="C7721" s="188"/>
      <c r="D7721" s="203"/>
      <c r="E7721" s="203"/>
      <c r="F7721" s="203"/>
    </row>
    <row r="7722" spans="2:6" ht="15.75">
      <c r="B7722" s="188"/>
      <c r="C7722" s="188"/>
      <c r="D7722" s="203"/>
      <c r="E7722" s="203"/>
      <c r="F7722" s="203"/>
    </row>
    <row r="7723" spans="2:6" ht="15.75">
      <c r="B7723" s="188"/>
      <c r="C7723" s="188"/>
      <c r="D7723" s="203"/>
      <c r="E7723" s="203"/>
      <c r="F7723" s="203"/>
    </row>
    <row r="7724" spans="2:6" ht="15.75">
      <c r="B7724" s="188"/>
      <c r="C7724" s="188"/>
      <c r="D7724" s="203"/>
      <c r="E7724" s="203"/>
      <c r="F7724" s="203"/>
    </row>
    <row r="7725" spans="2:6" ht="15.75">
      <c r="B7725" s="188"/>
      <c r="C7725" s="188"/>
      <c r="D7725" s="203"/>
      <c r="E7725" s="203"/>
      <c r="F7725" s="203"/>
    </row>
    <row r="7726" spans="2:6" ht="15.75">
      <c r="B7726" s="188"/>
      <c r="C7726" s="188"/>
      <c r="D7726" s="203"/>
      <c r="E7726" s="203"/>
      <c r="F7726" s="203"/>
    </row>
    <row r="7727" spans="2:6" ht="15.75">
      <c r="B7727" s="188"/>
      <c r="C7727" s="188"/>
      <c r="D7727" s="203"/>
      <c r="E7727" s="203"/>
      <c r="F7727" s="203"/>
    </row>
    <row r="7728" spans="2:6" ht="15.75">
      <c r="B7728" s="188"/>
      <c r="C7728" s="188"/>
      <c r="D7728" s="203"/>
      <c r="E7728" s="203"/>
      <c r="F7728" s="203"/>
    </row>
    <row r="7729" spans="2:6" ht="15.75">
      <c r="B7729" s="188"/>
      <c r="C7729" s="188"/>
      <c r="D7729" s="203"/>
      <c r="E7729" s="203"/>
      <c r="F7729" s="203"/>
    </row>
    <row r="7730" spans="2:6" ht="15.75">
      <c r="B7730" s="188"/>
      <c r="C7730" s="188"/>
      <c r="D7730" s="203"/>
      <c r="E7730" s="203"/>
      <c r="F7730" s="203"/>
    </row>
    <row r="7731" spans="2:6" ht="15.75">
      <c r="B7731" s="188"/>
      <c r="C7731" s="188"/>
      <c r="D7731" s="203"/>
      <c r="E7731" s="203"/>
      <c r="F7731" s="203"/>
    </row>
    <row r="7732" spans="2:6" ht="15.75">
      <c r="B7732" s="188"/>
      <c r="C7732" s="188"/>
      <c r="D7732" s="203"/>
      <c r="E7732" s="203"/>
      <c r="F7732" s="203"/>
    </row>
    <row r="7733" spans="2:6" ht="15.75">
      <c r="B7733" s="188"/>
      <c r="C7733" s="188"/>
      <c r="D7733" s="203"/>
      <c r="E7733" s="203"/>
      <c r="F7733" s="203"/>
    </row>
    <row r="7734" spans="2:6" ht="15.75">
      <c r="B7734" s="188"/>
      <c r="C7734" s="188"/>
      <c r="D7734" s="203"/>
      <c r="E7734" s="203"/>
      <c r="F7734" s="203"/>
    </row>
    <row r="7735" spans="2:6" ht="15.75">
      <c r="B7735" s="188"/>
      <c r="C7735" s="188"/>
      <c r="D7735" s="203"/>
      <c r="E7735" s="203"/>
      <c r="F7735" s="203"/>
    </row>
    <row r="7736" spans="2:6" ht="15.75">
      <c r="B7736" s="188"/>
      <c r="C7736" s="188"/>
      <c r="D7736" s="203"/>
      <c r="E7736" s="203"/>
      <c r="F7736" s="203"/>
    </row>
    <row r="7737" spans="2:6" ht="15.75">
      <c r="B7737" s="188"/>
      <c r="C7737" s="188"/>
      <c r="D7737" s="203"/>
      <c r="E7737" s="203"/>
      <c r="F7737" s="203"/>
    </row>
    <row r="7738" spans="2:6" ht="15.75">
      <c r="B7738" s="188"/>
      <c r="C7738" s="188"/>
      <c r="D7738" s="203"/>
      <c r="E7738" s="203"/>
      <c r="F7738" s="203"/>
    </row>
    <row r="7739" spans="2:6" ht="15.75">
      <c r="B7739" s="188"/>
      <c r="C7739" s="188"/>
      <c r="D7739" s="203"/>
      <c r="E7739" s="203"/>
      <c r="F7739" s="203"/>
    </row>
    <row r="7740" spans="2:6" ht="15.75">
      <c r="B7740" s="188"/>
      <c r="C7740" s="188"/>
      <c r="D7740" s="203"/>
      <c r="E7740" s="203"/>
      <c r="F7740" s="203"/>
    </row>
    <row r="7741" spans="2:6" ht="15.75">
      <c r="B7741" s="188"/>
      <c r="C7741" s="188"/>
      <c r="D7741" s="203"/>
      <c r="E7741" s="203"/>
      <c r="F7741" s="203"/>
    </row>
    <row r="7742" spans="2:6" ht="15.75">
      <c r="B7742" s="188"/>
      <c r="C7742" s="188"/>
      <c r="D7742" s="203"/>
      <c r="E7742" s="203"/>
      <c r="F7742" s="203"/>
    </row>
    <row r="7743" spans="2:6" ht="15.75">
      <c r="B7743" s="188"/>
      <c r="C7743" s="188"/>
      <c r="D7743" s="203"/>
      <c r="E7743" s="203"/>
      <c r="F7743" s="203"/>
    </row>
    <row r="7744" spans="2:6" ht="15.75">
      <c r="B7744" s="188"/>
      <c r="C7744" s="188"/>
      <c r="D7744" s="203"/>
      <c r="E7744" s="203"/>
      <c r="F7744" s="203"/>
    </row>
    <row r="7745" spans="2:6" ht="15.75">
      <c r="B7745" s="188"/>
      <c r="C7745" s="188"/>
      <c r="D7745" s="203"/>
      <c r="E7745" s="203"/>
      <c r="F7745" s="203"/>
    </row>
    <row r="7746" spans="2:6" ht="15.75">
      <c r="B7746" s="188"/>
      <c r="C7746" s="188"/>
      <c r="D7746" s="203"/>
      <c r="E7746" s="203"/>
      <c r="F7746" s="203"/>
    </row>
    <row r="7747" spans="2:6" ht="15.75">
      <c r="B7747" s="188"/>
      <c r="C7747" s="188"/>
      <c r="D7747" s="203"/>
      <c r="E7747" s="203"/>
      <c r="F7747" s="203"/>
    </row>
    <row r="7748" spans="2:6" ht="15.75">
      <c r="B7748" s="188"/>
      <c r="C7748" s="188"/>
      <c r="D7748" s="203"/>
      <c r="E7748" s="203"/>
      <c r="F7748" s="203"/>
    </row>
    <row r="7749" spans="2:6" ht="15.75">
      <c r="B7749" s="188"/>
      <c r="C7749" s="188"/>
      <c r="D7749" s="203"/>
      <c r="E7749" s="203"/>
      <c r="F7749" s="203"/>
    </row>
    <row r="7750" spans="2:6" ht="15.75">
      <c r="B7750" s="188"/>
      <c r="C7750" s="188"/>
      <c r="D7750" s="203"/>
      <c r="E7750" s="203"/>
      <c r="F7750" s="203"/>
    </row>
    <row r="7751" spans="2:6" ht="15.75">
      <c r="B7751" s="188"/>
      <c r="C7751" s="188"/>
      <c r="D7751" s="203"/>
      <c r="E7751" s="203"/>
      <c r="F7751" s="203"/>
    </row>
    <row r="7752" spans="2:6" ht="15.75">
      <c r="B7752" s="188"/>
      <c r="C7752" s="188"/>
      <c r="D7752" s="203"/>
      <c r="E7752" s="203"/>
      <c r="F7752" s="203"/>
    </row>
    <row r="7753" spans="2:6" ht="15.75">
      <c r="B7753" s="188"/>
      <c r="C7753" s="188"/>
      <c r="D7753" s="203"/>
      <c r="E7753" s="203"/>
      <c r="F7753" s="203"/>
    </row>
    <row r="7754" spans="2:6" ht="15.75">
      <c r="B7754" s="188"/>
      <c r="C7754" s="188"/>
      <c r="D7754" s="203"/>
      <c r="E7754" s="203"/>
      <c r="F7754" s="203"/>
    </row>
    <row r="7755" spans="2:6" ht="15.75">
      <c r="B7755" s="188"/>
      <c r="C7755" s="188"/>
      <c r="D7755" s="203"/>
      <c r="E7755" s="203"/>
      <c r="F7755" s="203"/>
    </row>
    <row r="7756" spans="2:6" ht="15.75">
      <c r="B7756" s="188"/>
      <c r="C7756" s="188"/>
      <c r="D7756" s="203"/>
      <c r="E7756" s="203"/>
      <c r="F7756" s="203"/>
    </row>
    <row r="7757" spans="2:6" ht="15.75">
      <c r="B7757" s="188"/>
      <c r="C7757" s="188"/>
      <c r="D7757" s="203"/>
      <c r="E7757" s="203"/>
      <c r="F7757" s="203"/>
    </row>
    <row r="7758" spans="2:6" ht="15.75">
      <c r="B7758" s="188"/>
      <c r="C7758" s="188"/>
      <c r="D7758" s="203"/>
      <c r="E7758" s="203"/>
      <c r="F7758" s="203"/>
    </row>
    <row r="7759" spans="2:6" ht="15.75">
      <c r="B7759" s="188"/>
      <c r="C7759" s="188"/>
      <c r="D7759" s="203"/>
      <c r="E7759" s="203"/>
      <c r="F7759" s="203"/>
    </row>
    <row r="7760" spans="2:6" ht="15.75">
      <c r="B7760" s="188"/>
      <c r="C7760" s="188"/>
      <c r="D7760" s="203"/>
      <c r="E7760" s="203"/>
      <c r="F7760" s="203"/>
    </row>
    <row r="7761" spans="2:6" ht="15.75">
      <c r="B7761" s="188"/>
      <c r="C7761" s="188"/>
      <c r="D7761" s="203"/>
      <c r="E7761" s="203"/>
      <c r="F7761" s="203"/>
    </row>
    <row r="7762" spans="2:6" ht="15.75">
      <c r="B7762" s="188"/>
      <c r="C7762" s="188"/>
      <c r="D7762" s="203"/>
      <c r="E7762" s="203"/>
      <c r="F7762" s="203"/>
    </row>
    <row r="7763" spans="2:6" ht="15.75">
      <c r="B7763" s="188"/>
      <c r="C7763" s="188"/>
      <c r="D7763" s="203"/>
      <c r="E7763" s="203"/>
      <c r="F7763" s="203"/>
    </row>
    <row r="7764" spans="2:6" ht="15.75">
      <c r="B7764" s="188"/>
      <c r="C7764" s="188"/>
      <c r="D7764" s="203"/>
      <c r="E7764" s="203"/>
      <c r="F7764" s="203"/>
    </row>
    <row r="7765" spans="2:6" ht="15.75">
      <c r="B7765" s="188"/>
      <c r="C7765" s="188"/>
      <c r="D7765" s="203"/>
      <c r="E7765" s="203"/>
      <c r="F7765" s="203"/>
    </row>
    <row r="7766" spans="2:6" ht="15.75">
      <c r="B7766" s="188"/>
      <c r="C7766" s="188"/>
      <c r="D7766" s="203"/>
      <c r="E7766" s="203"/>
      <c r="F7766" s="203"/>
    </row>
    <row r="7767" spans="2:6" ht="15.75">
      <c r="B7767" s="188"/>
      <c r="C7767" s="188"/>
      <c r="D7767" s="203"/>
      <c r="E7767" s="203"/>
      <c r="F7767" s="203"/>
    </row>
    <row r="7768" spans="2:6" ht="15.75">
      <c r="B7768" s="188"/>
      <c r="C7768" s="188"/>
      <c r="D7768" s="203"/>
      <c r="E7768" s="203"/>
      <c r="F7768" s="203"/>
    </row>
    <row r="7769" spans="2:6" ht="15.75">
      <c r="B7769" s="188"/>
      <c r="C7769" s="188"/>
      <c r="D7769" s="203"/>
      <c r="E7769" s="203"/>
      <c r="F7769" s="203"/>
    </row>
    <row r="7770" spans="2:6" ht="15.75">
      <c r="B7770" s="188"/>
      <c r="C7770" s="188"/>
      <c r="D7770" s="203"/>
      <c r="E7770" s="203"/>
      <c r="F7770" s="203"/>
    </row>
    <row r="7771" spans="2:6" ht="15.75">
      <c r="B7771" s="188"/>
      <c r="C7771" s="188"/>
      <c r="D7771" s="203"/>
      <c r="E7771" s="203"/>
      <c r="F7771" s="203"/>
    </row>
    <row r="7772" spans="2:6" ht="15.75">
      <c r="B7772" s="188"/>
      <c r="C7772" s="188"/>
      <c r="D7772" s="203"/>
      <c r="E7772" s="203"/>
      <c r="F7772" s="203"/>
    </row>
    <row r="7773" spans="2:6" ht="15.75">
      <c r="B7773" s="188"/>
      <c r="C7773" s="188"/>
      <c r="D7773" s="203"/>
      <c r="E7773" s="203"/>
      <c r="F7773" s="203"/>
    </row>
    <row r="7774" spans="2:6" ht="15.75">
      <c r="B7774" s="188"/>
      <c r="C7774" s="188"/>
      <c r="D7774" s="203"/>
      <c r="E7774" s="203"/>
      <c r="F7774" s="203"/>
    </row>
    <row r="7775" spans="2:6" ht="15.75">
      <c r="B7775" s="188"/>
      <c r="C7775" s="188"/>
      <c r="D7775" s="203"/>
      <c r="E7775" s="203"/>
      <c r="F7775" s="203"/>
    </row>
    <row r="7776" spans="2:6" ht="15.75">
      <c r="B7776" s="188"/>
      <c r="C7776" s="188"/>
      <c r="D7776" s="203"/>
      <c r="E7776" s="203"/>
      <c r="F7776" s="203"/>
    </row>
    <row r="7777" spans="2:6" ht="15.75">
      <c r="B7777" s="188"/>
      <c r="C7777" s="188"/>
      <c r="D7777" s="203"/>
      <c r="E7777" s="203"/>
      <c r="F7777" s="203"/>
    </row>
    <row r="7778" spans="2:6" ht="15.75">
      <c r="B7778" s="188"/>
      <c r="C7778" s="188"/>
      <c r="D7778" s="203"/>
      <c r="E7778" s="203"/>
      <c r="F7778" s="203"/>
    </row>
    <row r="7779" spans="2:6" ht="15.75">
      <c r="B7779" s="188"/>
      <c r="C7779" s="188"/>
      <c r="D7779" s="203"/>
      <c r="E7779" s="203"/>
      <c r="F7779" s="203"/>
    </row>
    <row r="7780" spans="2:6" ht="15.75">
      <c r="B7780" s="188"/>
      <c r="C7780" s="188"/>
      <c r="D7780" s="203"/>
      <c r="E7780" s="203"/>
      <c r="F7780" s="203"/>
    </row>
    <row r="7781" spans="2:6" ht="15.75">
      <c r="B7781" s="188"/>
      <c r="C7781" s="188"/>
      <c r="D7781" s="203"/>
      <c r="E7781" s="203"/>
      <c r="F7781" s="203"/>
    </row>
    <row r="7782" spans="2:6" ht="15.75">
      <c r="B7782" s="188"/>
      <c r="C7782" s="188"/>
      <c r="D7782" s="203"/>
      <c r="E7782" s="203"/>
      <c r="F7782" s="203"/>
    </row>
    <row r="7783" spans="2:6" ht="15.75">
      <c r="B7783" s="188"/>
      <c r="C7783" s="188"/>
      <c r="D7783" s="203"/>
      <c r="E7783" s="203"/>
      <c r="F7783" s="203"/>
    </row>
    <row r="7784" spans="2:6" ht="15.75">
      <c r="B7784" s="188"/>
      <c r="C7784" s="188"/>
      <c r="D7784" s="203"/>
      <c r="E7784" s="203"/>
      <c r="F7784" s="203"/>
    </row>
    <row r="7785" spans="2:6" ht="15.75">
      <c r="B7785" s="188"/>
      <c r="C7785" s="188"/>
      <c r="D7785" s="203"/>
      <c r="E7785" s="203"/>
      <c r="F7785" s="203"/>
    </row>
    <row r="7786" spans="2:6" ht="15.75">
      <c r="B7786" s="188"/>
      <c r="C7786" s="188"/>
      <c r="D7786" s="203"/>
      <c r="E7786" s="203"/>
      <c r="F7786" s="203"/>
    </row>
    <row r="7787" spans="2:6" ht="15.75">
      <c r="B7787" s="188"/>
      <c r="C7787" s="188"/>
      <c r="D7787" s="203"/>
      <c r="E7787" s="203"/>
      <c r="F7787" s="203"/>
    </row>
    <row r="7788" spans="2:6" ht="15.75">
      <c r="B7788" s="188"/>
      <c r="C7788" s="188"/>
      <c r="D7788" s="203"/>
      <c r="E7788" s="203"/>
      <c r="F7788" s="203"/>
    </row>
    <row r="7789" spans="2:6" ht="15.75">
      <c r="B7789" s="188"/>
      <c r="C7789" s="188"/>
      <c r="D7789" s="203"/>
      <c r="E7789" s="203"/>
      <c r="F7789" s="203"/>
    </row>
    <row r="7790" spans="2:6" ht="15.75">
      <c r="B7790" s="188"/>
      <c r="C7790" s="188"/>
      <c r="D7790" s="203"/>
      <c r="E7790" s="203"/>
      <c r="F7790" s="203"/>
    </row>
    <row r="7791" spans="2:6" ht="15.75">
      <c r="B7791" s="188"/>
      <c r="C7791" s="188"/>
      <c r="D7791" s="203"/>
      <c r="E7791" s="203"/>
      <c r="F7791" s="203"/>
    </row>
    <row r="7792" spans="2:6" ht="15.75">
      <c r="B7792" s="188"/>
      <c r="C7792" s="188"/>
      <c r="D7792" s="203"/>
      <c r="E7792" s="203"/>
      <c r="F7792" s="203"/>
    </row>
    <row r="7793" spans="2:6" ht="15.75">
      <c r="B7793" s="188"/>
      <c r="C7793" s="188"/>
      <c r="D7793" s="203"/>
      <c r="E7793" s="203"/>
      <c r="F7793" s="203"/>
    </row>
    <row r="7794" spans="2:6" ht="15.75">
      <c r="B7794" s="188"/>
      <c r="C7794" s="188"/>
      <c r="D7794" s="203"/>
      <c r="E7794" s="203"/>
      <c r="F7794" s="203"/>
    </row>
    <row r="7795" spans="2:6" ht="15.75">
      <c r="B7795" s="188"/>
      <c r="C7795" s="188"/>
      <c r="D7795" s="203"/>
      <c r="E7795" s="203"/>
      <c r="F7795" s="203"/>
    </row>
    <row r="7796" spans="2:6" ht="15.75">
      <c r="B7796" s="188"/>
      <c r="C7796" s="188"/>
      <c r="D7796" s="203"/>
      <c r="E7796" s="203"/>
      <c r="F7796" s="203"/>
    </row>
    <row r="7797" spans="2:6" ht="15.75">
      <c r="B7797" s="188"/>
      <c r="C7797" s="188"/>
      <c r="D7797" s="203"/>
      <c r="E7797" s="203"/>
      <c r="F7797" s="203"/>
    </row>
    <row r="7798" spans="2:6" ht="15.75">
      <c r="B7798" s="188"/>
      <c r="C7798" s="188"/>
      <c r="D7798" s="203"/>
      <c r="E7798" s="203"/>
      <c r="F7798" s="203"/>
    </row>
    <row r="7799" spans="2:6" ht="15.75">
      <c r="B7799" s="188"/>
      <c r="C7799" s="188"/>
      <c r="D7799" s="203"/>
      <c r="E7799" s="203"/>
      <c r="F7799" s="203"/>
    </row>
    <row r="7800" spans="2:6" ht="15.75">
      <c r="B7800" s="188"/>
      <c r="C7800" s="188"/>
      <c r="D7800" s="203"/>
      <c r="E7800" s="203"/>
      <c r="F7800" s="203"/>
    </row>
    <row r="7801" spans="2:6" ht="15.75">
      <c r="B7801" s="188"/>
      <c r="C7801" s="188"/>
      <c r="D7801" s="203"/>
      <c r="E7801" s="203"/>
      <c r="F7801" s="203"/>
    </row>
    <row r="7802" spans="2:6" ht="15.75">
      <c r="B7802" s="188"/>
      <c r="C7802" s="188"/>
      <c r="D7802" s="203"/>
      <c r="E7802" s="203"/>
      <c r="F7802" s="203"/>
    </row>
    <row r="7803" spans="2:6" ht="15.75">
      <c r="B7803" s="188"/>
      <c r="C7803" s="188"/>
      <c r="D7803" s="203"/>
      <c r="E7803" s="203"/>
      <c r="F7803" s="203"/>
    </row>
    <row r="7804" spans="2:6" ht="15.75">
      <c r="B7804" s="188"/>
      <c r="C7804" s="188"/>
      <c r="D7804" s="203"/>
      <c r="E7804" s="203"/>
      <c r="F7804" s="203"/>
    </row>
    <row r="7805" spans="2:6" ht="15.75">
      <c r="B7805" s="188"/>
      <c r="C7805" s="188"/>
      <c r="D7805" s="203"/>
      <c r="E7805" s="203"/>
      <c r="F7805" s="203"/>
    </row>
    <row r="7806" spans="2:6" ht="15.75">
      <c r="B7806" s="188"/>
      <c r="C7806" s="188"/>
      <c r="D7806" s="203"/>
      <c r="E7806" s="203"/>
      <c r="F7806" s="203"/>
    </row>
    <row r="7807" spans="2:6" ht="15.75">
      <c r="B7807" s="188"/>
      <c r="C7807" s="188"/>
      <c r="D7807" s="203"/>
      <c r="E7807" s="203"/>
      <c r="F7807" s="203"/>
    </row>
    <row r="7808" spans="2:6" ht="15.75">
      <c r="B7808" s="188"/>
      <c r="C7808" s="188"/>
      <c r="D7808" s="203"/>
      <c r="E7808" s="203"/>
      <c r="F7808" s="203"/>
    </row>
    <row r="7809" spans="2:6" ht="15.75">
      <c r="B7809" s="188"/>
      <c r="C7809" s="188"/>
      <c r="D7809" s="203"/>
      <c r="E7809" s="203"/>
      <c r="F7809" s="203"/>
    </row>
    <row r="7810" spans="2:6" ht="15.75">
      <c r="B7810" s="188"/>
      <c r="C7810" s="188"/>
      <c r="D7810" s="203"/>
      <c r="E7810" s="203"/>
      <c r="F7810" s="203"/>
    </row>
    <row r="7811" spans="2:6" ht="15.75">
      <c r="B7811" s="188"/>
      <c r="C7811" s="188"/>
      <c r="D7811" s="203"/>
      <c r="E7811" s="203"/>
      <c r="F7811" s="203"/>
    </row>
    <row r="7812" spans="2:6" ht="15.75">
      <c r="B7812" s="188"/>
      <c r="C7812" s="188"/>
      <c r="D7812" s="203"/>
      <c r="E7812" s="203"/>
      <c r="F7812" s="203"/>
    </row>
    <row r="7813" spans="2:6" ht="15.75">
      <c r="B7813" s="188"/>
      <c r="C7813" s="188"/>
      <c r="D7813" s="203"/>
      <c r="E7813" s="203"/>
      <c r="F7813" s="203"/>
    </row>
    <row r="7814" spans="2:6" ht="15.75">
      <c r="B7814" s="188"/>
      <c r="C7814" s="188"/>
      <c r="D7814" s="203"/>
      <c r="E7814" s="203"/>
      <c r="F7814" s="203"/>
    </row>
    <row r="7815" spans="2:6" ht="15.75">
      <c r="B7815" s="188"/>
      <c r="C7815" s="188"/>
      <c r="D7815" s="203"/>
      <c r="E7815" s="203"/>
      <c r="F7815" s="203"/>
    </row>
    <row r="7816" spans="2:6" ht="15.75">
      <c r="B7816" s="188"/>
      <c r="C7816" s="188"/>
      <c r="D7816" s="203"/>
      <c r="E7816" s="203"/>
      <c r="F7816" s="203"/>
    </row>
    <row r="7817" spans="2:6" ht="15.75">
      <c r="B7817" s="188"/>
      <c r="C7817" s="188"/>
      <c r="D7817" s="203"/>
      <c r="E7817" s="203"/>
      <c r="F7817" s="203"/>
    </row>
    <row r="7818" spans="2:6" ht="15.75">
      <c r="B7818" s="188"/>
      <c r="C7818" s="188"/>
      <c r="D7818" s="203"/>
      <c r="E7818" s="203"/>
      <c r="F7818" s="203"/>
    </row>
    <row r="7819" spans="2:6" ht="15.75">
      <c r="B7819" s="188"/>
      <c r="C7819" s="188"/>
      <c r="D7819" s="203"/>
      <c r="E7819" s="203"/>
      <c r="F7819" s="203"/>
    </row>
    <row r="7820" spans="2:6" ht="15.75">
      <c r="B7820" s="188"/>
      <c r="C7820" s="188"/>
      <c r="D7820" s="203"/>
      <c r="E7820" s="203"/>
      <c r="F7820" s="203"/>
    </row>
    <row r="7821" spans="2:6" ht="15.75">
      <c r="B7821" s="188"/>
      <c r="C7821" s="188"/>
      <c r="D7821" s="203"/>
      <c r="E7821" s="203"/>
      <c r="F7821" s="203"/>
    </row>
    <row r="7822" spans="2:6" ht="15.75">
      <c r="B7822" s="188"/>
      <c r="C7822" s="188"/>
      <c r="D7822" s="203"/>
      <c r="E7822" s="203"/>
      <c r="F7822" s="203"/>
    </row>
    <row r="7823" spans="2:6" ht="15.75">
      <c r="B7823" s="188"/>
      <c r="C7823" s="188"/>
      <c r="D7823" s="203"/>
      <c r="E7823" s="203"/>
      <c r="F7823" s="203"/>
    </row>
    <row r="7824" spans="2:6" ht="15.75">
      <c r="B7824" s="188"/>
      <c r="C7824" s="188"/>
      <c r="D7824" s="203"/>
      <c r="E7824" s="203"/>
      <c r="F7824" s="203"/>
    </row>
    <row r="7825" spans="2:6" ht="15.75">
      <c r="B7825" s="188"/>
      <c r="C7825" s="188"/>
      <c r="D7825" s="203"/>
      <c r="E7825" s="203"/>
      <c r="F7825" s="203"/>
    </row>
    <row r="7826" spans="2:6" ht="15.75">
      <c r="B7826" s="188"/>
      <c r="C7826" s="188"/>
      <c r="D7826" s="203"/>
      <c r="E7826" s="203"/>
      <c r="F7826" s="203"/>
    </row>
    <row r="7827" spans="2:6" ht="15.75">
      <c r="B7827" s="188"/>
      <c r="C7827" s="188"/>
      <c r="D7827" s="203"/>
      <c r="E7827" s="203"/>
      <c r="F7827" s="203"/>
    </row>
    <row r="7828" spans="2:6" ht="15.75">
      <c r="B7828" s="188"/>
      <c r="C7828" s="188"/>
      <c r="D7828" s="203"/>
      <c r="E7828" s="203"/>
      <c r="F7828" s="203"/>
    </row>
    <row r="7829" spans="2:6" ht="15.75">
      <c r="B7829" s="188"/>
      <c r="C7829" s="188"/>
      <c r="D7829" s="203"/>
      <c r="E7829" s="203"/>
      <c r="F7829" s="203"/>
    </row>
    <row r="7830" spans="2:6" ht="15.75">
      <c r="B7830" s="188"/>
      <c r="C7830" s="188"/>
      <c r="D7830" s="203"/>
      <c r="E7830" s="203"/>
      <c r="F7830" s="203"/>
    </row>
    <row r="7831" spans="2:6" ht="15.75">
      <c r="B7831" s="188"/>
      <c r="C7831" s="188"/>
      <c r="D7831" s="203"/>
      <c r="E7831" s="203"/>
      <c r="F7831" s="203"/>
    </row>
    <row r="7832" spans="2:6" ht="15.75">
      <c r="B7832" s="188"/>
      <c r="C7832" s="188"/>
      <c r="D7832" s="203"/>
      <c r="E7832" s="203"/>
      <c r="F7832" s="203"/>
    </row>
    <row r="7833" spans="2:6" ht="15.75">
      <c r="B7833" s="188"/>
      <c r="C7833" s="188"/>
      <c r="D7833" s="203"/>
      <c r="E7833" s="203"/>
      <c r="F7833" s="203"/>
    </row>
    <row r="7834" spans="2:6" ht="15.75">
      <c r="B7834" s="188"/>
      <c r="C7834" s="188"/>
      <c r="D7834" s="203"/>
      <c r="E7834" s="203"/>
      <c r="F7834" s="203"/>
    </row>
    <row r="7835" spans="2:6" ht="15.75">
      <c r="B7835" s="188"/>
      <c r="C7835" s="188"/>
      <c r="D7835" s="203"/>
      <c r="E7835" s="203"/>
      <c r="F7835" s="203"/>
    </row>
    <row r="7836" spans="2:6" ht="15.75">
      <c r="B7836" s="188"/>
      <c r="C7836" s="188"/>
      <c r="D7836" s="203"/>
      <c r="E7836" s="203"/>
      <c r="F7836" s="203"/>
    </row>
    <row r="7837" spans="2:6" ht="15.75">
      <c r="B7837" s="188"/>
      <c r="C7837" s="188"/>
      <c r="D7837" s="203"/>
      <c r="E7837" s="203"/>
      <c r="F7837" s="203"/>
    </row>
    <row r="7838" spans="2:6" ht="15.75">
      <c r="B7838" s="188"/>
      <c r="C7838" s="188"/>
      <c r="D7838" s="203"/>
      <c r="E7838" s="203"/>
      <c r="F7838" s="203"/>
    </row>
    <row r="7839" spans="2:6" ht="15.75">
      <c r="B7839" s="188"/>
      <c r="C7839" s="188"/>
      <c r="D7839" s="203"/>
      <c r="E7839" s="203"/>
      <c r="F7839" s="203"/>
    </row>
    <row r="7840" spans="2:6" ht="15.75">
      <c r="B7840" s="188"/>
      <c r="C7840" s="188"/>
      <c r="D7840" s="203"/>
      <c r="E7840" s="203"/>
      <c r="F7840" s="203"/>
    </row>
    <row r="7841" spans="2:6" ht="15.75">
      <c r="B7841" s="188"/>
      <c r="C7841" s="188"/>
      <c r="D7841" s="203"/>
      <c r="E7841" s="203"/>
      <c r="F7841" s="203"/>
    </row>
    <row r="7842" spans="2:6" ht="15.75">
      <c r="B7842" s="188"/>
      <c r="C7842" s="188"/>
      <c r="D7842" s="203"/>
      <c r="E7842" s="203"/>
      <c r="F7842" s="203"/>
    </row>
    <row r="7843" spans="2:6" ht="15.75">
      <c r="B7843" s="188"/>
      <c r="C7843" s="188"/>
      <c r="D7843" s="203"/>
      <c r="E7843" s="203"/>
      <c r="F7843" s="203"/>
    </row>
    <row r="7844" spans="2:6" ht="15.75">
      <c r="B7844" s="188"/>
      <c r="C7844" s="188"/>
      <c r="D7844" s="203"/>
      <c r="E7844" s="203"/>
      <c r="F7844" s="203"/>
    </row>
    <row r="7845" spans="2:6" ht="15.75">
      <c r="B7845" s="188"/>
      <c r="C7845" s="188"/>
      <c r="D7845" s="203"/>
      <c r="E7845" s="203"/>
      <c r="F7845" s="203"/>
    </row>
    <row r="7846" spans="2:6" ht="15.75">
      <c r="B7846" s="188"/>
      <c r="C7846" s="188"/>
      <c r="D7846" s="203"/>
      <c r="E7846" s="203"/>
      <c r="F7846" s="203"/>
    </row>
    <row r="7847" spans="2:6" ht="15.75">
      <c r="B7847" s="188"/>
      <c r="C7847" s="188"/>
      <c r="D7847" s="203"/>
      <c r="E7847" s="203"/>
      <c r="F7847" s="203"/>
    </row>
    <row r="7848" spans="2:6" ht="15.75">
      <c r="B7848" s="188"/>
      <c r="C7848" s="188"/>
      <c r="D7848" s="203"/>
      <c r="E7848" s="203"/>
      <c r="F7848" s="203"/>
    </row>
    <row r="7849" spans="2:6" ht="15.75">
      <c r="B7849" s="188"/>
      <c r="C7849" s="188"/>
      <c r="D7849" s="203"/>
      <c r="E7849" s="203"/>
      <c r="F7849" s="203"/>
    </row>
    <row r="7850" spans="2:6" ht="15.75">
      <c r="B7850" s="188"/>
      <c r="C7850" s="188"/>
      <c r="D7850" s="203"/>
      <c r="E7850" s="203"/>
      <c r="F7850" s="203"/>
    </row>
    <row r="7851" spans="2:6" ht="15.75">
      <c r="B7851" s="188"/>
      <c r="C7851" s="188"/>
      <c r="D7851" s="203"/>
      <c r="E7851" s="203"/>
      <c r="F7851" s="203"/>
    </row>
    <row r="7852" spans="2:6" ht="15.75">
      <c r="B7852" s="188"/>
      <c r="C7852" s="188"/>
      <c r="D7852" s="203"/>
      <c r="E7852" s="203"/>
      <c r="F7852" s="203"/>
    </row>
    <row r="7853" spans="2:6" ht="15.75">
      <c r="B7853" s="188"/>
      <c r="C7853" s="188"/>
      <c r="D7853" s="203"/>
      <c r="E7853" s="203"/>
      <c r="F7853" s="203"/>
    </row>
    <row r="7854" spans="2:6" ht="15.75">
      <c r="B7854" s="188"/>
      <c r="C7854" s="188"/>
      <c r="D7854" s="203"/>
      <c r="E7854" s="203"/>
      <c r="F7854" s="203"/>
    </row>
    <row r="7855" spans="2:6" ht="15.75">
      <c r="B7855" s="188"/>
      <c r="C7855" s="188"/>
      <c r="D7855" s="203"/>
      <c r="E7855" s="203"/>
      <c r="F7855" s="203"/>
    </row>
    <row r="7856" spans="2:6" ht="15.75">
      <c r="B7856" s="188"/>
      <c r="C7856" s="188"/>
      <c r="D7856" s="203"/>
      <c r="E7856" s="203"/>
      <c r="F7856" s="203"/>
    </row>
    <row r="7857" spans="2:6" ht="15.75">
      <c r="B7857" s="188"/>
      <c r="C7857" s="188"/>
      <c r="D7857" s="203"/>
      <c r="E7857" s="203"/>
      <c r="F7857" s="203"/>
    </row>
    <row r="7858" spans="2:6" ht="15.75">
      <c r="B7858" s="188"/>
      <c r="C7858" s="188"/>
      <c r="D7858" s="203"/>
      <c r="E7858" s="203"/>
      <c r="F7858" s="203"/>
    </row>
    <row r="7859" spans="2:6" ht="15.75">
      <c r="B7859" s="188"/>
      <c r="C7859" s="188"/>
      <c r="D7859" s="203"/>
      <c r="E7859" s="203"/>
      <c r="F7859" s="203"/>
    </row>
    <row r="7860" spans="2:6" ht="15.75">
      <c r="B7860" s="188"/>
      <c r="C7860" s="188"/>
      <c r="D7860" s="203"/>
      <c r="E7860" s="203"/>
      <c r="F7860" s="203"/>
    </row>
    <row r="7861" spans="2:6" ht="15.75">
      <c r="B7861" s="188"/>
      <c r="C7861" s="188"/>
      <c r="D7861" s="203"/>
      <c r="E7861" s="203"/>
      <c r="F7861" s="203"/>
    </row>
    <row r="7862" spans="2:6" ht="15.75">
      <c r="B7862" s="188"/>
      <c r="C7862" s="188"/>
      <c r="D7862" s="203"/>
      <c r="E7862" s="203"/>
      <c r="F7862" s="203"/>
    </row>
    <row r="7863" spans="2:6" ht="15.75">
      <c r="B7863" s="188"/>
      <c r="C7863" s="188"/>
      <c r="D7863" s="203"/>
      <c r="E7863" s="203"/>
      <c r="F7863" s="203"/>
    </row>
    <row r="7864" spans="2:6" ht="15.75">
      <c r="B7864" s="188"/>
      <c r="C7864" s="188"/>
      <c r="D7864" s="203"/>
      <c r="E7864" s="203"/>
      <c r="F7864" s="203"/>
    </row>
    <row r="7865" spans="2:6" ht="15.75">
      <c r="B7865" s="188"/>
      <c r="C7865" s="188"/>
      <c r="D7865" s="203"/>
      <c r="E7865" s="203"/>
      <c r="F7865" s="203"/>
    </row>
    <row r="7866" spans="2:6" ht="15.75">
      <c r="B7866" s="188"/>
      <c r="C7866" s="188"/>
      <c r="D7866" s="203"/>
      <c r="E7866" s="203"/>
      <c r="F7866" s="203"/>
    </row>
    <row r="7867" spans="2:6" ht="15.75">
      <c r="B7867" s="188"/>
      <c r="C7867" s="188"/>
      <c r="D7867" s="203"/>
      <c r="E7867" s="203"/>
      <c r="F7867" s="203"/>
    </row>
    <row r="7868" spans="2:6" ht="15.75">
      <c r="B7868" s="188"/>
      <c r="C7868" s="188"/>
      <c r="D7868" s="203"/>
      <c r="E7868" s="203"/>
      <c r="F7868" s="203"/>
    </row>
    <row r="7869" spans="2:6" ht="15.75">
      <c r="B7869" s="188"/>
      <c r="C7869" s="188"/>
      <c r="D7869" s="203"/>
      <c r="E7869" s="203"/>
      <c r="F7869" s="203"/>
    </row>
    <row r="7870" spans="2:6" ht="15.75">
      <c r="B7870" s="188"/>
      <c r="C7870" s="188"/>
      <c r="D7870" s="203"/>
      <c r="E7870" s="203"/>
      <c r="F7870" s="203"/>
    </row>
    <row r="7871" spans="2:6" ht="15.75">
      <c r="B7871" s="188"/>
      <c r="C7871" s="188"/>
      <c r="D7871" s="203"/>
      <c r="E7871" s="203"/>
      <c r="F7871" s="203"/>
    </row>
    <row r="7872" spans="2:6" ht="15.75">
      <c r="B7872" s="188"/>
      <c r="C7872" s="188"/>
      <c r="D7872" s="203"/>
      <c r="E7872" s="203"/>
      <c r="F7872" s="203"/>
    </row>
    <row r="7873" spans="2:6" ht="15.75">
      <c r="B7873" s="188"/>
      <c r="C7873" s="188"/>
      <c r="D7873" s="203"/>
      <c r="E7873" s="203"/>
      <c r="F7873" s="203"/>
    </row>
    <row r="7874" spans="2:6" ht="15.75">
      <c r="B7874" s="188"/>
      <c r="C7874" s="188"/>
      <c r="D7874" s="203"/>
      <c r="E7874" s="203"/>
      <c r="F7874" s="203"/>
    </row>
    <row r="7875" spans="2:6" ht="15.75">
      <c r="B7875" s="188"/>
      <c r="C7875" s="188"/>
      <c r="D7875" s="203"/>
      <c r="E7875" s="203"/>
      <c r="F7875" s="203"/>
    </row>
    <row r="7876" spans="2:6" ht="15.75">
      <c r="B7876" s="188"/>
      <c r="C7876" s="188"/>
      <c r="D7876" s="203"/>
      <c r="E7876" s="203"/>
      <c r="F7876" s="203"/>
    </row>
    <row r="7877" spans="2:6" ht="15.75">
      <c r="B7877" s="188"/>
      <c r="C7877" s="188"/>
      <c r="D7877" s="203"/>
      <c r="E7877" s="203"/>
      <c r="F7877" s="203"/>
    </row>
    <row r="7878" spans="2:6" ht="15.75">
      <c r="B7878" s="188"/>
      <c r="C7878" s="188"/>
      <c r="D7878" s="203"/>
      <c r="E7878" s="203"/>
      <c r="F7878" s="203"/>
    </row>
    <row r="7879" spans="2:6" ht="15.75">
      <c r="B7879" s="188"/>
      <c r="C7879" s="188"/>
      <c r="D7879" s="203"/>
      <c r="E7879" s="203"/>
      <c r="F7879" s="203"/>
    </row>
    <row r="7880" spans="2:6" ht="15.75">
      <c r="B7880" s="188"/>
      <c r="C7880" s="188"/>
      <c r="D7880" s="203"/>
      <c r="E7880" s="203"/>
      <c r="F7880" s="203"/>
    </row>
    <row r="7881" spans="2:6" ht="15.75">
      <c r="B7881" s="188"/>
      <c r="C7881" s="188"/>
      <c r="D7881" s="203"/>
      <c r="E7881" s="203"/>
      <c r="F7881" s="203"/>
    </row>
    <row r="7882" spans="2:6" ht="15.75">
      <c r="B7882" s="188"/>
      <c r="C7882" s="188"/>
      <c r="D7882" s="203"/>
      <c r="E7882" s="203"/>
      <c r="F7882" s="203"/>
    </row>
    <row r="7883" spans="2:6" ht="15.75">
      <c r="B7883" s="188"/>
      <c r="C7883" s="188"/>
      <c r="D7883" s="203"/>
      <c r="E7883" s="203"/>
      <c r="F7883" s="203"/>
    </row>
    <row r="7884" spans="2:6" ht="15.75">
      <c r="B7884" s="188"/>
      <c r="C7884" s="188"/>
      <c r="D7884" s="203"/>
      <c r="E7884" s="203"/>
      <c r="F7884" s="203"/>
    </row>
    <row r="7885" spans="2:6" ht="15.75">
      <c r="B7885" s="188"/>
      <c r="C7885" s="188"/>
      <c r="D7885" s="203"/>
      <c r="E7885" s="203"/>
      <c r="F7885" s="203"/>
    </row>
    <row r="7886" spans="2:6" ht="15.75">
      <c r="B7886" s="188"/>
      <c r="C7886" s="188"/>
      <c r="D7886" s="203"/>
      <c r="E7886" s="203"/>
      <c r="F7886" s="203"/>
    </row>
    <row r="7887" spans="2:6" ht="15.75">
      <c r="B7887" s="188"/>
      <c r="C7887" s="188"/>
      <c r="D7887" s="203"/>
      <c r="E7887" s="203"/>
      <c r="F7887" s="203"/>
    </row>
    <row r="7888" spans="2:6" ht="15.75">
      <c r="B7888" s="188"/>
      <c r="C7888" s="188"/>
      <c r="D7888" s="203"/>
      <c r="E7888" s="203"/>
      <c r="F7888" s="203"/>
    </row>
    <row r="7889" spans="2:6" ht="15.75">
      <c r="B7889" s="188"/>
      <c r="C7889" s="188"/>
      <c r="D7889" s="203"/>
      <c r="E7889" s="203"/>
      <c r="F7889" s="203"/>
    </row>
    <row r="7890" spans="2:6" ht="15.75">
      <c r="B7890" s="188"/>
      <c r="C7890" s="188"/>
      <c r="D7890" s="203"/>
      <c r="E7890" s="203"/>
      <c r="F7890" s="203"/>
    </row>
    <row r="7891" spans="2:6" ht="15.75">
      <c r="B7891" s="188"/>
      <c r="C7891" s="188"/>
      <c r="D7891" s="203"/>
      <c r="E7891" s="203"/>
      <c r="F7891" s="203"/>
    </row>
    <row r="7892" spans="2:6" ht="15.75">
      <c r="B7892" s="188"/>
      <c r="C7892" s="188"/>
      <c r="D7892" s="203"/>
      <c r="E7892" s="203"/>
      <c r="F7892" s="203"/>
    </row>
    <row r="7893" spans="2:6" ht="15.75">
      <c r="B7893" s="188"/>
      <c r="C7893" s="188"/>
      <c r="D7893" s="203"/>
      <c r="E7893" s="203"/>
      <c r="F7893" s="203"/>
    </row>
    <row r="7894" spans="2:6" ht="15.75">
      <c r="B7894" s="188"/>
      <c r="C7894" s="188"/>
      <c r="D7894" s="203"/>
      <c r="E7894" s="203"/>
      <c r="F7894" s="203"/>
    </row>
    <row r="7895" spans="2:6" ht="15.75">
      <c r="B7895" s="188"/>
      <c r="C7895" s="188"/>
      <c r="D7895" s="203"/>
      <c r="E7895" s="203"/>
      <c r="F7895" s="203"/>
    </row>
    <row r="7896" spans="2:6" ht="15.75">
      <c r="B7896" s="188"/>
      <c r="C7896" s="188"/>
      <c r="D7896" s="203"/>
      <c r="E7896" s="203"/>
      <c r="F7896" s="203"/>
    </row>
    <row r="7897" spans="2:6" ht="15.75">
      <c r="B7897" s="188"/>
      <c r="C7897" s="188"/>
      <c r="D7897" s="203"/>
      <c r="E7897" s="203"/>
      <c r="F7897" s="203"/>
    </row>
    <row r="7898" spans="2:6" ht="15.75">
      <c r="B7898" s="188"/>
      <c r="C7898" s="188"/>
      <c r="D7898" s="203"/>
      <c r="E7898" s="203"/>
      <c r="F7898" s="203"/>
    </row>
    <row r="7899" spans="2:6" ht="15.75">
      <c r="B7899" s="188"/>
      <c r="C7899" s="188"/>
      <c r="D7899" s="203"/>
      <c r="E7899" s="203"/>
      <c r="F7899" s="203"/>
    </row>
    <row r="7900" spans="2:6" ht="15.75">
      <c r="B7900" s="188"/>
      <c r="C7900" s="188"/>
      <c r="D7900" s="203"/>
      <c r="E7900" s="203"/>
      <c r="F7900" s="203"/>
    </row>
    <row r="7901" spans="2:6" ht="15.75">
      <c r="B7901" s="188"/>
      <c r="C7901" s="188"/>
      <c r="D7901" s="203"/>
      <c r="E7901" s="203"/>
      <c r="F7901" s="203"/>
    </row>
    <row r="7902" spans="2:6" ht="15.75">
      <c r="B7902" s="188"/>
      <c r="C7902" s="188"/>
      <c r="D7902" s="203"/>
      <c r="E7902" s="203"/>
      <c r="F7902" s="203"/>
    </row>
    <row r="7903" spans="2:6" ht="15.75">
      <c r="B7903" s="188"/>
      <c r="C7903" s="188"/>
      <c r="D7903" s="203"/>
      <c r="E7903" s="203"/>
      <c r="F7903" s="203"/>
    </row>
    <row r="7904" spans="2:6" ht="15.75">
      <c r="B7904" s="188"/>
      <c r="C7904" s="188"/>
      <c r="D7904" s="203"/>
      <c r="E7904" s="203"/>
      <c r="F7904" s="203"/>
    </row>
    <row r="7905" spans="2:6" ht="15.75">
      <c r="B7905" s="188"/>
      <c r="C7905" s="188"/>
      <c r="D7905" s="203"/>
      <c r="E7905" s="203"/>
      <c r="F7905" s="203"/>
    </row>
    <row r="7906" spans="2:6" ht="15.75">
      <c r="B7906" s="188"/>
      <c r="C7906" s="188"/>
      <c r="D7906" s="203"/>
      <c r="E7906" s="203"/>
      <c r="F7906" s="203"/>
    </row>
    <row r="7907" spans="2:6" ht="15.75">
      <c r="B7907" s="188"/>
      <c r="C7907" s="188"/>
      <c r="D7907" s="203"/>
      <c r="E7907" s="203"/>
      <c r="F7907" s="203"/>
    </row>
    <row r="7908" spans="2:6" ht="15.75">
      <c r="B7908" s="188"/>
      <c r="C7908" s="188"/>
      <c r="D7908" s="203"/>
      <c r="E7908" s="203"/>
      <c r="F7908" s="203"/>
    </row>
    <row r="7909" spans="2:6" ht="15.75">
      <c r="B7909" s="188"/>
      <c r="C7909" s="188"/>
      <c r="D7909" s="203"/>
      <c r="E7909" s="203"/>
      <c r="F7909" s="203"/>
    </row>
    <row r="7910" spans="2:6" ht="15.75">
      <c r="B7910" s="188"/>
      <c r="C7910" s="188"/>
      <c r="D7910" s="203"/>
      <c r="E7910" s="203"/>
      <c r="F7910" s="203"/>
    </row>
    <row r="7911" spans="2:6" ht="15.75">
      <c r="B7911" s="188"/>
      <c r="C7911" s="188"/>
      <c r="D7911" s="203"/>
      <c r="E7911" s="203"/>
      <c r="F7911" s="203"/>
    </row>
    <row r="7912" spans="2:6" ht="15.75">
      <c r="B7912" s="188"/>
      <c r="C7912" s="188"/>
      <c r="D7912" s="203"/>
      <c r="E7912" s="203"/>
      <c r="F7912" s="203"/>
    </row>
    <row r="7913" spans="2:6" ht="15.75">
      <c r="B7913" s="188"/>
      <c r="C7913" s="188"/>
      <c r="D7913" s="203"/>
      <c r="E7913" s="203"/>
      <c r="F7913" s="203"/>
    </row>
    <row r="7914" spans="2:6" ht="15.75">
      <c r="B7914" s="188"/>
      <c r="C7914" s="188"/>
      <c r="D7914" s="203"/>
      <c r="E7914" s="203"/>
      <c r="F7914" s="203"/>
    </row>
    <row r="7915" spans="2:6" ht="15.75">
      <c r="B7915" s="188"/>
      <c r="C7915" s="188"/>
      <c r="D7915" s="203"/>
      <c r="E7915" s="203"/>
      <c r="F7915" s="203"/>
    </row>
    <row r="7916" spans="2:6" ht="15.75">
      <c r="B7916" s="188"/>
      <c r="C7916" s="188"/>
      <c r="D7916" s="203"/>
      <c r="E7916" s="203"/>
      <c r="F7916" s="203"/>
    </row>
    <row r="7917" spans="2:6" ht="15.75">
      <c r="B7917" s="188"/>
      <c r="C7917" s="188"/>
      <c r="D7917" s="203"/>
      <c r="E7917" s="203"/>
      <c r="F7917" s="203"/>
    </row>
    <row r="7918" spans="2:6" ht="15.75">
      <c r="B7918" s="188"/>
      <c r="C7918" s="188"/>
      <c r="D7918" s="203"/>
      <c r="E7918" s="203"/>
      <c r="F7918" s="203"/>
    </row>
    <row r="7919" spans="2:6" ht="15.75">
      <c r="B7919" s="188"/>
      <c r="C7919" s="188"/>
      <c r="D7919" s="203"/>
      <c r="E7919" s="203"/>
      <c r="F7919" s="203"/>
    </row>
    <row r="7920" spans="2:6" ht="15.75">
      <c r="B7920" s="188"/>
      <c r="C7920" s="188"/>
      <c r="D7920" s="203"/>
      <c r="E7920" s="203"/>
      <c r="F7920" s="203"/>
    </row>
    <row r="7921" spans="2:6" ht="15.75">
      <c r="B7921" s="188"/>
      <c r="C7921" s="188"/>
      <c r="D7921" s="203"/>
      <c r="E7921" s="203"/>
      <c r="F7921" s="203"/>
    </row>
    <row r="7922" spans="2:6" ht="15.75">
      <c r="B7922" s="188"/>
      <c r="C7922" s="188"/>
      <c r="D7922" s="203"/>
      <c r="E7922" s="203"/>
      <c r="F7922" s="203"/>
    </row>
    <row r="7923" spans="2:6" ht="15.75">
      <c r="B7923" s="188"/>
      <c r="C7923" s="188"/>
      <c r="D7923" s="203"/>
      <c r="E7923" s="203"/>
      <c r="F7923" s="203"/>
    </row>
    <row r="7924" spans="2:6" ht="15.75">
      <c r="B7924" s="188"/>
      <c r="C7924" s="188"/>
      <c r="D7924" s="203"/>
      <c r="E7924" s="203"/>
      <c r="F7924" s="203"/>
    </row>
    <row r="7925" spans="2:6" ht="15.75">
      <c r="B7925" s="188"/>
      <c r="C7925" s="188"/>
      <c r="D7925" s="203"/>
      <c r="E7925" s="203"/>
      <c r="F7925" s="203"/>
    </row>
    <row r="7926" spans="2:6" ht="15.75">
      <c r="B7926" s="188"/>
      <c r="C7926" s="188"/>
      <c r="D7926" s="203"/>
      <c r="E7926" s="203"/>
      <c r="F7926" s="203"/>
    </row>
    <row r="7927" spans="2:6" ht="15.75">
      <c r="B7927" s="188"/>
      <c r="C7927" s="188"/>
      <c r="D7927" s="203"/>
      <c r="E7927" s="203"/>
      <c r="F7927" s="203"/>
    </row>
    <row r="7928" spans="2:6" ht="15.75">
      <c r="B7928" s="188"/>
      <c r="C7928" s="188"/>
      <c r="D7928" s="203"/>
      <c r="E7928" s="203"/>
      <c r="F7928" s="203"/>
    </row>
    <row r="7929" spans="2:6" ht="15.75">
      <c r="B7929" s="188"/>
      <c r="C7929" s="188"/>
      <c r="D7929" s="203"/>
      <c r="E7929" s="203"/>
      <c r="F7929" s="203"/>
    </row>
    <row r="7930" spans="2:6" ht="15.75">
      <c r="B7930" s="188"/>
      <c r="C7930" s="188"/>
      <c r="D7930" s="203"/>
      <c r="E7930" s="203"/>
      <c r="F7930" s="203"/>
    </row>
    <row r="7931" spans="2:6" ht="15.75">
      <c r="B7931" s="188"/>
      <c r="C7931" s="188"/>
      <c r="D7931" s="203"/>
      <c r="E7931" s="203"/>
      <c r="F7931" s="203"/>
    </row>
    <row r="7932" spans="2:6" ht="15.75">
      <c r="B7932" s="188"/>
      <c r="C7932" s="188"/>
      <c r="D7932" s="203"/>
      <c r="E7932" s="203"/>
      <c r="F7932" s="203"/>
    </row>
    <row r="7933" spans="2:6" ht="15.75">
      <c r="B7933" s="188"/>
      <c r="C7933" s="188"/>
      <c r="D7933" s="203"/>
      <c r="E7933" s="203"/>
      <c r="F7933" s="203"/>
    </row>
    <row r="7934" spans="2:6" ht="15.75">
      <c r="B7934" s="188"/>
      <c r="C7934" s="188"/>
      <c r="D7934" s="203"/>
      <c r="E7934" s="203"/>
      <c r="F7934" s="203"/>
    </row>
    <row r="7935" spans="2:6" ht="15.75">
      <c r="B7935" s="188"/>
      <c r="C7935" s="188"/>
      <c r="D7935" s="203"/>
      <c r="E7935" s="203"/>
      <c r="F7935" s="203"/>
    </row>
    <row r="7936" spans="2:6" ht="15.75">
      <c r="B7936" s="188"/>
      <c r="C7936" s="188"/>
      <c r="D7936" s="203"/>
      <c r="E7936" s="203"/>
      <c r="F7936" s="203"/>
    </row>
    <row r="7937" spans="2:6" ht="15.75">
      <c r="B7937" s="188"/>
      <c r="C7937" s="188"/>
      <c r="D7937" s="203"/>
      <c r="E7937" s="203"/>
      <c r="F7937" s="203"/>
    </row>
    <row r="7938" spans="2:6" ht="15.75">
      <c r="B7938" s="188"/>
      <c r="C7938" s="188"/>
      <c r="D7938" s="203"/>
      <c r="E7938" s="203"/>
      <c r="F7938" s="203"/>
    </row>
    <row r="7939" spans="2:6" ht="15.75">
      <c r="B7939" s="188"/>
      <c r="C7939" s="188"/>
      <c r="D7939" s="203"/>
      <c r="E7939" s="203"/>
      <c r="F7939" s="203"/>
    </row>
    <row r="7940" spans="2:6" ht="15.75">
      <c r="B7940" s="188"/>
      <c r="C7940" s="188"/>
      <c r="D7940" s="203"/>
      <c r="E7940" s="203"/>
      <c r="F7940" s="203"/>
    </row>
    <row r="7941" spans="2:6" ht="15.75">
      <c r="B7941" s="188"/>
      <c r="C7941" s="188"/>
      <c r="D7941" s="203"/>
      <c r="E7941" s="203"/>
      <c r="F7941" s="203"/>
    </row>
    <row r="7942" spans="2:6" ht="15.75">
      <c r="B7942" s="188"/>
      <c r="C7942" s="188"/>
      <c r="D7942" s="203"/>
      <c r="E7942" s="203"/>
      <c r="F7942" s="203"/>
    </row>
    <row r="7943" spans="2:6" ht="15.75">
      <c r="B7943" s="188"/>
      <c r="C7943" s="188"/>
      <c r="D7943" s="203"/>
      <c r="E7943" s="203"/>
      <c r="F7943" s="203"/>
    </row>
    <row r="7944" spans="2:6" ht="15.75">
      <c r="B7944" s="188"/>
      <c r="C7944" s="188"/>
      <c r="D7944" s="203"/>
      <c r="E7944" s="203"/>
      <c r="F7944" s="203"/>
    </row>
    <row r="7945" spans="2:6" ht="15.75">
      <c r="B7945" s="188"/>
      <c r="C7945" s="188"/>
      <c r="D7945" s="203"/>
      <c r="E7945" s="203"/>
      <c r="F7945" s="203"/>
    </row>
    <row r="7946" spans="2:6" ht="15.75">
      <c r="B7946" s="188"/>
      <c r="C7946" s="188"/>
      <c r="D7946" s="203"/>
      <c r="E7946" s="203"/>
      <c r="F7946" s="203"/>
    </row>
    <row r="7947" spans="2:6" ht="15.75">
      <c r="B7947" s="188"/>
      <c r="C7947" s="188"/>
      <c r="D7947" s="203"/>
      <c r="E7947" s="203"/>
      <c r="F7947" s="203"/>
    </row>
    <row r="7948" spans="2:6" ht="15.75">
      <c r="B7948" s="188"/>
      <c r="C7948" s="188"/>
      <c r="D7948" s="203"/>
      <c r="E7948" s="203"/>
      <c r="F7948" s="203"/>
    </row>
    <row r="7949" spans="2:6" ht="15.75">
      <c r="B7949" s="188"/>
      <c r="C7949" s="188"/>
      <c r="D7949" s="203"/>
      <c r="E7949" s="203"/>
      <c r="F7949" s="203"/>
    </row>
    <row r="7950" spans="2:6" ht="15.75">
      <c r="B7950" s="188"/>
      <c r="C7950" s="188"/>
      <c r="D7950" s="203"/>
      <c r="E7950" s="203"/>
      <c r="F7950" s="203"/>
    </row>
    <row r="7951" spans="2:6" ht="15.75">
      <c r="B7951" s="188"/>
      <c r="C7951" s="188"/>
      <c r="D7951" s="203"/>
      <c r="E7951" s="203"/>
      <c r="F7951" s="203"/>
    </row>
    <row r="7952" spans="2:6" ht="15.75">
      <c r="B7952" s="188"/>
      <c r="C7952" s="188"/>
      <c r="D7952" s="203"/>
      <c r="E7952" s="203"/>
      <c r="F7952" s="203"/>
    </row>
    <row r="7953" spans="2:6" ht="15.75">
      <c r="B7953" s="188"/>
      <c r="C7953" s="188"/>
      <c r="D7953" s="203"/>
      <c r="E7953" s="203"/>
      <c r="F7953" s="203"/>
    </row>
    <row r="7954" spans="2:6" ht="15.75">
      <c r="B7954" s="188"/>
      <c r="C7954" s="188"/>
      <c r="D7954" s="203"/>
      <c r="E7954" s="203"/>
      <c r="F7954" s="203"/>
    </row>
    <row r="7955" spans="2:6" ht="15.75">
      <c r="B7955" s="188"/>
      <c r="C7955" s="188"/>
      <c r="D7955" s="203"/>
      <c r="E7955" s="203"/>
      <c r="F7955" s="203"/>
    </row>
    <row r="7956" spans="2:6" ht="15.75">
      <c r="B7956" s="188"/>
      <c r="C7956" s="188"/>
      <c r="D7956" s="203"/>
      <c r="E7956" s="203"/>
      <c r="F7956" s="203"/>
    </row>
    <row r="7957" spans="2:6" ht="15.75">
      <c r="B7957" s="188"/>
      <c r="C7957" s="188"/>
      <c r="D7957" s="203"/>
      <c r="E7957" s="203"/>
      <c r="F7957" s="203"/>
    </row>
    <row r="7958" spans="2:6" ht="15.75">
      <c r="B7958" s="188"/>
      <c r="C7958" s="188"/>
      <c r="D7958" s="203"/>
      <c r="E7958" s="203"/>
      <c r="F7958" s="203"/>
    </row>
    <row r="7959" spans="2:6" ht="15.75">
      <c r="B7959" s="188"/>
      <c r="C7959" s="188"/>
      <c r="D7959" s="203"/>
      <c r="E7959" s="203"/>
      <c r="F7959" s="203"/>
    </row>
    <row r="7960" spans="2:6" ht="15.75">
      <c r="B7960" s="188"/>
      <c r="C7960" s="188"/>
      <c r="D7960" s="203"/>
      <c r="E7960" s="203"/>
      <c r="F7960" s="203"/>
    </row>
    <row r="7961" spans="2:6" ht="15.75">
      <c r="B7961" s="188"/>
      <c r="C7961" s="188"/>
      <c r="D7961" s="203"/>
      <c r="E7961" s="203"/>
      <c r="F7961" s="203"/>
    </row>
    <row r="7962" spans="2:6" ht="15.75">
      <c r="B7962" s="188"/>
      <c r="C7962" s="188"/>
      <c r="D7962" s="203"/>
      <c r="E7962" s="203"/>
      <c r="F7962" s="203"/>
    </row>
    <row r="7963" spans="2:6" ht="15.75">
      <c r="B7963" s="188"/>
      <c r="C7963" s="188"/>
      <c r="D7963" s="203"/>
      <c r="E7963" s="203"/>
      <c r="F7963" s="203"/>
    </row>
    <row r="7964" spans="2:6" ht="15.75">
      <c r="B7964" s="188"/>
      <c r="C7964" s="188"/>
      <c r="D7964" s="203"/>
      <c r="E7964" s="203"/>
      <c r="F7964" s="203"/>
    </row>
    <row r="7965" spans="2:6" ht="15.75">
      <c r="B7965" s="188"/>
      <c r="C7965" s="188"/>
      <c r="D7965" s="203"/>
      <c r="E7965" s="203"/>
      <c r="F7965" s="203"/>
    </row>
    <row r="7966" spans="2:6" ht="15.75">
      <c r="B7966" s="188"/>
      <c r="C7966" s="188"/>
      <c r="D7966" s="203"/>
      <c r="E7966" s="203"/>
      <c r="F7966" s="203"/>
    </row>
    <row r="7967" spans="2:6" ht="15.75">
      <c r="B7967" s="188"/>
      <c r="C7967" s="188"/>
      <c r="D7967" s="203"/>
      <c r="E7967" s="203"/>
      <c r="F7967" s="203"/>
    </row>
    <row r="7968" spans="2:6" ht="15.75">
      <c r="B7968" s="188"/>
      <c r="C7968" s="188"/>
      <c r="D7968" s="203"/>
      <c r="E7968" s="203"/>
      <c r="F7968" s="203"/>
    </row>
    <row r="7969" spans="2:6" ht="15.75">
      <c r="B7969" s="188"/>
      <c r="C7969" s="188"/>
      <c r="D7969" s="203"/>
      <c r="E7969" s="203"/>
      <c r="F7969" s="203"/>
    </row>
    <row r="7970" spans="2:6" ht="15.75">
      <c r="B7970" s="188"/>
      <c r="C7970" s="188"/>
      <c r="D7970" s="203"/>
      <c r="E7970" s="203"/>
      <c r="F7970" s="203"/>
    </row>
    <row r="7971" spans="2:6" ht="15.75">
      <c r="B7971" s="188"/>
      <c r="C7971" s="188"/>
      <c r="D7971" s="203"/>
      <c r="E7971" s="203"/>
      <c r="F7971" s="203"/>
    </row>
    <row r="7972" spans="2:6" ht="15.75">
      <c r="B7972" s="188"/>
      <c r="C7972" s="188"/>
      <c r="D7972" s="203"/>
      <c r="E7972" s="203"/>
      <c r="F7972" s="203"/>
    </row>
    <row r="7973" spans="2:6" ht="15.75">
      <c r="B7973" s="188"/>
      <c r="C7973" s="188"/>
      <c r="D7973" s="203"/>
      <c r="E7973" s="203"/>
      <c r="F7973" s="203"/>
    </row>
    <row r="7974" spans="2:6" ht="15.75">
      <c r="B7974" s="188"/>
      <c r="C7974" s="188"/>
      <c r="D7974" s="203"/>
      <c r="E7974" s="203"/>
      <c r="F7974" s="203"/>
    </row>
    <row r="7975" spans="2:6" ht="15.75">
      <c r="B7975" s="188"/>
      <c r="C7975" s="188"/>
      <c r="D7975" s="203"/>
      <c r="E7975" s="203"/>
      <c r="F7975" s="203"/>
    </row>
    <row r="7976" spans="2:6" ht="15.75">
      <c r="B7976" s="188"/>
      <c r="C7976" s="188"/>
      <c r="D7976" s="203"/>
      <c r="E7976" s="203"/>
      <c r="F7976" s="203"/>
    </row>
    <row r="7977" spans="2:6" ht="15.75">
      <c r="B7977" s="188"/>
      <c r="C7977" s="188"/>
      <c r="D7977" s="203"/>
      <c r="E7977" s="203"/>
      <c r="F7977" s="203"/>
    </row>
    <row r="7978" spans="2:6" ht="15.75">
      <c r="B7978" s="188"/>
      <c r="C7978" s="188"/>
      <c r="D7978" s="203"/>
      <c r="E7978" s="203"/>
      <c r="F7978" s="203"/>
    </row>
    <row r="7979" spans="2:6" ht="15.75">
      <c r="B7979" s="188"/>
      <c r="C7979" s="188"/>
      <c r="D7979" s="203"/>
      <c r="E7979" s="203"/>
      <c r="F7979" s="203"/>
    </row>
    <row r="7980" spans="2:6" ht="15.75">
      <c r="B7980" s="188"/>
      <c r="C7980" s="188"/>
      <c r="D7980" s="203"/>
      <c r="E7980" s="203"/>
      <c r="F7980" s="203"/>
    </row>
    <row r="7981" spans="2:6" ht="15.75">
      <c r="B7981" s="188"/>
      <c r="C7981" s="188"/>
      <c r="D7981" s="203"/>
      <c r="E7981" s="203"/>
      <c r="F7981" s="203"/>
    </row>
    <row r="7982" spans="2:6" ht="15.75">
      <c r="B7982" s="188"/>
      <c r="C7982" s="188"/>
      <c r="D7982" s="203"/>
      <c r="E7982" s="203"/>
      <c r="F7982" s="203"/>
    </row>
    <row r="7983" spans="2:6" ht="15.75">
      <c r="B7983" s="188"/>
      <c r="C7983" s="188"/>
      <c r="D7983" s="203"/>
      <c r="E7983" s="203"/>
      <c r="F7983" s="203"/>
    </row>
    <row r="7984" spans="2:6" ht="15.75">
      <c r="B7984" s="188"/>
      <c r="C7984" s="188"/>
      <c r="D7984" s="203"/>
      <c r="E7984" s="203"/>
      <c r="F7984" s="203"/>
    </row>
    <row r="7985" spans="2:6" ht="15.75">
      <c r="B7985" s="188"/>
      <c r="C7985" s="188"/>
      <c r="D7985" s="203"/>
      <c r="E7985" s="203"/>
      <c r="F7985" s="203"/>
    </row>
    <row r="7986" spans="2:6" ht="15.75">
      <c r="B7986" s="188"/>
      <c r="C7986" s="188"/>
      <c r="D7986" s="203"/>
      <c r="E7986" s="203"/>
      <c r="F7986" s="203"/>
    </row>
    <row r="7987" spans="2:6" ht="15.75">
      <c r="B7987" s="188"/>
      <c r="C7987" s="188"/>
      <c r="D7987" s="203"/>
      <c r="E7987" s="203"/>
      <c r="F7987" s="203"/>
    </row>
    <row r="7988" spans="2:6" ht="15.75">
      <c r="B7988" s="188"/>
      <c r="C7988" s="188"/>
      <c r="D7988" s="203"/>
      <c r="E7988" s="203"/>
      <c r="F7988" s="203"/>
    </row>
    <row r="7989" spans="2:6" ht="15.75">
      <c r="B7989" s="188"/>
      <c r="C7989" s="188"/>
      <c r="D7989" s="203"/>
      <c r="E7989" s="203"/>
      <c r="F7989" s="203"/>
    </row>
    <row r="7990" spans="2:6" ht="15.75">
      <c r="B7990" s="188"/>
      <c r="C7990" s="188"/>
      <c r="D7990" s="203"/>
      <c r="E7990" s="203"/>
      <c r="F7990" s="203"/>
    </row>
    <row r="7991" spans="2:6" ht="15.75">
      <c r="B7991" s="188"/>
      <c r="C7991" s="188"/>
      <c r="D7991" s="203"/>
      <c r="E7991" s="203"/>
      <c r="F7991" s="203"/>
    </row>
    <row r="7992" spans="2:6" ht="15.75">
      <c r="B7992" s="188"/>
      <c r="C7992" s="188"/>
      <c r="D7992" s="203"/>
      <c r="E7992" s="203"/>
      <c r="F7992" s="203"/>
    </row>
    <row r="7993" spans="2:6" ht="15.75">
      <c r="B7993" s="188"/>
      <c r="C7993" s="188"/>
      <c r="D7993" s="203"/>
      <c r="E7993" s="203"/>
      <c r="F7993" s="203"/>
    </row>
    <row r="7994" spans="2:6" ht="15.75">
      <c r="B7994" s="188"/>
      <c r="C7994" s="188"/>
      <c r="D7994" s="203"/>
      <c r="E7994" s="203"/>
      <c r="F7994" s="203"/>
    </row>
    <row r="7995" spans="2:6" ht="15.75">
      <c r="B7995" s="188"/>
      <c r="C7995" s="188"/>
      <c r="D7995" s="203"/>
      <c r="E7995" s="203"/>
      <c r="F7995" s="203"/>
    </row>
    <row r="7996" spans="2:6" ht="15.75">
      <c r="B7996" s="188"/>
      <c r="C7996" s="188"/>
      <c r="D7996" s="203"/>
      <c r="E7996" s="203"/>
      <c r="F7996" s="203"/>
    </row>
    <row r="7997" spans="2:6" ht="15.75">
      <c r="B7997" s="188"/>
      <c r="C7997" s="188"/>
      <c r="D7997" s="203"/>
      <c r="E7997" s="203"/>
      <c r="F7997" s="203"/>
    </row>
    <row r="7998" spans="2:6" ht="15.75">
      <c r="B7998" s="188"/>
      <c r="C7998" s="188"/>
      <c r="D7998" s="203"/>
      <c r="E7998" s="203"/>
      <c r="F7998" s="203"/>
    </row>
    <row r="7999" spans="2:6" ht="15.75">
      <c r="B7999" s="188"/>
      <c r="C7999" s="188"/>
      <c r="D7999" s="203"/>
      <c r="E7999" s="203"/>
      <c r="F7999" s="203"/>
    </row>
    <row r="8000" spans="2:6" ht="15.75">
      <c r="B8000" s="188"/>
      <c r="C8000" s="188"/>
      <c r="D8000" s="203"/>
      <c r="E8000" s="203"/>
      <c r="F8000" s="203"/>
    </row>
    <row r="8001" spans="2:6" ht="15.75">
      <c r="B8001" s="188"/>
      <c r="C8001" s="188"/>
      <c r="D8001" s="203"/>
      <c r="E8001" s="203"/>
      <c r="F8001" s="203"/>
    </row>
    <row r="8002" spans="2:6" ht="15.75">
      <c r="B8002" s="188"/>
      <c r="C8002" s="188"/>
      <c r="D8002" s="203"/>
      <c r="E8002" s="203"/>
      <c r="F8002" s="203"/>
    </row>
    <row r="8003" spans="2:6" ht="15.75">
      <c r="B8003" s="188"/>
      <c r="C8003" s="188"/>
      <c r="D8003" s="203"/>
      <c r="E8003" s="203"/>
      <c r="F8003" s="203"/>
    </row>
    <row r="8004" spans="2:6" ht="15.75">
      <c r="B8004" s="188"/>
      <c r="C8004" s="188"/>
      <c r="D8004" s="203"/>
      <c r="E8004" s="203"/>
      <c r="F8004" s="203"/>
    </row>
    <row r="8005" spans="2:6" ht="15.75">
      <c r="B8005" s="188"/>
      <c r="C8005" s="188"/>
      <c r="D8005" s="203"/>
      <c r="E8005" s="203"/>
      <c r="F8005" s="203"/>
    </row>
    <row r="8006" spans="2:6" ht="15.75">
      <c r="B8006" s="188"/>
      <c r="C8006" s="188"/>
      <c r="D8006" s="203"/>
      <c r="E8006" s="203"/>
      <c r="F8006" s="203"/>
    </row>
    <row r="8007" spans="2:6" ht="15.75">
      <c r="B8007" s="188"/>
      <c r="C8007" s="188"/>
      <c r="D8007" s="203"/>
      <c r="E8007" s="203"/>
      <c r="F8007" s="203"/>
    </row>
    <row r="8008" spans="2:6" ht="15.75">
      <c r="B8008" s="188"/>
      <c r="C8008" s="188"/>
      <c r="D8008" s="203"/>
      <c r="E8008" s="203"/>
      <c r="F8008" s="203"/>
    </row>
    <row r="8009" spans="2:6" ht="15.75">
      <c r="B8009" s="188"/>
      <c r="C8009" s="188"/>
      <c r="D8009" s="203"/>
      <c r="E8009" s="203"/>
      <c r="F8009" s="203"/>
    </row>
    <row r="8010" spans="2:6" ht="15.75">
      <c r="B8010" s="188"/>
      <c r="C8010" s="188"/>
      <c r="D8010" s="203"/>
      <c r="E8010" s="203"/>
      <c r="F8010" s="203"/>
    </row>
    <row r="8011" spans="2:6" ht="15.75">
      <c r="B8011" s="188"/>
      <c r="C8011" s="188"/>
      <c r="D8011" s="203"/>
      <c r="E8011" s="203"/>
      <c r="F8011" s="203"/>
    </row>
    <row r="8012" spans="2:6" ht="15.75">
      <c r="B8012" s="188"/>
      <c r="C8012" s="188"/>
      <c r="D8012" s="203"/>
      <c r="E8012" s="203"/>
      <c r="F8012" s="203"/>
    </row>
    <row r="8013" spans="2:6" ht="15.75">
      <c r="B8013" s="188"/>
      <c r="C8013" s="188"/>
      <c r="D8013" s="203"/>
      <c r="E8013" s="203"/>
      <c r="F8013" s="203"/>
    </row>
    <row r="8014" spans="2:6" ht="15.75">
      <c r="B8014" s="188"/>
      <c r="C8014" s="188"/>
      <c r="D8014" s="203"/>
      <c r="E8014" s="203"/>
      <c r="F8014" s="203"/>
    </row>
    <row r="8015" spans="2:6" ht="15.75">
      <c r="B8015" s="188"/>
      <c r="C8015" s="188"/>
      <c r="D8015" s="203"/>
      <c r="E8015" s="203"/>
      <c r="F8015" s="203"/>
    </row>
    <row r="8016" spans="2:6" ht="15.75">
      <c r="B8016" s="188"/>
      <c r="C8016" s="188"/>
      <c r="D8016" s="203"/>
      <c r="E8016" s="203"/>
      <c r="F8016" s="203"/>
    </row>
    <row r="8017" spans="2:6" ht="15.75">
      <c r="B8017" s="188"/>
      <c r="C8017" s="188"/>
      <c r="D8017" s="203"/>
      <c r="E8017" s="203"/>
      <c r="F8017" s="203"/>
    </row>
    <row r="8018" spans="2:6" ht="15.75">
      <c r="B8018" s="188"/>
      <c r="C8018" s="188"/>
      <c r="D8018" s="203"/>
      <c r="E8018" s="203"/>
      <c r="F8018" s="203"/>
    </row>
    <row r="8019" spans="2:6" ht="15.75">
      <c r="B8019" s="188"/>
      <c r="C8019" s="188"/>
      <c r="D8019" s="203"/>
      <c r="E8019" s="203"/>
      <c r="F8019" s="203"/>
    </row>
    <row r="8020" spans="2:6" ht="15.75">
      <c r="B8020" s="188"/>
      <c r="C8020" s="188"/>
      <c r="D8020" s="203"/>
      <c r="E8020" s="203"/>
      <c r="F8020" s="203"/>
    </row>
    <row r="8021" spans="2:6" ht="15.75">
      <c r="B8021" s="188"/>
      <c r="C8021" s="188"/>
      <c r="D8021" s="203"/>
      <c r="E8021" s="203"/>
      <c r="F8021" s="203"/>
    </row>
    <row r="8022" spans="2:6" ht="15.75">
      <c r="B8022" s="188"/>
      <c r="C8022" s="188"/>
      <c r="D8022" s="203"/>
      <c r="E8022" s="203"/>
      <c r="F8022" s="203"/>
    </row>
    <row r="8023" spans="2:6" ht="15.75">
      <c r="B8023" s="188"/>
      <c r="C8023" s="188"/>
      <c r="D8023" s="203"/>
      <c r="E8023" s="203"/>
      <c r="F8023" s="203"/>
    </row>
    <row r="8024" spans="2:6" ht="15.75">
      <c r="B8024" s="188"/>
      <c r="C8024" s="188"/>
      <c r="D8024" s="203"/>
      <c r="E8024" s="203"/>
      <c r="F8024" s="203"/>
    </row>
    <row r="8025" spans="2:6" ht="15.75">
      <c r="B8025" s="188"/>
      <c r="C8025" s="188"/>
      <c r="D8025" s="203"/>
      <c r="E8025" s="203"/>
      <c r="F8025" s="203"/>
    </row>
    <row r="8026" spans="2:6" ht="15.75">
      <c r="B8026" s="188"/>
      <c r="C8026" s="188"/>
      <c r="D8026" s="203"/>
      <c r="E8026" s="203"/>
      <c r="F8026" s="203"/>
    </row>
    <row r="8027" spans="2:6" ht="15.75">
      <c r="B8027" s="188"/>
      <c r="C8027" s="188"/>
      <c r="D8027" s="203"/>
      <c r="E8027" s="203"/>
      <c r="F8027" s="203"/>
    </row>
    <row r="8028" spans="2:6" ht="15.75">
      <c r="B8028" s="188"/>
      <c r="C8028" s="188"/>
      <c r="D8028" s="203"/>
      <c r="E8028" s="203"/>
      <c r="F8028" s="203"/>
    </row>
    <row r="8029" spans="2:6" ht="15.75">
      <c r="B8029" s="188"/>
      <c r="C8029" s="188"/>
      <c r="D8029" s="203"/>
      <c r="E8029" s="203"/>
      <c r="F8029" s="203"/>
    </row>
    <row r="8030" spans="2:6" ht="15.75">
      <c r="B8030" s="188"/>
      <c r="C8030" s="188"/>
      <c r="D8030" s="203"/>
      <c r="E8030" s="203"/>
      <c r="F8030" s="203"/>
    </row>
    <row r="8031" spans="2:6" ht="15.75">
      <c r="B8031" s="188"/>
      <c r="C8031" s="188"/>
      <c r="D8031" s="203"/>
      <c r="E8031" s="203"/>
      <c r="F8031" s="203"/>
    </row>
    <row r="8032" spans="2:6" ht="15.75">
      <c r="B8032" s="188"/>
      <c r="C8032" s="188"/>
      <c r="D8032" s="203"/>
      <c r="E8032" s="203"/>
      <c r="F8032" s="203"/>
    </row>
    <row r="8033" spans="2:6" ht="15.75">
      <c r="B8033" s="188"/>
      <c r="C8033" s="188"/>
      <c r="D8033" s="203"/>
      <c r="E8033" s="203"/>
      <c r="F8033" s="203"/>
    </row>
    <row r="8034" spans="2:6" ht="15.75">
      <c r="B8034" s="188"/>
      <c r="C8034" s="188"/>
      <c r="D8034" s="203"/>
      <c r="E8034" s="203"/>
      <c r="F8034" s="203"/>
    </row>
    <row r="8035" spans="2:6" ht="15.75">
      <c r="B8035" s="188"/>
      <c r="C8035" s="188"/>
      <c r="D8035" s="203"/>
      <c r="E8035" s="203"/>
      <c r="F8035" s="203"/>
    </row>
    <row r="8036" spans="2:6" ht="15.75">
      <c r="B8036" s="188"/>
      <c r="C8036" s="188"/>
      <c r="D8036" s="203"/>
      <c r="E8036" s="203"/>
      <c r="F8036" s="203"/>
    </row>
    <row r="8037" spans="2:6" ht="15.75">
      <c r="B8037" s="188"/>
      <c r="C8037" s="188"/>
      <c r="D8037" s="203"/>
      <c r="E8037" s="203"/>
      <c r="F8037" s="203"/>
    </row>
    <row r="8038" spans="2:6" ht="15.75">
      <c r="B8038" s="188"/>
      <c r="C8038" s="188"/>
      <c r="D8038" s="203"/>
      <c r="E8038" s="203"/>
      <c r="F8038" s="203"/>
    </row>
    <row r="8039" spans="2:6" ht="15.75">
      <c r="B8039" s="188"/>
      <c r="C8039" s="188"/>
      <c r="D8039" s="203"/>
      <c r="E8039" s="203"/>
      <c r="F8039" s="203"/>
    </row>
    <row r="8040" spans="2:6" ht="15.75">
      <c r="B8040" s="188"/>
      <c r="C8040" s="188"/>
      <c r="D8040" s="203"/>
      <c r="E8040" s="203"/>
      <c r="F8040" s="203"/>
    </row>
    <row r="8041" spans="2:6" ht="15.75">
      <c r="B8041" s="188"/>
      <c r="C8041" s="188"/>
      <c r="D8041" s="203"/>
      <c r="E8041" s="203"/>
      <c r="F8041" s="203"/>
    </row>
    <row r="8042" spans="2:6" ht="15.75">
      <c r="B8042" s="188"/>
      <c r="C8042" s="188"/>
      <c r="D8042" s="203"/>
      <c r="E8042" s="203"/>
      <c r="F8042" s="203"/>
    </row>
    <row r="8043" spans="2:6" ht="15.75">
      <c r="B8043" s="188"/>
      <c r="C8043" s="188"/>
      <c r="D8043" s="203"/>
      <c r="E8043" s="203"/>
      <c r="F8043" s="203"/>
    </row>
    <row r="8044" spans="2:6" ht="15.75">
      <c r="B8044" s="188"/>
      <c r="C8044" s="188"/>
      <c r="D8044" s="203"/>
      <c r="E8044" s="203"/>
      <c r="F8044" s="203"/>
    </row>
    <row r="8045" spans="2:6" ht="15.75">
      <c r="B8045" s="188"/>
      <c r="C8045" s="188"/>
      <c r="D8045" s="203"/>
      <c r="E8045" s="203"/>
      <c r="F8045" s="203"/>
    </row>
    <row r="8046" spans="2:6" ht="15.75">
      <c r="B8046" s="188"/>
      <c r="C8046" s="188"/>
      <c r="D8046" s="203"/>
      <c r="E8046" s="203"/>
      <c r="F8046" s="203"/>
    </row>
    <row r="8047" spans="2:6" ht="15.75">
      <c r="B8047" s="188"/>
      <c r="C8047" s="188"/>
      <c r="D8047" s="203"/>
      <c r="E8047" s="203"/>
      <c r="F8047" s="203"/>
    </row>
    <row r="8048" spans="2:6" ht="15.75">
      <c r="B8048" s="188"/>
      <c r="C8048" s="188"/>
      <c r="D8048" s="203"/>
      <c r="E8048" s="203"/>
      <c r="F8048" s="203"/>
    </row>
    <row r="8049" spans="2:6" ht="15.75">
      <c r="B8049" s="188"/>
      <c r="C8049" s="188"/>
      <c r="D8049" s="203"/>
      <c r="E8049" s="203"/>
      <c r="F8049" s="203"/>
    </row>
    <row r="8050" spans="2:6" ht="15.75">
      <c r="B8050" s="188"/>
      <c r="C8050" s="188"/>
      <c r="D8050" s="203"/>
      <c r="E8050" s="203"/>
      <c r="F8050" s="203"/>
    </row>
    <row r="8051" spans="2:6" ht="15.75">
      <c r="B8051" s="188"/>
      <c r="C8051" s="188"/>
      <c r="D8051" s="203"/>
      <c r="E8051" s="203"/>
      <c r="F8051" s="203"/>
    </row>
    <row r="8052" spans="2:6" ht="15.75">
      <c r="B8052" s="188"/>
      <c r="C8052" s="188"/>
      <c r="D8052" s="203"/>
      <c r="E8052" s="203"/>
      <c r="F8052" s="203"/>
    </row>
    <row r="8053" spans="2:6" ht="15.75">
      <c r="B8053" s="188"/>
      <c r="C8053" s="188"/>
      <c r="D8053" s="203"/>
      <c r="E8053" s="203"/>
      <c r="F8053" s="203"/>
    </row>
    <row r="8054" spans="2:6" ht="15.75">
      <c r="B8054" s="188"/>
      <c r="C8054" s="188"/>
      <c r="D8054" s="203"/>
      <c r="E8054" s="203"/>
      <c r="F8054" s="203"/>
    </row>
    <row r="8055" spans="2:6" ht="15.75">
      <c r="B8055" s="188"/>
      <c r="C8055" s="188"/>
      <c r="D8055" s="203"/>
      <c r="E8055" s="203"/>
      <c r="F8055" s="203"/>
    </row>
    <row r="8056" spans="2:6" ht="15.75">
      <c r="B8056" s="188"/>
      <c r="C8056" s="188"/>
      <c r="D8056" s="203"/>
      <c r="E8056" s="203"/>
      <c r="F8056" s="203"/>
    </row>
    <row r="8057" spans="2:6" ht="15.75">
      <c r="B8057" s="188"/>
      <c r="C8057" s="188"/>
      <c r="D8057" s="203"/>
      <c r="E8057" s="203"/>
      <c r="F8057" s="203"/>
    </row>
    <row r="8058" spans="2:6" ht="15.75">
      <c r="B8058" s="188"/>
      <c r="C8058" s="188"/>
      <c r="D8058" s="203"/>
      <c r="E8058" s="203"/>
      <c r="F8058" s="203"/>
    </row>
    <row r="8059" spans="2:6" ht="15.75">
      <c r="B8059" s="188"/>
      <c r="C8059" s="188"/>
      <c r="D8059" s="203"/>
      <c r="E8059" s="203"/>
      <c r="F8059" s="203"/>
    </row>
    <row r="8060" spans="2:6" ht="15.75">
      <c r="B8060" s="188"/>
      <c r="C8060" s="188"/>
      <c r="D8060" s="203"/>
      <c r="E8060" s="203"/>
      <c r="F8060" s="203"/>
    </row>
    <row r="8061" spans="2:6" ht="15.75">
      <c r="B8061" s="188"/>
      <c r="C8061" s="188"/>
      <c r="D8061" s="203"/>
      <c r="E8061" s="203"/>
      <c r="F8061" s="203"/>
    </row>
    <row r="8062" spans="2:6" ht="15.75">
      <c r="B8062" s="188"/>
      <c r="C8062" s="188"/>
      <c r="D8062" s="203"/>
      <c r="E8062" s="203"/>
      <c r="F8062" s="203"/>
    </row>
    <row r="8063" spans="2:6" ht="15.75">
      <c r="B8063" s="188"/>
      <c r="C8063" s="188"/>
      <c r="D8063" s="203"/>
      <c r="E8063" s="203"/>
      <c r="F8063" s="203"/>
    </row>
    <row r="8064" spans="2:6" ht="15.75">
      <c r="B8064" s="188"/>
      <c r="C8064" s="188"/>
      <c r="D8064" s="203"/>
      <c r="E8064" s="203"/>
      <c r="F8064" s="203"/>
    </row>
    <row r="8065" spans="2:6" ht="15.75">
      <c r="B8065" s="188"/>
      <c r="C8065" s="188"/>
      <c r="D8065" s="203"/>
      <c r="E8065" s="203"/>
      <c r="F8065" s="203"/>
    </row>
    <row r="8066" spans="2:6" ht="15.75">
      <c r="B8066" s="188"/>
      <c r="C8066" s="188"/>
      <c r="D8066" s="203"/>
      <c r="E8066" s="203"/>
      <c r="F8066" s="203"/>
    </row>
    <row r="8067" spans="2:6" ht="15.75">
      <c r="B8067" s="188"/>
      <c r="C8067" s="188"/>
      <c r="D8067" s="203"/>
      <c r="E8067" s="203"/>
      <c r="F8067" s="203"/>
    </row>
    <row r="8068" spans="2:6" ht="15.75">
      <c r="B8068" s="188"/>
      <c r="C8068" s="188"/>
      <c r="D8068" s="203"/>
      <c r="E8068" s="203"/>
      <c r="F8068" s="203"/>
    </row>
    <row r="8069" spans="2:6" ht="15.75">
      <c r="B8069" s="188"/>
      <c r="C8069" s="188"/>
      <c r="D8069" s="203"/>
      <c r="E8069" s="203"/>
      <c r="F8069" s="203"/>
    </row>
    <row r="8070" spans="2:6" ht="15.75">
      <c r="B8070" s="188"/>
      <c r="C8070" s="188"/>
      <c r="D8070" s="203"/>
      <c r="E8070" s="203"/>
      <c r="F8070" s="203"/>
    </row>
    <row r="8071" spans="2:6" ht="15.75">
      <c r="B8071" s="188"/>
      <c r="C8071" s="188"/>
      <c r="D8071" s="203"/>
      <c r="E8071" s="203"/>
      <c r="F8071" s="203"/>
    </row>
    <row r="8072" spans="2:6" ht="15.75">
      <c r="B8072" s="188"/>
      <c r="C8072" s="188"/>
      <c r="D8072" s="203"/>
      <c r="E8072" s="203"/>
      <c r="F8072" s="203"/>
    </row>
    <row r="8073" spans="2:6" ht="15.75">
      <c r="B8073" s="188"/>
      <c r="C8073" s="188"/>
      <c r="D8073" s="203"/>
      <c r="E8073" s="203"/>
      <c r="F8073" s="203"/>
    </row>
    <row r="8074" spans="2:6" ht="15.75">
      <c r="B8074" s="188"/>
      <c r="C8074" s="188"/>
      <c r="D8074" s="203"/>
      <c r="E8074" s="203"/>
      <c r="F8074" s="203"/>
    </row>
    <row r="8075" spans="2:6" ht="15.75">
      <c r="B8075" s="188"/>
      <c r="C8075" s="188"/>
      <c r="D8075" s="203"/>
      <c r="E8075" s="203"/>
      <c r="F8075" s="203"/>
    </row>
    <row r="8076" spans="2:6" ht="15.75">
      <c r="B8076" s="188"/>
      <c r="C8076" s="188"/>
      <c r="D8076" s="203"/>
      <c r="E8076" s="203"/>
      <c r="F8076" s="203"/>
    </row>
    <row r="8077" spans="2:6" ht="15.75">
      <c r="B8077" s="188"/>
      <c r="C8077" s="188"/>
      <c r="D8077" s="203"/>
      <c r="E8077" s="203"/>
      <c r="F8077" s="203"/>
    </row>
    <row r="8078" spans="2:6" ht="15.75">
      <c r="B8078" s="188"/>
      <c r="C8078" s="188"/>
      <c r="D8078" s="203"/>
      <c r="E8078" s="203"/>
      <c r="F8078" s="203"/>
    </row>
    <row r="8079" spans="2:6" ht="15.75">
      <c r="B8079" s="188"/>
      <c r="C8079" s="188"/>
      <c r="D8079" s="203"/>
      <c r="E8079" s="203"/>
      <c r="F8079" s="203"/>
    </row>
    <row r="8080" spans="2:6" ht="15.75">
      <c r="B8080" s="188"/>
      <c r="C8080" s="188"/>
      <c r="D8080" s="203"/>
      <c r="E8080" s="203"/>
      <c r="F8080" s="203"/>
    </row>
    <row r="8081" spans="2:6" ht="15.75">
      <c r="B8081" s="188"/>
      <c r="C8081" s="188"/>
      <c r="D8081" s="203"/>
      <c r="E8081" s="203"/>
      <c r="F8081" s="203"/>
    </row>
    <row r="8082" spans="2:6" ht="15.75">
      <c r="B8082" s="188"/>
      <c r="C8082" s="188"/>
      <c r="D8082" s="203"/>
      <c r="E8082" s="203"/>
      <c r="F8082" s="203"/>
    </row>
    <row r="8083" spans="2:6" ht="15.75">
      <c r="B8083" s="188"/>
      <c r="C8083" s="188"/>
      <c r="D8083" s="203"/>
      <c r="E8083" s="203"/>
      <c r="F8083" s="203"/>
    </row>
    <row r="8084" spans="2:6" ht="15.75">
      <c r="B8084" s="188"/>
      <c r="C8084" s="188"/>
      <c r="D8084" s="203"/>
      <c r="E8084" s="203"/>
      <c r="F8084" s="203"/>
    </row>
    <row r="8085" spans="2:6" ht="15.75">
      <c r="B8085" s="188"/>
      <c r="C8085" s="188"/>
      <c r="D8085" s="203"/>
      <c r="E8085" s="203"/>
      <c r="F8085" s="203"/>
    </row>
    <row r="8086" spans="2:6" ht="15.75">
      <c r="B8086" s="188"/>
      <c r="C8086" s="188"/>
      <c r="D8086" s="203"/>
      <c r="E8086" s="203"/>
      <c r="F8086" s="203"/>
    </row>
    <row r="8087" spans="2:6" ht="15.75">
      <c r="B8087" s="188"/>
      <c r="C8087" s="188"/>
      <c r="D8087" s="203"/>
      <c r="E8087" s="203"/>
      <c r="F8087" s="203"/>
    </row>
    <row r="8088" spans="2:6" ht="15.75">
      <c r="B8088" s="188"/>
      <c r="C8088" s="188"/>
      <c r="D8088" s="203"/>
      <c r="E8088" s="203"/>
      <c r="F8088" s="203"/>
    </row>
    <row r="8089" spans="2:6" ht="15.75">
      <c r="B8089" s="188"/>
      <c r="C8089" s="188"/>
      <c r="D8089" s="203"/>
      <c r="E8089" s="203"/>
      <c r="F8089" s="203"/>
    </row>
    <row r="8090" spans="2:6" ht="15.75">
      <c r="B8090" s="188"/>
      <c r="C8090" s="188"/>
      <c r="D8090" s="203"/>
      <c r="E8090" s="203"/>
      <c r="F8090" s="203"/>
    </row>
    <row r="8091" spans="2:6" ht="15.75">
      <c r="B8091" s="188"/>
      <c r="C8091" s="188"/>
      <c r="D8091" s="203"/>
      <c r="E8091" s="203"/>
      <c r="F8091" s="203"/>
    </row>
    <row r="8092" spans="2:6" ht="15.75">
      <c r="B8092" s="188"/>
      <c r="C8092" s="188"/>
      <c r="D8092" s="203"/>
      <c r="E8092" s="203"/>
      <c r="F8092" s="203"/>
    </row>
    <row r="8093" spans="2:6" ht="15.75">
      <c r="B8093" s="188"/>
      <c r="C8093" s="188"/>
      <c r="D8093" s="203"/>
      <c r="E8093" s="203"/>
      <c r="F8093" s="203"/>
    </row>
    <row r="8094" spans="2:6" ht="15.75">
      <c r="B8094" s="188"/>
      <c r="C8094" s="188"/>
      <c r="D8094" s="203"/>
      <c r="E8094" s="203"/>
      <c r="F8094" s="203"/>
    </row>
    <row r="8095" spans="2:6" ht="15.75">
      <c r="B8095" s="188"/>
      <c r="C8095" s="188"/>
      <c r="D8095" s="203"/>
      <c r="E8095" s="203"/>
      <c r="F8095" s="203"/>
    </row>
    <row r="8096" spans="2:6" ht="15.75">
      <c r="B8096" s="188"/>
      <c r="C8096" s="188"/>
      <c r="D8096" s="203"/>
      <c r="E8096" s="203"/>
      <c r="F8096" s="203"/>
    </row>
    <row r="8097" spans="2:6" ht="15.75">
      <c r="B8097" s="188"/>
      <c r="C8097" s="188"/>
      <c r="D8097" s="203"/>
      <c r="E8097" s="203"/>
      <c r="F8097" s="203"/>
    </row>
    <row r="8098" spans="2:6" ht="15.75">
      <c r="B8098" s="188"/>
      <c r="C8098" s="188"/>
      <c r="D8098" s="203"/>
      <c r="E8098" s="203"/>
      <c r="F8098" s="203"/>
    </row>
    <row r="8099" spans="2:6" ht="15.75">
      <c r="B8099" s="188"/>
      <c r="C8099" s="188"/>
      <c r="D8099" s="203"/>
      <c r="E8099" s="203"/>
      <c r="F8099" s="203"/>
    </row>
    <row r="8100" spans="2:6" ht="15.75">
      <c r="B8100" s="188"/>
      <c r="C8100" s="188"/>
      <c r="D8100" s="203"/>
      <c r="E8100" s="203"/>
      <c r="F8100" s="203"/>
    </row>
    <row r="8101" spans="2:6" ht="15.75">
      <c r="B8101" s="188"/>
      <c r="C8101" s="188"/>
      <c r="D8101" s="203"/>
      <c r="E8101" s="203"/>
      <c r="F8101" s="203"/>
    </row>
    <row r="8102" spans="2:6" ht="15.75">
      <c r="B8102" s="188"/>
      <c r="C8102" s="188"/>
      <c r="D8102" s="203"/>
      <c r="E8102" s="203"/>
      <c r="F8102" s="203"/>
    </row>
    <row r="8103" spans="2:6" ht="15.75">
      <c r="B8103" s="188"/>
      <c r="C8103" s="188"/>
      <c r="D8103" s="203"/>
      <c r="E8103" s="203"/>
      <c r="F8103" s="203"/>
    </row>
    <row r="8104" spans="2:6" ht="15.75">
      <c r="B8104" s="188"/>
      <c r="C8104" s="188"/>
      <c r="D8104" s="203"/>
      <c r="E8104" s="203"/>
      <c r="F8104" s="203"/>
    </row>
    <row r="8105" spans="2:6" ht="15.75">
      <c r="B8105" s="188"/>
      <c r="C8105" s="188"/>
      <c r="D8105" s="203"/>
      <c r="E8105" s="203"/>
      <c r="F8105" s="203"/>
    </row>
    <row r="8106" spans="2:6" ht="15.75">
      <c r="B8106" s="188"/>
      <c r="C8106" s="188"/>
      <c r="D8106" s="203"/>
      <c r="E8106" s="203"/>
      <c r="F8106" s="203"/>
    </row>
    <row r="8107" spans="2:6" ht="15.75">
      <c r="B8107" s="188"/>
      <c r="C8107" s="188"/>
      <c r="D8107" s="203"/>
      <c r="E8107" s="203"/>
      <c r="F8107" s="203"/>
    </row>
    <row r="8108" spans="2:6" ht="15.75">
      <c r="B8108" s="188"/>
      <c r="C8108" s="188"/>
      <c r="D8108" s="203"/>
      <c r="E8108" s="203"/>
      <c r="F8108" s="203"/>
    </row>
    <row r="8109" spans="2:6" ht="15.75">
      <c r="B8109" s="188"/>
      <c r="C8109" s="188"/>
      <c r="D8109" s="203"/>
      <c r="E8109" s="203"/>
      <c r="F8109" s="203"/>
    </row>
    <row r="8110" spans="2:6" ht="15.75">
      <c r="B8110" s="188"/>
      <c r="C8110" s="188"/>
      <c r="D8110" s="203"/>
      <c r="E8110" s="203"/>
      <c r="F8110" s="203"/>
    </row>
    <row r="8111" spans="2:6" ht="15.75">
      <c r="B8111" s="188"/>
      <c r="C8111" s="188"/>
      <c r="D8111" s="203"/>
      <c r="E8111" s="203"/>
      <c r="F8111" s="203"/>
    </row>
    <row r="8112" spans="2:6" ht="15.75">
      <c r="B8112" s="188"/>
      <c r="C8112" s="188"/>
      <c r="D8112" s="203"/>
      <c r="E8112" s="203"/>
      <c r="F8112" s="203"/>
    </row>
    <row r="8113" spans="2:6" ht="15.75">
      <c r="B8113" s="188"/>
      <c r="C8113" s="188"/>
      <c r="D8113" s="203"/>
      <c r="E8113" s="203"/>
      <c r="F8113" s="203"/>
    </row>
    <row r="8114" spans="2:6" ht="15.75">
      <c r="B8114" s="188"/>
      <c r="C8114" s="188"/>
      <c r="D8114" s="203"/>
      <c r="E8114" s="203"/>
      <c r="F8114" s="203"/>
    </row>
    <row r="8115" spans="2:6" ht="15.75">
      <c r="B8115" s="188"/>
      <c r="C8115" s="188"/>
      <c r="D8115" s="203"/>
      <c r="E8115" s="203"/>
      <c r="F8115" s="203"/>
    </row>
    <row r="8116" spans="2:6" ht="15.75">
      <c r="B8116" s="188"/>
      <c r="C8116" s="188"/>
      <c r="D8116" s="203"/>
      <c r="E8116" s="203"/>
      <c r="F8116" s="203"/>
    </row>
    <row r="8117" spans="2:6" ht="15.75">
      <c r="B8117" s="188"/>
      <c r="C8117" s="188"/>
      <c r="D8117" s="203"/>
      <c r="E8117" s="203"/>
      <c r="F8117" s="203"/>
    </row>
    <row r="8118" spans="2:6" ht="15.75">
      <c r="B8118" s="188"/>
      <c r="C8118" s="188"/>
      <c r="D8118" s="203"/>
      <c r="E8118" s="203"/>
      <c r="F8118" s="203"/>
    </row>
    <row r="8119" spans="2:6" ht="15.75">
      <c r="B8119" s="188"/>
      <c r="C8119" s="188"/>
      <c r="D8119" s="203"/>
      <c r="E8119" s="203"/>
      <c r="F8119" s="203"/>
    </row>
    <row r="8120" spans="2:6" ht="15.75">
      <c r="B8120" s="188"/>
      <c r="C8120" s="188"/>
      <c r="D8120" s="203"/>
      <c r="E8120" s="203"/>
      <c r="F8120" s="203"/>
    </row>
    <row r="8121" spans="2:6" ht="15.75">
      <c r="B8121" s="188"/>
      <c r="C8121" s="188"/>
      <c r="D8121" s="203"/>
      <c r="E8121" s="203"/>
      <c r="F8121" s="203"/>
    </row>
    <row r="8122" spans="2:6" ht="15.75">
      <c r="B8122" s="188"/>
      <c r="C8122" s="188"/>
      <c r="D8122" s="203"/>
      <c r="E8122" s="203"/>
      <c r="F8122" s="203"/>
    </row>
    <row r="8123" spans="2:6" ht="15.75">
      <c r="B8123" s="188"/>
      <c r="C8123" s="188"/>
      <c r="D8123" s="203"/>
      <c r="E8123" s="203"/>
      <c r="F8123" s="203"/>
    </row>
    <row r="8124" spans="2:6" ht="15.75">
      <c r="B8124" s="188"/>
      <c r="C8124" s="188"/>
      <c r="D8124" s="203"/>
      <c r="E8124" s="203"/>
      <c r="F8124" s="203"/>
    </row>
    <row r="8125" spans="2:6" ht="15.75">
      <c r="B8125" s="188"/>
      <c r="C8125" s="188"/>
      <c r="D8125" s="203"/>
      <c r="E8125" s="203"/>
      <c r="F8125" s="203"/>
    </row>
    <row r="8126" spans="2:6" ht="15.75">
      <c r="B8126" s="188"/>
      <c r="C8126" s="188"/>
      <c r="D8126" s="203"/>
      <c r="E8126" s="203"/>
      <c r="F8126" s="203"/>
    </row>
    <row r="8127" spans="2:6" ht="15.75">
      <c r="B8127" s="188"/>
      <c r="C8127" s="188"/>
      <c r="D8127" s="203"/>
      <c r="E8127" s="203"/>
      <c r="F8127" s="203"/>
    </row>
    <row r="8128" spans="2:6" ht="15.75">
      <c r="B8128" s="188"/>
      <c r="C8128" s="188"/>
      <c r="D8128" s="203"/>
      <c r="E8128" s="203"/>
      <c r="F8128" s="203"/>
    </row>
    <row r="8129" spans="2:6" ht="15.75">
      <c r="B8129" s="188"/>
      <c r="C8129" s="188"/>
      <c r="D8129" s="203"/>
      <c r="E8129" s="203"/>
      <c r="F8129" s="203"/>
    </row>
    <row r="8130" spans="2:6" ht="15.75">
      <c r="B8130" s="188"/>
      <c r="C8130" s="188"/>
      <c r="D8130" s="203"/>
      <c r="E8130" s="203"/>
      <c r="F8130" s="203"/>
    </row>
    <row r="8131" spans="2:6" ht="15.75">
      <c r="B8131" s="188"/>
      <c r="C8131" s="188"/>
      <c r="D8131" s="203"/>
      <c r="E8131" s="203"/>
      <c r="F8131" s="203"/>
    </row>
    <row r="8132" spans="2:6" ht="15.75">
      <c r="B8132" s="188"/>
      <c r="C8132" s="188"/>
      <c r="D8132" s="203"/>
      <c r="E8132" s="203"/>
      <c r="F8132" s="203"/>
    </row>
    <row r="8133" spans="2:6" ht="15.75">
      <c r="B8133" s="188"/>
      <c r="C8133" s="188"/>
      <c r="D8133" s="203"/>
      <c r="E8133" s="203"/>
      <c r="F8133" s="203"/>
    </row>
    <row r="8134" spans="2:6" ht="15.75">
      <c r="B8134" s="188"/>
      <c r="C8134" s="188"/>
      <c r="D8134" s="203"/>
      <c r="E8134" s="203"/>
      <c r="F8134" s="203"/>
    </row>
    <row r="8135" spans="2:6" ht="15.75">
      <c r="B8135" s="188"/>
      <c r="C8135" s="188"/>
      <c r="D8135" s="203"/>
      <c r="E8135" s="203"/>
      <c r="F8135" s="203"/>
    </row>
    <row r="8136" spans="2:6" ht="15.75">
      <c r="B8136" s="188"/>
      <c r="C8136" s="188"/>
      <c r="D8136" s="203"/>
      <c r="E8136" s="203"/>
      <c r="F8136" s="203"/>
    </row>
    <row r="8137" spans="2:6" ht="15.75">
      <c r="B8137" s="188"/>
      <c r="C8137" s="188"/>
      <c r="D8137" s="203"/>
      <c r="E8137" s="203"/>
      <c r="F8137" s="203"/>
    </row>
    <row r="8138" spans="2:6" ht="15.75">
      <c r="B8138" s="188"/>
      <c r="C8138" s="188"/>
      <c r="D8138" s="203"/>
      <c r="E8138" s="203"/>
      <c r="F8138" s="203"/>
    </row>
    <row r="8139" spans="2:6" ht="15.75">
      <c r="B8139" s="188"/>
      <c r="C8139" s="188"/>
      <c r="D8139" s="203"/>
      <c r="E8139" s="203"/>
      <c r="F8139" s="203"/>
    </row>
    <row r="8140" spans="2:6" ht="15.75">
      <c r="B8140" s="188"/>
      <c r="C8140" s="188"/>
      <c r="D8140" s="203"/>
      <c r="E8140" s="203"/>
      <c r="F8140" s="203"/>
    </row>
    <row r="8141" spans="2:6" ht="15.75">
      <c r="B8141" s="188"/>
      <c r="C8141" s="188"/>
      <c r="D8141" s="203"/>
      <c r="E8141" s="203"/>
      <c r="F8141" s="203"/>
    </row>
    <row r="8142" spans="2:6" ht="15.75">
      <c r="B8142" s="188"/>
      <c r="C8142" s="188"/>
      <c r="D8142" s="203"/>
      <c r="E8142" s="203"/>
      <c r="F8142" s="203"/>
    </row>
    <row r="8143" spans="2:6" ht="15.75">
      <c r="B8143" s="188"/>
      <c r="C8143" s="188"/>
      <c r="D8143" s="203"/>
      <c r="E8143" s="203"/>
      <c r="F8143" s="203"/>
    </row>
    <row r="8144" spans="2:6" ht="15.75">
      <c r="B8144" s="188"/>
      <c r="C8144" s="188"/>
      <c r="D8144" s="203"/>
      <c r="E8144" s="203"/>
      <c r="F8144" s="203"/>
    </row>
    <row r="8145" spans="2:6" ht="15.75">
      <c r="B8145" s="188"/>
      <c r="C8145" s="188"/>
      <c r="D8145" s="203"/>
      <c r="E8145" s="203"/>
      <c r="F8145" s="203"/>
    </row>
    <row r="8146" spans="2:6" ht="15.75">
      <c r="B8146" s="188"/>
      <c r="C8146" s="188"/>
      <c r="D8146" s="203"/>
      <c r="E8146" s="203"/>
      <c r="F8146" s="203"/>
    </row>
    <row r="8147" spans="2:6" ht="15.75">
      <c r="B8147" s="188"/>
      <c r="C8147" s="188"/>
      <c r="D8147" s="203"/>
      <c r="E8147" s="203"/>
      <c r="F8147" s="203"/>
    </row>
    <row r="8148" spans="2:6" ht="15.75">
      <c r="B8148" s="188"/>
      <c r="C8148" s="188"/>
      <c r="D8148" s="203"/>
      <c r="E8148" s="203"/>
      <c r="F8148" s="203"/>
    </row>
    <row r="8149" spans="2:6" ht="15.75">
      <c r="B8149" s="188"/>
      <c r="C8149" s="188"/>
      <c r="D8149" s="203"/>
      <c r="E8149" s="203"/>
      <c r="F8149" s="203"/>
    </row>
    <row r="8150" spans="2:6" ht="15.75">
      <c r="B8150" s="188"/>
      <c r="C8150" s="188"/>
      <c r="D8150" s="203"/>
      <c r="E8150" s="203"/>
      <c r="F8150" s="203"/>
    </row>
    <row r="8151" spans="2:6" ht="15.75">
      <c r="B8151" s="188"/>
      <c r="C8151" s="188"/>
      <c r="D8151" s="203"/>
      <c r="E8151" s="203"/>
      <c r="F8151" s="203"/>
    </row>
    <row r="8152" spans="2:6" ht="15.75">
      <c r="B8152" s="188"/>
      <c r="C8152" s="188"/>
      <c r="D8152" s="203"/>
      <c r="E8152" s="203"/>
      <c r="F8152" s="203"/>
    </row>
    <row r="8153" spans="2:6" ht="15.75">
      <c r="B8153" s="188"/>
      <c r="C8153" s="188"/>
      <c r="D8153" s="203"/>
      <c r="E8153" s="203"/>
      <c r="F8153" s="203"/>
    </row>
    <row r="8154" spans="2:6" ht="15.75">
      <c r="B8154" s="188"/>
      <c r="C8154" s="188"/>
      <c r="D8154" s="203"/>
      <c r="E8154" s="203"/>
      <c r="F8154" s="203"/>
    </row>
    <row r="8155" spans="2:6" ht="15.75">
      <c r="B8155" s="188"/>
      <c r="C8155" s="188"/>
      <c r="D8155" s="203"/>
      <c r="E8155" s="203"/>
      <c r="F8155" s="203"/>
    </row>
    <row r="8156" spans="2:6" ht="15.75">
      <c r="B8156" s="188"/>
      <c r="C8156" s="188"/>
      <c r="D8156" s="203"/>
      <c r="E8156" s="203"/>
      <c r="F8156" s="203"/>
    </row>
    <row r="8157" spans="2:6" ht="15.75">
      <c r="B8157" s="188"/>
      <c r="C8157" s="188"/>
      <c r="D8157" s="203"/>
      <c r="E8157" s="203"/>
      <c r="F8157" s="203"/>
    </row>
    <row r="8158" spans="2:6" ht="15.75">
      <c r="B8158" s="188"/>
      <c r="C8158" s="188"/>
      <c r="D8158" s="203"/>
      <c r="E8158" s="203"/>
      <c r="F8158" s="203"/>
    </row>
    <row r="8159" spans="2:6" ht="15.75">
      <c r="B8159" s="188"/>
      <c r="C8159" s="188"/>
      <c r="D8159" s="203"/>
      <c r="E8159" s="203"/>
      <c r="F8159" s="203"/>
    </row>
    <row r="8160" spans="2:6" ht="15.75">
      <c r="B8160" s="188"/>
      <c r="C8160" s="188"/>
      <c r="D8160" s="203"/>
      <c r="E8160" s="203"/>
      <c r="F8160" s="203"/>
    </row>
    <row r="8161" spans="2:6" ht="15.75">
      <c r="B8161" s="188"/>
      <c r="C8161" s="188"/>
      <c r="D8161" s="203"/>
      <c r="E8161" s="203"/>
      <c r="F8161" s="203"/>
    </row>
    <row r="8162" spans="2:6" ht="15.75">
      <c r="B8162" s="188"/>
      <c r="C8162" s="188"/>
      <c r="D8162" s="203"/>
      <c r="E8162" s="203"/>
      <c r="F8162" s="203"/>
    </row>
    <row r="8163" spans="2:6" ht="15.75">
      <c r="B8163" s="188"/>
      <c r="C8163" s="188"/>
      <c r="D8163" s="203"/>
      <c r="E8163" s="203"/>
      <c r="F8163" s="203"/>
    </row>
    <row r="8164" spans="2:6" ht="15.75">
      <c r="B8164" s="188"/>
      <c r="C8164" s="188"/>
      <c r="D8164" s="203"/>
      <c r="E8164" s="203"/>
      <c r="F8164" s="203"/>
    </row>
    <row r="8165" spans="2:6" ht="15.75">
      <c r="B8165" s="188"/>
      <c r="C8165" s="188"/>
      <c r="D8165" s="203"/>
      <c r="E8165" s="203"/>
      <c r="F8165" s="203"/>
    </row>
    <row r="8166" spans="2:6" ht="15.75">
      <c r="B8166" s="188"/>
      <c r="C8166" s="188"/>
      <c r="D8166" s="203"/>
      <c r="E8166" s="203"/>
      <c r="F8166" s="203"/>
    </row>
    <row r="8167" spans="2:6" ht="15.75">
      <c r="B8167" s="188"/>
      <c r="C8167" s="188"/>
      <c r="D8167" s="203"/>
      <c r="E8167" s="203"/>
      <c r="F8167" s="203"/>
    </row>
    <row r="8168" spans="2:6" ht="15.75">
      <c r="B8168" s="188"/>
      <c r="C8168" s="188"/>
      <c r="D8168" s="203"/>
      <c r="E8168" s="203"/>
      <c r="F8168" s="203"/>
    </row>
    <row r="8169" spans="2:6" ht="15.75">
      <c r="B8169" s="188"/>
      <c r="C8169" s="188"/>
      <c r="D8169" s="203"/>
      <c r="E8169" s="203"/>
      <c r="F8169" s="203"/>
    </row>
    <row r="8170" spans="2:6" ht="15.75">
      <c r="B8170" s="188"/>
      <c r="C8170" s="188"/>
      <c r="D8170" s="203"/>
      <c r="E8170" s="203"/>
      <c r="F8170" s="203"/>
    </row>
    <row r="8171" spans="2:6" ht="15.75">
      <c r="B8171" s="188"/>
      <c r="C8171" s="188"/>
      <c r="D8171" s="203"/>
      <c r="E8171" s="203"/>
      <c r="F8171" s="203"/>
    </row>
    <row r="8172" spans="2:6" ht="15.75">
      <c r="B8172" s="188"/>
      <c r="C8172" s="188"/>
      <c r="D8172" s="203"/>
      <c r="E8172" s="203"/>
      <c r="F8172" s="203"/>
    </row>
    <row r="8173" spans="2:6" ht="15.75">
      <c r="B8173" s="188"/>
      <c r="C8173" s="188"/>
      <c r="D8173" s="203"/>
      <c r="E8173" s="203"/>
      <c r="F8173" s="203"/>
    </row>
    <row r="8174" spans="2:6" ht="15.75">
      <c r="B8174" s="188"/>
      <c r="C8174" s="188"/>
      <c r="D8174" s="203"/>
      <c r="E8174" s="203"/>
      <c r="F8174" s="203"/>
    </row>
    <row r="8175" spans="2:6" ht="15.75">
      <c r="B8175" s="188"/>
      <c r="C8175" s="188"/>
      <c r="D8175" s="203"/>
      <c r="E8175" s="203"/>
      <c r="F8175" s="203"/>
    </row>
    <row r="8176" spans="2:6" ht="15.75">
      <c r="B8176" s="188"/>
      <c r="C8176" s="188"/>
      <c r="D8176" s="203"/>
      <c r="E8176" s="203"/>
      <c r="F8176" s="203"/>
    </row>
    <row r="8177" spans="2:6" ht="15.75">
      <c r="B8177" s="188"/>
      <c r="C8177" s="188"/>
      <c r="D8177" s="203"/>
      <c r="E8177" s="203"/>
      <c r="F8177" s="203"/>
    </row>
    <row r="8178" spans="2:6" ht="15.75">
      <c r="B8178" s="188"/>
      <c r="C8178" s="188"/>
      <c r="D8178" s="203"/>
      <c r="E8178" s="203"/>
      <c r="F8178" s="203"/>
    </row>
    <row r="8179" spans="2:6" ht="15.75">
      <c r="B8179" s="188"/>
      <c r="C8179" s="188"/>
      <c r="D8179" s="203"/>
      <c r="E8179" s="203"/>
      <c r="F8179" s="203"/>
    </row>
    <row r="8180" spans="2:6" ht="15.75">
      <c r="B8180" s="188"/>
      <c r="C8180" s="188"/>
      <c r="D8180" s="203"/>
      <c r="E8180" s="203"/>
      <c r="F8180" s="203"/>
    </row>
    <row r="8181" spans="2:6" ht="15.75">
      <c r="B8181" s="188"/>
      <c r="C8181" s="188"/>
      <c r="D8181" s="203"/>
      <c r="E8181" s="203"/>
      <c r="F8181" s="203"/>
    </row>
    <row r="8182" spans="2:6" ht="15.75">
      <c r="B8182" s="188"/>
      <c r="C8182" s="188"/>
      <c r="D8182" s="203"/>
      <c r="E8182" s="203"/>
      <c r="F8182" s="203"/>
    </row>
    <row r="8183" spans="2:6" ht="15.75">
      <c r="B8183" s="188"/>
      <c r="C8183" s="188"/>
      <c r="D8183" s="203"/>
      <c r="E8183" s="203"/>
      <c r="F8183" s="203"/>
    </row>
    <row r="8184" spans="2:6" ht="15.75">
      <c r="B8184" s="188"/>
      <c r="C8184" s="188"/>
      <c r="D8184" s="203"/>
      <c r="E8184" s="203"/>
      <c r="F8184" s="203"/>
    </row>
    <row r="8185" spans="2:6" ht="15.75">
      <c r="B8185" s="188"/>
      <c r="C8185" s="188"/>
      <c r="D8185" s="203"/>
      <c r="E8185" s="203"/>
      <c r="F8185" s="203"/>
    </row>
    <row r="8186" spans="2:6" ht="15.75">
      <c r="B8186" s="188"/>
      <c r="C8186" s="188"/>
      <c r="D8186" s="203"/>
      <c r="E8186" s="203"/>
      <c r="F8186" s="203"/>
    </row>
    <row r="8187" spans="2:6" ht="15.75">
      <c r="B8187" s="188"/>
      <c r="C8187" s="188"/>
      <c r="D8187" s="203"/>
      <c r="E8187" s="203"/>
      <c r="F8187" s="203"/>
    </row>
    <row r="8188" spans="2:6" ht="15.75">
      <c r="B8188" s="188"/>
      <c r="C8188" s="188"/>
      <c r="D8188" s="203"/>
      <c r="E8188" s="203"/>
      <c r="F8188" s="203"/>
    </row>
    <row r="8189" spans="2:6" ht="15.75">
      <c r="B8189" s="188"/>
      <c r="C8189" s="188"/>
      <c r="D8189" s="203"/>
      <c r="E8189" s="203"/>
      <c r="F8189" s="203"/>
    </row>
    <row r="8190" spans="2:6" ht="15.75">
      <c r="B8190" s="188"/>
      <c r="C8190" s="188"/>
      <c r="D8190" s="203"/>
      <c r="E8190" s="203"/>
      <c r="F8190" s="203"/>
    </row>
    <row r="8191" spans="2:6" ht="15.75">
      <c r="B8191" s="188"/>
      <c r="C8191" s="188"/>
      <c r="D8191" s="203"/>
      <c r="E8191" s="203"/>
      <c r="F8191" s="203"/>
    </row>
    <row r="8192" spans="2:6" ht="15.75">
      <c r="B8192" s="188"/>
      <c r="C8192" s="188"/>
      <c r="D8192" s="203"/>
      <c r="E8192" s="203"/>
      <c r="F8192" s="203"/>
    </row>
    <row r="8193" spans="2:6" ht="15.75">
      <c r="B8193" s="188"/>
      <c r="C8193" s="188"/>
      <c r="D8193" s="203"/>
      <c r="E8193" s="203"/>
      <c r="F8193" s="203"/>
    </row>
    <row r="8194" spans="2:6" ht="15.75">
      <c r="B8194" s="188"/>
      <c r="C8194" s="188"/>
      <c r="D8194" s="203"/>
      <c r="E8194" s="203"/>
      <c r="F8194" s="203"/>
    </row>
    <row r="8195" spans="2:6" ht="15.75">
      <c r="B8195" s="188"/>
      <c r="C8195" s="188"/>
      <c r="D8195" s="203"/>
      <c r="E8195" s="203"/>
      <c r="F8195" s="203"/>
    </row>
    <row r="8196" spans="2:6" ht="15.75">
      <c r="B8196" s="188"/>
      <c r="C8196" s="188"/>
      <c r="D8196" s="203"/>
      <c r="E8196" s="203"/>
      <c r="F8196" s="203"/>
    </row>
    <row r="8197" spans="2:6" ht="15.75">
      <c r="B8197" s="188"/>
      <c r="C8197" s="188"/>
      <c r="D8197" s="203"/>
      <c r="E8197" s="203"/>
      <c r="F8197" s="203"/>
    </row>
    <row r="8198" spans="2:6" ht="15.75">
      <c r="B8198" s="188"/>
      <c r="C8198" s="188"/>
      <c r="D8198" s="203"/>
      <c r="E8198" s="203"/>
      <c r="F8198" s="203"/>
    </row>
    <row r="8199" spans="2:6" ht="15.75">
      <c r="B8199" s="188"/>
      <c r="C8199" s="188"/>
      <c r="D8199" s="203"/>
      <c r="E8199" s="203"/>
      <c r="F8199" s="203"/>
    </row>
    <row r="8200" spans="2:6" ht="15.75">
      <c r="B8200" s="188"/>
      <c r="C8200" s="188"/>
      <c r="D8200" s="203"/>
      <c r="E8200" s="203"/>
      <c r="F8200" s="203"/>
    </row>
    <row r="8201" spans="2:6" ht="15.75">
      <c r="B8201" s="188"/>
      <c r="C8201" s="188"/>
      <c r="D8201" s="203"/>
      <c r="E8201" s="203"/>
      <c r="F8201" s="203"/>
    </row>
    <row r="8202" spans="2:6" ht="15.75">
      <c r="B8202" s="188"/>
      <c r="C8202" s="188"/>
      <c r="D8202" s="203"/>
      <c r="E8202" s="203"/>
      <c r="F8202" s="203"/>
    </row>
    <row r="8203" spans="2:6" ht="15.75">
      <c r="B8203" s="188"/>
      <c r="C8203" s="188"/>
      <c r="D8203" s="203"/>
      <c r="E8203" s="203"/>
      <c r="F8203" s="203"/>
    </row>
    <row r="8204" spans="2:6" ht="15.75">
      <c r="B8204" s="188"/>
      <c r="C8204" s="188"/>
      <c r="D8204" s="203"/>
      <c r="E8204" s="203"/>
      <c r="F8204" s="203"/>
    </row>
    <row r="8205" spans="2:6" ht="15.75">
      <c r="B8205" s="188"/>
      <c r="C8205" s="188"/>
      <c r="D8205" s="203"/>
      <c r="E8205" s="203"/>
      <c r="F8205" s="203"/>
    </row>
    <row r="8206" spans="2:6" ht="15.75">
      <c r="B8206" s="188"/>
      <c r="C8206" s="188"/>
      <c r="D8206" s="203"/>
      <c r="E8206" s="203"/>
      <c r="F8206" s="203"/>
    </row>
    <row r="8207" spans="2:6" ht="15.75">
      <c r="B8207" s="188"/>
      <c r="C8207" s="188"/>
      <c r="D8207" s="203"/>
      <c r="E8207" s="203"/>
      <c r="F8207" s="203"/>
    </row>
    <row r="8208" spans="2:6" ht="15.75">
      <c r="B8208" s="188"/>
      <c r="C8208" s="188"/>
      <c r="D8208" s="203"/>
      <c r="E8208" s="203"/>
      <c r="F8208" s="203"/>
    </row>
    <row r="8209" spans="2:6" ht="15.75">
      <c r="B8209" s="188"/>
      <c r="C8209" s="188"/>
      <c r="D8209" s="203"/>
      <c r="E8209" s="203"/>
      <c r="F8209" s="203"/>
    </row>
    <row r="8210" spans="2:6" ht="15.75">
      <c r="B8210" s="188"/>
      <c r="C8210" s="188"/>
      <c r="D8210" s="203"/>
      <c r="E8210" s="203"/>
      <c r="F8210" s="203"/>
    </row>
    <row r="8211" spans="2:6" ht="15.75">
      <c r="B8211" s="188"/>
      <c r="C8211" s="188"/>
      <c r="D8211" s="203"/>
      <c r="E8211" s="203"/>
      <c r="F8211" s="203"/>
    </row>
    <row r="8212" spans="2:6" ht="15.75">
      <c r="B8212" s="188"/>
      <c r="C8212" s="188"/>
      <c r="D8212" s="203"/>
      <c r="E8212" s="203"/>
      <c r="F8212" s="203"/>
    </row>
    <row r="8213" spans="2:6" ht="15.75">
      <c r="B8213" s="188"/>
      <c r="C8213" s="188"/>
      <c r="D8213" s="203"/>
      <c r="E8213" s="203"/>
      <c r="F8213" s="203"/>
    </row>
    <row r="8214" spans="2:6" ht="15.75">
      <c r="B8214" s="188"/>
      <c r="C8214" s="188"/>
      <c r="D8214" s="203"/>
      <c r="E8214" s="203"/>
      <c r="F8214" s="203"/>
    </row>
    <row r="8215" spans="2:6" ht="15.75">
      <c r="B8215" s="188"/>
      <c r="C8215" s="188"/>
      <c r="D8215" s="203"/>
      <c r="E8215" s="203"/>
      <c r="F8215" s="203"/>
    </row>
    <row r="8216" spans="2:6" ht="15.75">
      <c r="B8216" s="188"/>
      <c r="C8216" s="188"/>
      <c r="D8216" s="203"/>
      <c r="E8216" s="203"/>
      <c r="F8216" s="203"/>
    </row>
    <row r="8217" spans="2:6" ht="15.75">
      <c r="B8217" s="188"/>
      <c r="C8217" s="188"/>
      <c r="D8217" s="203"/>
      <c r="E8217" s="203"/>
      <c r="F8217" s="203"/>
    </row>
    <row r="8218" spans="2:6" ht="15.75">
      <c r="B8218" s="188"/>
      <c r="C8218" s="188"/>
      <c r="D8218" s="203"/>
      <c r="E8218" s="203"/>
      <c r="F8218" s="203"/>
    </row>
    <row r="8219" spans="2:6" ht="15.75">
      <c r="B8219" s="188"/>
      <c r="C8219" s="188"/>
      <c r="D8219" s="203"/>
      <c r="E8219" s="203"/>
      <c r="F8219" s="203"/>
    </row>
    <row r="8220" spans="2:6" ht="15.75">
      <c r="B8220" s="188"/>
      <c r="C8220" s="188"/>
      <c r="D8220" s="203"/>
      <c r="E8220" s="203"/>
      <c r="F8220" s="203"/>
    </row>
    <row r="8221" spans="2:6" ht="15.75">
      <c r="B8221" s="188"/>
      <c r="C8221" s="188"/>
      <c r="D8221" s="203"/>
      <c r="E8221" s="203"/>
      <c r="F8221" s="203"/>
    </row>
    <row r="8222" spans="2:6" ht="15.75">
      <c r="B8222" s="188"/>
      <c r="C8222" s="188"/>
      <c r="D8222" s="203"/>
      <c r="E8222" s="203"/>
      <c r="F8222" s="203"/>
    </row>
    <row r="8223" spans="2:6" ht="15.75">
      <c r="B8223" s="188"/>
      <c r="C8223" s="188"/>
      <c r="D8223" s="203"/>
      <c r="E8223" s="203"/>
      <c r="F8223" s="203"/>
    </row>
    <row r="8224" spans="2:6" ht="15.75">
      <c r="B8224" s="188"/>
      <c r="C8224" s="188"/>
      <c r="D8224" s="203"/>
      <c r="E8224" s="203"/>
      <c r="F8224" s="203"/>
    </row>
    <row r="8225" spans="2:6" ht="15.75">
      <c r="B8225" s="188"/>
      <c r="C8225" s="188"/>
      <c r="D8225" s="203"/>
      <c r="E8225" s="203"/>
      <c r="F8225" s="203"/>
    </row>
    <row r="8226" spans="2:6" ht="15.75">
      <c r="B8226" s="188"/>
      <c r="C8226" s="188"/>
      <c r="D8226" s="203"/>
      <c r="E8226" s="203"/>
      <c r="F8226" s="203"/>
    </row>
    <row r="8227" spans="2:6" ht="15.75">
      <c r="B8227" s="188"/>
      <c r="C8227" s="188"/>
      <c r="D8227" s="203"/>
      <c r="E8227" s="203"/>
      <c r="F8227" s="203"/>
    </row>
    <row r="8228" spans="2:6" ht="15.75">
      <c r="B8228" s="188"/>
      <c r="C8228" s="188"/>
      <c r="D8228" s="203"/>
      <c r="E8228" s="203"/>
      <c r="F8228" s="203"/>
    </row>
    <row r="8229" spans="2:6" ht="15.75">
      <c r="B8229" s="188"/>
      <c r="C8229" s="188"/>
      <c r="D8229" s="203"/>
      <c r="E8229" s="203"/>
      <c r="F8229" s="203"/>
    </row>
    <row r="8230" spans="2:6" ht="15.75">
      <c r="B8230" s="188"/>
      <c r="C8230" s="188"/>
      <c r="D8230" s="203"/>
      <c r="E8230" s="203"/>
      <c r="F8230" s="203"/>
    </row>
    <row r="8231" spans="2:6" ht="15.75">
      <c r="B8231" s="188"/>
      <c r="C8231" s="188"/>
      <c r="D8231" s="203"/>
      <c r="E8231" s="203"/>
      <c r="F8231" s="203"/>
    </row>
    <row r="8232" spans="2:6" ht="15.75">
      <c r="B8232" s="188"/>
      <c r="C8232" s="188"/>
      <c r="D8232" s="203"/>
      <c r="E8232" s="203"/>
      <c r="F8232" s="203"/>
    </row>
    <row r="8233" spans="2:6" ht="15.75">
      <c r="B8233" s="188"/>
      <c r="C8233" s="188"/>
      <c r="D8233" s="203"/>
      <c r="E8233" s="203"/>
      <c r="F8233" s="203"/>
    </row>
    <row r="8234" spans="2:6" ht="15.75">
      <c r="B8234" s="188"/>
      <c r="C8234" s="188"/>
      <c r="D8234" s="203"/>
      <c r="E8234" s="203"/>
      <c r="F8234" s="203"/>
    </row>
    <row r="8235" spans="2:6" ht="15.75">
      <c r="B8235" s="188"/>
      <c r="C8235" s="188"/>
      <c r="D8235" s="203"/>
      <c r="E8235" s="203"/>
      <c r="F8235" s="203"/>
    </row>
    <row r="8236" spans="2:6" ht="15.75">
      <c r="B8236" s="188"/>
      <c r="C8236" s="188"/>
      <c r="D8236" s="203"/>
      <c r="E8236" s="203"/>
      <c r="F8236" s="203"/>
    </row>
    <row r="8237" spans="2:6" ht="15.75">
      <c r="B8237" s="188"/>
      <c r="C8237" s="188"/>
      <c r="D8237" s="203"/>
      <c r="E8237" s="203"/>
      <c r="F8237" s="203"/>
    </row>
    <row r="8238" spans="2:6" ht="15.75">
      <c r="B8238" s="188"/>
      <c r="C8238" s="188"/>
      <c r="D8238" s="203"/>
      <c r="E8238" s="203"/>
      <c r="F8238" s="203"/>
    </row>
    <row r="8239" spans="2:6" ht="15.75">
      <c r="B8239" s="188"/>
      <c r="C8239" s="188"/>
      <c r="D8239" s="203"/>
      <c r="E8239" s="203"/>
      <c r="F8239" s="203"/>
    </row>
    <row r="8240" spans="2:6" ht="15.75">
      <c r="B8240" s="188"/>
      <c r="C8240" s="188"/>
      <c r="D8240" s="203"/>
      <c r="E8240" s="203"/>
      <c r="F8240" s="203"/>
    </row>
    <row r="8241" spans="2:6" ht="15.75">
      <c r="B8241" s="188"/>
      <c r="C8241" s="188"/>
      <c r="D8241" s="203"/>
      <c r="E8241" s="203"/>
      <c r="F8241" s="203"/>
    </row>
    <row r="8242" spans="2:6" ht="15.75">
      <c r="B8242" s="188"/>
      <c r="C8242" s="188"/>
      <c r="D8242" s="203"/>
      <c r="E8242" s="203"/>
      <c r="F8242" s="203"/>
    </row>
    <row r="8243" spans="2:6" ht="15.75">
      <c r="B8243" s="188"/>
      <c r="C8243" s="188"/>
      <c r="D8243" s="203"/>
      <c r="E8243" s="203"/>
      <c r="F8243" s="203"/>
    </row>
    <row r="8244" spans="2:6" ht="15.75">
      <c r="B8244" s="188"/>
      <c r="C8244" s="188"/>
      <c r="D8244" s="203"/>
      <c r="E8244" s="203"/>
      <c r="F8244" s="203"/>
    </row>
    <row r="8245" spans="2:6" ht="15.75">
      <c r="B8245" s="188"/>
      <c r="C8245" s="188"/>
      <c r="D8245" s="203"/>
      <c r="E8245" s="203"/>
      <c r="F8245" s="203"/>
    </row>
    <row r="8246" spans="2:6" ht="15.75">
      <c r="B8246" s="188"/>
      <c r="C8246" s="188"/>
      <c r="D8246" s="203"/>
      <c r="E8246" s="203"/>
      <c r="F8246" s="203"/>
    </row>
    <row r="8247" spans="2:6" ht="15.75">
      <c r="B8247" s="188"/>
      <c r="C8247" s="188"/>
      <c r="D8247" s="203"/>
      <c r="E8247" s="203"/>
      <c r="F8247" s="203"/>
    </row>
    <row r="8248" spans="2:6" ht="15.75">
      <c r="B8248" s="188"/>
      <c r="C8248" s="188"/>
      <c r="D8248" s="203"/>
      <c r="E8248" s="203"/>
      <c r="F8248" s="203"/>
    </row>
    <row r="8249" spans="2:6" ht="15.75">
      <c r="B8249" s="188"/>
      <c r="C8249" s="188"/>
      <c r="D8249" s="203"/>
      <c r="E8249" s="203"/>
      <c r="F8249" s="203"/>
    </row>
    <row r="8250" spans="2:6" ht="15.75">
      <c r="B8250" s="188"/>
      <c r="C8250" s="188"/>
      <c r="D8250" s="203"/>
      <c r="E8250" s="203"/>
      <c r="F8250" s="203"/>
    </row>
    <row r="8251" spans="2:6" ht="15.75">
      <c r="B8251" s="188"/>
      <c r="C8251" s="188"/>
      <c r="D8251" s="203"/>
      <c r="E8251" s="203"/>
      <c r="F8251" s="203"/>
    </row>
    <row r="8252" spans="2:6" ht="15.75">
      <c r="B8252" s="188"/>
      <c r="C8252" s="188"/>
      <c r="D8252" s="203"/>
      <c r="E8252" s="203"/>
      <c r="F8252" s="203"/>
    </row>
    <row r="8253" spans="2:6" ht="15.75">
      <c r="B8253" s="188"/>
      <c r="C8253" s="188"/>
      <c r="D8253" s="203"/>
      <c r="E8253" s="203"/>
      <c r="F8253" s="203"/>
    </row>
    <row r="8254" spans="2:6" ht="15.75">
      <c r="B8254" s="188"/>
      <c r="C8254" s="188"/>
      <c r="D8254" s="203"/>
      <c r="E8254" s="203"/>
      <c r="F8254" s="203"/>
    </row>
    <row r="8255" spans="2:6" ht="15.75">
      <c r="B8255" s="188"/>
      <c r="C8255" s="188"/>
      <c r="D8255" s="203"/>
      <c r="E8255" s="203"/>
      <c r="F8255" s="203"/>
    </row>
    <row r="8256" spans="2:6" ht="15.75">
      <c r="B8256" s="188"/>
      <c r="C8256" s="188"/>
      <c r="D8256" s="203"/>
      <c r="E8256" s="203"/>
      <c r="F8256" s="203"/>
    </row>
    <row r="8257" spans="2:6" ht="15.75">
      <c r="B8257" s="188"/>
      <c r="C8257" s="188"/>
      <c r="D8257" s="203"/>
      <c r="E8257" s="203"/>
      <c r="F8257" s="203"/>
    </row>
    <row r="8258" spans="2:6" ht="15.75">
      <c r="B8258" s="188"/>
      <c r="C8258" s="188"/>
      <c r="D8258" s="203"/>
      <c r="E8258" s="203"/>
      <c r="F8258" s="203"/>
    </row>
    <row r="8259" spans="2:6" ht="15.75">
      <c r="B8259" s="188"/>
      <c r="C8259" s="188"/>
      <c r="D8259" s="203"/>
      <c r="E8259" s="203"/>
      <c r="F8259" s="203"/>
    </row>
    <row r="8260" spans="2:6" ht="15.75">
      <c r="B8260" s="188"/>
      <c r="C8260" s="188"/>
      <c r="D8260" s="203"/>
      <c r="E8260" s="203"/>
      <c r="F8260" s="203"/>
    </row>
    <row r="8261" spans="2:6" ht="15.75">
      <c r="B8261" s="188"/>
      <c r="C8261" s="188"/>
      <c r="D8261" s="203"/>
      <c r="E8261" s="203"/>
      <c r="F8261" s="203"/>
    </row>
    <row r="8262" spans="2:6" ht="15.75">
      <c r="B8262" s="188"/>
      <c r="C8262" s="188"/>
      <c r="D8262" s="203"/>
      <c r="E8262" s="203"/>
      <c r="F8262" s="203"/>
    </row>
    <row r="8263" spans="2:6" ht="15.75">
      <c r="B8263" s="188"/>
      <c r="C8263" s="188"/>
      <c r="D8263" s="203"/>
      <c r="E8263" s="203"/>
      <c r="F8263" s="203"/>
    </row>
    <row r="8264" spans="2:6" ht="15.75">
      <c r="B8264" s="188"/>
      <c r="C8264" s="188"/>
      <c r="D8264" s="203"/>
      <c r="E8264" s="203"/>
      <c r="F8264" s="203"/>
    </row>
    <row r="8265" spans="2:6" ht="15.75">
      <c r="B8265" s="188"/>
      <c r="C8265" s="188"/>
      <c r="D8265" s="203"/>
      <c r="E8265" s="203"/>
      <c r="F8265" s="203"/>
    </row>
    <row r="8266" spans="2:6" ht="15.75">
      <c r="B8266" s="188"/>
      <c r="C8266" s="188"/>
      <c r="D8266" s="203"/>
      <c r="E8266" s="203"/>
      <c r="F8266" s="203"/>
    </row>
    <row r="8267" spans="2:6" ht="15.75">
      <c r="B8267" s="188"/>
      <c r="C8267" s="188"/>
      <c r="D8267" s="203"/>
      <c r="E8267" s="203"/>
      <c r="F8267" s="203"/>
    </row>
    <row r="8268" spans="2:6" ht="15.75">
      <c r="B8268" s="188"/>
      <c r="C8268" s="188"/>
      <c r="D8268" s="203"/>
      <c r="E8268" s="203"/>
      <c r="F8268" s="203"/>
    </row>
    <row r="8269" spans="2:6" ht="15.75">
      <c r="B8269" s="188"/>
      <c r="C8269" s="188"/>
      <c r="D8269" s="203"/>
      <c r="E8269" s="203"/>
      <c r="F8269" s="203"/>
    </row>
    <row r="8270" spans="2:6" ht="15.75">
      <c r="B8270" s="188"/>
      <c r="C8270" s="188"/>
      <c r="D8270" s="203"/>
      <c r="E8270" s="203"/>
      <c r="F8270" s="203"/>
    </row>
    <row r="8271" spans="2:6" ht="15.75">
      <c r="B8271" s="188"/>
      <c r="C8271" s="188"/>
      <c r="D8271" s="203"/>
      <c r="E8271" s="203"/>
      <c r="F8271" s="203"/>
    </row>
    <row r="8272" spans="2:6" ht="15.75">
      <c r="B8272" s="188"/>
      <c r="C8272" s="188"/>
      <c r="D8272" s="203"/>
      <c r="E8272" s="203"/>
      <c r="F8272" s="203"/>
    </row>
    <row r="8273" spans="2:6" ht="15.75">
      <c r="B8273" s="188"/>
      <c r="C8273" s="188"/>
      <c r="D8273" s="203"/>
      <c r="E8273" s="203"/>
      <c r="F8273" s="203"/>
    </row>
    <row r="8274" spans="2:6" ht="15.75">
      <c r="B8274" s="188"/>
      <c r="C8274" s="188"/>
      <c r="D8274" s="203"/>
      <c r="E8274" s="203"/>
      <c r="F8274" s="203"/>
    </row>
    <row r="8275" spans="2:6" ht="15.75">
      <c r="B8275" s="188"/>
      <c r="C8275" s="188"/>
      <c r="D8275" s="203"/>
      <c r="E8275" s="203"/>
      <c r="F8275" s="203"/>
    </row>
    <row r="8276" spans="2:6" ht="15.75">
      <c r="B8276" s="188"/>
      <c r="C8276" s="188"/>
      <c r="D8276" s="203"/>
      <c r="E8276" s="203"/>
      <c r="F8276" s="203"/>
    </row>
    <row r="8277" spans="2:6" ht="15.75">
      <c r="B8277" s="188"/>
      <c r="C8277" s="188"/>
      <c r="D8277" s="203"/>
      <c r="E8277" s="203"/>
      <c r="F8277" s="203"/>
    </row>
    <row r="8278" spans="2:6" ht="15.75">
      <c r="B8278" s="188"/>
      <c r="C8278" s="188"/>
      <c r="D8278" s="203"/>
      <c r="E8278" s="203"/>
      <c r="F8278" s="203"/>
    </row>
    <row r="8279" spans="2:6" ht="15.75">
      <c r="B8279" s="188"/>
      <c r="C8279" s="188"/>
      <c r="D8279" s="203"/>
      <c r="E8279" s="203"/>
      <c r="F8279" s="203"/>
    </row>
    <row r="8280" spans="2:6" ht="15.75">
      <c r="B8280" s="188"/>
      <c r="C8280" s="188"/>
      <c r="D8280" s="203"/>
      <c r="E8280" s="203"/>
      <c r="F8280" s="203"/>
    </row>
    <row r="8281" spans="2:6" ht="15.75">
      <c r="B8281" s="188"/>
      <c r="C8281" s="188"/>
      <c r="D8281" s="203"/>
      <c r="E8281" s="203"/>
      <c r="F8281" s="203"/>
    </row>
    <row r="8282" spans="2:6" ht="15.75">
      <c r="B8282" s="188"/>
      <c r="C8282" s="188"/>
      <c r="D8282" s="203"/>
      <c r="E8282" s="203"/>
      <c r="F8282" s="203"/>
    </row>
    <row r="8283" spans="2:6" ht="15.75">
      <c r="B8283" s="188"/>
      <c r="C8283" s="188"/>
      <c r="D8283" s="203"/>
      <c r="E8283" s="203"/>
      <c r="F8283" s="203"/>
    </row>
    <row r="8284" spans="2:6" ht="15.75">
      <c r="B8284" s="188"/>
      <c r="C8284" s="188"/>
      <c r="D8284" s="203"/>
      <c r="E8284" s="203"/>
      <c r="F8284" s="203"/>
    </row>
    <row r="8285" spans="2:6" ht="15.75">
      <c r="B8285" s="188"/>
      <c r="C8285" s="188"/>
      <c r="D8285" s="203"/>
      <c r="E8285" s="203"/>
      <c r="F8285" s="203"/>
    </row>
    <row r="8286" spans="2:6" ht="15.75">
      <c r="B8286" s="188"/>
      <c r="C8286" s="188"/>
      <c r="D8286" s="203"/>
      <c r="E8286" s="203"/>
      <c r="F8286" s="203"/>
    </row>
    <row r="8287" spans="2:6" ht="15.75">
      <c r="B8287" s="188"/>
      <c r="C8287" s="188"/>
      <c r="D8287" s="203"/>
      <c r="E8287" s="203"/>
      <c r="F8287" s="203"/>
    </row>
    <row r="8288" spans="2:6" ht="15.75">
      <c r="B8288" s="188"/>
      <c r="C8288" s="188"/>
      <c r="D8288" s="203"/>
      <c r="E8288" s="203"/>
      <c r="F8288" s="203"/>
    </row>
    <row r="8289" spans="2:6" ht="15.75">
      <c r="B8289" s="188"/>
      <c r="C8289" s="188"/>
      <c r="D8289" s="203"/>
      <c r="E8289" s="203"/>
      <c r="F8289" s="203"/>
    </row>
    <row r="8290" spans="2:6" ht="15.75">
      <c r="B8290" s="188"/>
      <c r="C8290" s="188"/>
      <c r="D8290" s="203"/>
      <c r="E8290" s="203"/>
      <c r="F8290" s="203"/>
    </row>
    <row r="8291" spans="2:6" ht="15.75">
      <c r="B8291" s="188"/>
      <c r="C8291" s="188"/>
      <c r="D8291" s="203"/>
      <c r="E8291" s="203"/>
      <c r="F8291" s="203"/>
    </row>
    <row r="8292" spans="2:6" ht="15.75">
      <c r="B8292" s="188"/>
      <c r="C8292" s="188"/>
      <c r="D8292" s="203"/>
      <c r="E8292" s="203"/>
      <c r="F8292" s="203"/>
    </row>
    <row r="8293" spans="2:6" ht="15.75">
      <c r="B8293" s="188"/>
      <c r="C8293" s="188"/>
      <c r="D8293" s="203"/>
      <c r="E8293" s="203"/>
      <c r="F8293" s="203"/>
    </row>
    <row r="8294" spans="2:6" ht="15.75">
      <c r="B8294" s="188"/>
      <c r="C8294" s="188"/>
      <c r="D8294" s="203"/>
      <c r="E8294" s="203"/>
      <c r="F8294" s="203"/>
    </row>
    <row r="8295" spans="2:6" ht="15.75">
      <c r="B8295" s="188"/>
      <c r="C8295" s="188"/>
      <c r="D8295" s="203"/>
      <c r="E8295" s="203"/>
      <c r="F8295" s="203"/>
    </row>
    <row r="8296" spans="2:6" ht="15.75">
      <c r="B8296" s="188"/>
      <c r="C8296" s="188"/>
      <c r="D8296" s="203"/>
      <c r="E8296" s="203"/>
      <c r="F8296" s="203"/>
    </row>
    <row r="8297" spans="2:6" ht="15.75">
      <c r="B8297" s="188"/>
      <c r="C8297" s="188"/>
      <c r="D8297" s="203"/>
      <c r="E8297" s="203"/>
      <c r="F8297" s="203"/>
    </row>
    <row r="8298" spans="2:6" ht="15.75">
      <c r="B8298" s="188"/>
      <c r="C8298" s="188"/>
      <c r="D8298" s="203"/>
      <c r="E8298" s="203"/>
      <c r="F8298" s="203"/>
    </row>
    <row r="8299" spans="2:6" ht="15.75">
      <c r="B8299" s="188"/>
      <c r="C8299" s="188"/>
      <c r="D8299" s="203"/>
      <c r="E8299" s="203"/>
      <c r="F8299" s="203"/>
    </row>
    <row r="8300" spans="2:6" ht="15.75">
      <c r="B8300" s="188"/>
      <c r="C8300" s="188"/>
      <c r="D8300" s="203"/>
      <c r="E8300" s="203"/>
      <c r="F8300" s="203"/>
    </row>
    <row r="8301" spans="2:6" ht="15.75">
      <c r="B8301" s="188"/>
      <c r="C8301" s="188"/>
      <c r="D8301" s="203"/>
      <c r="E8301" s="203"/>
      <c r="F8301" s="203"/>
    </row>
    <row r="8302" spans="2:6" ht="15.75">
      <c r="B8302" s="188"/>
      <c r="C8302" s="188"/>
      <c r="D8302" s="203"/>
      <c r="E8302" s="203"/>
      <c r="F8302" s="203"/>
    </row>
    <row r="8303" spans="2:6" ht="15.75">
      <c r="B8303" s="188"/>
      <c r="C8303" s="188"/>
      <c r="D8303" s="203"/>
      <c r="E8303" s="203"/>
      <c r="F8303" s="203"/>
    </row>
    <row r="8304" spans="2:6" ht="15.75">
      <c r="B8304" s="188"/>
      <c r="C8304" s="188"/>
      <c r="D8304" s="203"/>
      <c r="E8304" s="203"/>
      <c r="F8304" s="203"/>
    </row>
    <row r="8305" spans="2:6" ht="15.75">
      <c r="B8305" s="188"/>
      <c r="C8305" s="188"/>
      <c r="D8305" s="203"/>
      <c r="E8305" s="203"/>
      <c r="F8305" s="203"/>
    </row>
    <row r="8306" spans="2:6" ht="15.75">
      <c r="B8306" s="188"/>
      <c r="C8306" s="188"/>
      <c r="D8306" s="203"/>
      <c r="E8306" s="203"/>
      <c r="F8306" s="203"/>
    </row>
    <row r="8307" spans="2:6" ht="15.75">
      <c r="B8307" s="188"/>
      <c r="C8307" s="188"/>
      <c r="D8307" s="203"/>
      <c r="E8307" s="203"/>
      <c r="F8307" s="203"/>
    </row>
    <row r="8308" spans="2:6" ht="15.75">
      <c r="B8308" s="188"/>
      <c r="C8308" s="188"/>
      <c r="D8308" s="203"/>
      <c r="E8308" s="203"/>
      <c r="F8308" s="203"/>
    </row>
    <row r="8309" spans="2:6" ht="15.75">
      <c r="B8309" s="188"/>
      <c r="C8309" s="188"/>
      <c r="D8309" s="203"/>
      <c r="E8309" s="203"/>
      <c r="F8309" s="203"/>
    </row>
    <row r="8310" spans="2:6" ht="15.75">
      <c r="B8310" s="188"/>
      <c r="C8310" s="188"/>
      <c r="D8310" s="203"/>
      <c r="E8310" s="203"/>
      <c r="F8310" s="203"/>
    </row>
    <row r="8311" spans="2:6" ht="15.75">
      <c r="B8311" s="188"/>
      <c r="C8311" s="188"/>
      <c r="D8311" s="203"/>
      <c r="E8311" s="203"/>
      <c r="F8311" s="203"/>
    </row>
    <row r="8312" spans="2:6" ht="15.75">
      <c r="B8312" s="188"/>
      <c r="C8312" s="188"/>
      <c r="D8312" s="203"/>
      <c r="E8312" s="203"/>
      <c r="F8312" s="203"/>
    </row>
    <row r="8313" spans="2:6" ht="15.75">
      <c r="B8313" s="188"/>
      <c r="C8313" s="188"/>
      <c r="D8313" s="203"/>
      <c r="E8313" s="203"/>
      <c r="F8313" s="203"/>
    </row>
    <row r="8314" spans="2:6" ht="15.75">
      <c r="B8314" s="188"/>
      <c r="C8314" s="188"/>
      <c r="D8314" s="203"/>
      <c r="E8314" s="203"/>
      <c r="F8314" s="203"/>
    </row>
    <row r="8315" spans="2:6" ht="15.75">
      <c r="B8315" s="188"/>
      <c r="C8315" s="188"/>
      <c r="D8315" s="203"/>
      <c r="E8315" s="203"/>
      <c r="F8315" s="203"/>
    </row>
    <row r="8316" spans="2:6" ht="15.75">
      <c r="B8316" s="188"/>
      <c r="C8316" s="188"/>
      <c r="D8316" s="203"/>
      <c r="E8316" s="203"/>
      <c r="F8316" s="203"/>
    </row>
    <row r="8317" spans="2:6" ht="15.75">
      <c r="B8317" s="188"/>
      <c r="C8317" s="188"/>
      <c r="D8317" s="203"/>
      <c r="E8317" s="203"/>
      <c r="F8317" s="203"/>
    </row>
    <row r="8318" spans="2:6" ht="15.75">
      <c r="B8318" s="188"/>
      <c r="C8318" s="188"/>
      <c r="D8318" s="203"/>
      <c r="E8318" s="203"/>
      <c r="F8318" s="203"/>
    </row>
    <row r="8319" spans="2:6" ht="15.75">
      <c r="B8319" s="188"/>
      <c r="C8319" s="188"/>
      <c r="D8319" s="203"/>
      <c r="E8319" s="203"/>
      <c r="F8319" s="203"/>
    </row>
    <row r="8320" spans="2:6" ht="15.75">
      <c r="B8320" s="188"/>
      <c r="C8320" s="188"/>
      <c r="D8320" s="203"/>
      <c r="E8320" s="203"/>
      <c r="F8320" s="203"/>
    </row>
    <row r="8321" spans="2:6" ht="15.75">
      <c r="B8321" s="188"/>
      <c r="C8321" s="188"/>
      <c r="D8321" s="203"/>
      <c r="E8321" s="203"/>
      <c r="F8321" s="203"/>
    </row>
    <row r="8322" spans="2:6" ht="15.75">
      <c r="B8322" s="188"/>
      <c r="C8322" s="188"/>
      <c r="D8322" s="203"/>
      <c r="E8322" s="203"/>
      <c r="F8322" s="203"/>
    </row>
    <row r="8323" spans="2:6" ht="15.75">
      <c r="B8323" s="188"/>
      <c r="C8323" s="188"/>
      <c r="D8323" s="203"/>
      <c r="E8323" s="203"/>
      <c r="F8323" s="203"/>
    </row>
    <row r="8324" spans="2:6" ht="15.75">
      <c r="B8324" s="188"/>
      <c r="C8324" s="188"/>
      <c r="D8324" s="203"/>
      <c r="E8324" s="203"/>
      <c r="F8324" s="203"/>
    </row>
    <row r="8325" spans="2:6" ht="15.75">
      <c r="B8325" s="188"/>
      <c r="C8325" s="188"/>
      <c r="D8325" s="203"/>
      <c r="E8325" s="203"/>
      <c r="F8325" s="203"/>
    </row>
    <row r="8326" spans="2:6" ht="15.75">
      <c r="B8326" s="188"/>
      <c r="C8326" s="188"/>
      <c r="D8326" s="203"/>
      <c r="E8326" s="203"/>
      <c r="F8326" s="203"/>
    </row>
    <row r="8327" spans="2:6" ht="15.75">
      <c r="B8327" s="188"/>
      <c r="C8327" s="188"/>
      <c r="D8327" s="203"/>
      <c r="E8327" s="203"/>
      <c r="F8327" s="203"/>
    </row>
    <row r="8328" spans="2:6" ht="15.75">
      <c r="B8328" s="188"/>
      <c r="C8328" s="188"/>
      <c r="D8328" s="203"/>
      <c r="E8328" s="203"/>
      <c r="F8328" s="203"/>
    </row>
    <row r="8329" spans="2:6" ht="15.75">
      <c r="B8329" s="188"/>
      <c r="C8329" s="188"/>
      <c r="D8329" s="203"/>
      <c r="E8329" s="203"/>
      <c r="F8329" s="203"/>
    </row>
    <row r="8330" spans="2:6" ht="15.75">
      <c r="B8330" s="188"/>
      <c r="C8330" s="188"/>
      <c r="D8330" s="203"/>
      <c r="E8330" s="203"/>
      <c r="F8330" s="203"/>
    </row>
    <row r="8331" spans="2:6" ht="15.75">
      <c r="B8331" s="188"/>
      <c r="C8331" s="188"/>
      <c r="D8331" s="203"/>
      <c r="E8331" s="203"/>
      <c r="F8331" s="203"/>
    </row>
    <row r="8332" spans="2:6" ht="15.75">
      <c r="B8332" s="188"/>
      <c r="C8332" s="188"/>
      <c r="D8332" s="203"/>
      <c r="E8332" s="203"/>
      <c r="F8332" s="203"/>
    </row>
    <row r="8333" spans="2:6" ht="15.75">
      <c r="B8333" s="188"/>
      <c r="C8333" s="188"/>
      <c r="D8333" s="203"/>
      <c r="E8333" s="203"/>
      <c r="F8333" s="203"/>
    </row>
    <row r="8334" spans="2:6" ht="15.75">
      <c r="B8334" s="188"/>
      <c r="C8334" s="188"/>
      <c r="D8334" s="203"/>
      <c r="E8334" s="203"/>
      <c r="F8334" s="203"/>
    </row>
    <row r="8335" spans="2:6" ht="15.75">
      <c r="B8335" s="188"/>
      <c r="C8335" s="188"/>
      <c r="D8335" s="203"/>
      <c r="E8335" s="203"/>
      <c r="F8335" s="203"/>
    </row>
    <row r="8336" spans="2:6" ht="15.75">
      <c r="B8336" s="188"/>
      <c r="C8336" s="188"/>
      <c r="D8336" s="203"/>
      <c r="E8336" s="203"/>
      <c r="F8336" s="203"/>
    </row>
    <row r="8337" spans="2:6" ht="15.75">
      <c r="B8337" s="188"/>
      <c r="C8337" s="188"/>
      <c r="D8337" s="203"/>
      <c r="E8337" s="203"/>
      <c r="F8337" s="203"/>
    </row>
    <row r="8338" spans="2:6" ht="15.75">
      <c r="B8338" s="188"/>
      <c r="C8338" s="188"/>
      <c r="D8338" s="203"/>
      <c r="E8338" s="203"/>
      <c r="F8338" s="203"/>
    </row>
    <row r="8339" spans="2:6" ht="15.75">
      <c r="B8339" s="188"/>
      <c r="C8339" s="188"/>
      <c r="D8339" s="203"/>
      <c r="E8339" s="203"/>
      <c r="F8339" s="203"/>
    </row>
    <row r="8340" spans="2:6" ht="15.75">
      <c r="B8340" s="188"/>
      <c r="C8340" s="188"/>
      <c r="D8340" s="203"/>
      <c r="E8340" s="203"/>
      <c r="F8340" s="203"/>
    </row>
    <row r="8341" spans="2:6" ht="15.75">
      <c r="B8341" s="188"/>
      <c r="C8341" s="188"/>
      <c r="D8341" s="203"/>
      <c r="E8341" s="203"/>
      <c r="F8341" s="203"/>
    </row>
    <row r="8342" spans="2:6" ht="15.75">
      <c r="B8342" s="188"/>
      <c r="C8342" s="188"/>
      <c r="D8342" s="203"/>
      <c r="E8342" s="203"/>
      <c r="F8342" s="203"/>
    </row>
    <row r="8343" spans="2:6" ht="15.75">
      <c r="B8343" s="188"/>
      <c r="C8343" s="188"/>
      <c r="D8343" s="203"/>
      <c r="E8343" s="203"/>
      <c r="F8343" s="203"/>
    </row>
    <row r="8344" spans="2:6" ht="15.75">
      <c r="B8344" s="188"/>
      <c r="C8344" s="188"/>
      <c r="D8344" s="203"/>
      <c r="E8344" s="203"/>
      <c r="F8344" s="203"/>
    </row>
    <row r="8345" spans="2:6" ht="15.75">
      <c r="B8345" s="188"/>
      <c r="C8345" s="188"/>
      <c r="D8345" s="203"/>
      <c r="E8345" s="203"/>
      <c r="F8345" s="203"/>
    </row>
    <row r="8346" spans="2:6" ht="15.75">
      <c r="B8346" s="188"/>
      <c r="C8346" s="188"/>
      <c r="D8346" s="203"/>
      <c r="E8346" s="203"/>
      <c r="F8346" s="203"/>
    </row>
    <row r="8347" spans="2:6" ht="15.75">
      <c r="B8347" s="188"/>
      <c r="C8347" s="188"/>
      <c r="D8347" s="203"/>
      <c r="E8347" s="203"/>
      <c r="F8347" s="203"/>
    </row>
    <row r="8348" spans="2:6" ht="15.75">
      <c r="B8348" s="188"/>
      <c r="C8348" s="188"/>
      <c r="D8348" s="203"/>
      <c r="E8348" s="203"/>
      <c r="F8348" s="203"/>
    </row>
    <row r="8349" spans="2:6" ht="15.75">
      <c r="B8349" s="188"/>
      <c r="C8349" s="188"/>
      <c r="D8349" s="203"/>
      <c r="E8349" s="203"/>
      <c r="F8349" s="203"/>
    </row>
    <row r="8350" spans="2:6" ht="15.75">
      <c r="B8350" s="188"/>
      <c r="C8350" s="188"/>
      <c r="D8350" s="203"/>
      <c r="E8350" s="203"/>
      <c r="F8350" s="203"/>
    </row>
    <row r="8351" spans="2:6" ht="15.75">
      <c r="B8351" s="188"/>
      <c r="C8351" s="188"/>
      <c r="D8351" s="203"/>
      <c r="E8351" s="203"/>
      <c r="F8351" s="203"/>
    </row>
    <row r="8352" spans="2:6" ht="15.75">
      <c r="B8352" s="188"/>
      <c r="C8352" s="188"/>
      <c r="D8352" s="203"/>
      <c r="E8352" s="203"/>
      <c r="F8352" s="203"/>
    </row>
    <row r="8353" spans="2:6" ht="15.75">
      <c r="B8353" s="188"/>
      <c r="C8353" s="188"/>
      <c r="D8353" s="203"/>
      <c r="E8353" s="203"/>
      <c r="F8353" s="203"/>
    </row>
    <row r="8354" spans="2:6" ht="15.75">
      <c r="B8354" s="188"/>
      <c r="C8354" s="188"/>
      <c r="D8354" s="203"/>
      <c r="E8354" s="203"/>
      <c r="F8354" s="203"/>
    </row>
    <row r="8355" spans="2:6" ht="15.75">
      <c r="B8355" s="188"/>
      <c r="C8355" s="188"/>
      <c r="D8355" s="203"/>
      <c r="E8355" s="203"/>
      <c r="F8355" s="203"/>
    </row>
    <row r="8356" spans="2:6" ht="15.75">
      <c r="B8356" s="188"/>
      <c r="C8356" s="188"/>
      <c r="D8356" s="203"/>
      <c r="E8356" s="203"/>
      <c r="F8356" s="203"/>
    </row>
    <row r="8357" spans="2:6" ht="15.75">
      <c r="B8357" s="188"/>
      <c r="C8357" s="188"/>
      <c r="D8357" s="203"/>
      <c r="E8357" s="203"/>
      <c r="F8357" s="203"/>
    </row>
    <row r="8358" spans="2:6" ht="15.75">
      <c r="B8358" s="188"/>
      <c r="C8358" s="188"/>
      <c r="D8358" s="203"/>
      <c r="E8358" s="203"/>
      <c r="F8358" s="203"/>
    </row>
    <row r="8359" spans="2:6" ht="15.75">
      <c r="B8359" s="188"/>
      <c r="C8359" s="188"/>
      <c r="D8359" s="203"/>
      <c r="E8359" s="203"/>
      <c r="F8359" s="203"/>
    </row>
    <row r="8360" spans="2:6" ht="15.75">
      <c r="B8360" s="188"/>
      <c r="C8360" s="188"/>
      <c r="D8360" s="203"/>
      <c r="E8360" s="203"/>
      <c r="F8360" s="203"/>
    </row>
    <row r="8361" spans="2:6" ht="15.75">
      <c r="B8361" s="188"/>
      <c r="C8361" s="188"/>
      <c r="D8361" s="203"/>
      <c r="E8361" s="203"/>
      <c r="F8361" s="203"/>
    </row>
    <row r="8362" spans="2:6" ht="15.75">
      <c r="B8362" s="188"/>
      <c r="C8362" s="188"/>
      <c r="D8362" s="203"/>
      <c r="E8362" s="203"/>
      <c r="F8362" s="203"/>
    </row>
    <row r="8363" spans="2:6" ht="15.75">
      <c r="B8363" s="188"/>
      <c r="C8363" s="188"/>
      <c r="D8363" s="203"/>
      <c r="E8363" s="203"/>
      <c r="F8363" s="203"/>
    </row>
    <row r="8364" spans="2:6" ht="15.75">
      <c r="B8364" s="188"/>
      <c r="C8364" s="188"/>
      <c r="D8364" s="203"/>
      <c r="E8364" s="203"/>
      <c r="F8364" s="203"/>
    </row>
    <row r="8365" spans="2:6" ht="15.75">
      <c r="B8365" s="188"/>
      <c r="C8365" s="188"/>
      <c r="D8365" s="203"/>
      <c r="E8365" s="203"/>
      <c r="F8365" s="203"/>
    </row>
    <row r="8366" spans="2:6" ht="15.75">
      <c r="B8366" s="188"/>
      <c r="C8366" s="188"/>
      <c r="D8366" s="203"/>
      <c r="E8366" s="203"/>
      <c r="F8366" s="203"/>
    </row>
    <row r="8367" spans="2:6" ht="15.75">
      <c r="B8367" s="188"/>
      <c r="C8367" s="188"/>
      <c r="D8367" s="203"/>
      <c r="E8367" s="203"/>
      <c r="F8367" s="203"/>
    </row>
    <row r="8368" spans="2:6" ht="15.75">
      <c r="B8368" s="188"/>
      <c r="C8368" s="188"/>
      <c r="D8368" s="203"/>
      <c r="E8368" s="203"/>
      <c r="F8368" s="203"/>
    </row>
    <row r="8369" spans="2:6" ht="15.75">
      <c r="B8369" s="188"/>
      <c r="C8369" s="188"/>
      <c r="D8369" s="203"/>
      <c r="E8369" s="203"/>
      <c r="F8369" s="203"/>
    </row>
    <row r="8370" spans="2:6" ht="15.75">
      <c r="B8370" s="188"/>
      <c r="C8370" s="188"/>
      <c r="D8370" s="203"/>
      <c r="E8370" s="203"/>
      <c r="F8370" s="203"/>
    </row>
    <row r="8371" spans="2:6" ht="15.75">
      <c r="B8371" s="188"/>
      <c r="C8371" s="188"/>
      <c r="D8371" s="203"/>
      <c r="E8371" s="203"/>
      <c r="F8371" s="203"/>
    </row>
    <row r="8372" spans="2:6" ht="15.75">
      <c r="B8372" s="188"/>
      <c r="C8372" s="188"/>
      <c r="D8372" s="203"/>
      <c r="E8372" s="203"/>
      <c r="F8372" s="203"/>
    </row>
    <row r="8373" spans="2:6" ht="15.75">
      <c r="B8373" s="188"/>
      <c r="C8373" s="188"/>
      <c r="D8373" s="203"/>
      <c r="E8373" s="203"/>
      <c r="F8373" s="203"/>
    </row>
    <row r="8374" spans="2:6" ht="15.75">
      <c r="B8374" s="188"/>
      <c r="C8374" s="188"/>
      <c r="D8374" s="203"/>
      <c r="E8374" s="203"/>
      <c r="F8374" s="203"/>
    </row>
    <row r="8375" spans="2:6" ht="15.75">
      <c r="B8375" s="188"/>
      <c r="C8375" s="188"/>
      <c r="D8375" s="203"/>
      <c r="E8375" s="203"/>
      <c r="F8375" s="203"/>
    </row>
    <row r="8376" spans="2:6" ht="15.75">
      <c r="B8376" s="188"/>
      <c r="C8376" s="188"/>
      <c r="D8376" s="203"/>
      <c r="E8376" s="203"/>
      <c r="F8376" s="203"/>
    </row>
    <row r="8377" spans="2:6" ht="15.75">
      <c r="B8377" s="188"/>
      <c r="C8377" s="188"/>
      <c r="D8377" s="203"/>
      <c r="E8377" s="203"/>
      <c r="F8377" s="203"/>
    </row>
    <row r="8378" spans="2:6" ht="15.75">
      <c r="B8378" s="188"/>
      <c r="C8378" s="188"/>
      <c r="D8378" s="203"/>
      <c r="E8378" s="203"/>
      <c r="F8378" s="203"/>
    </row>
    <row r="8379" spans="2:6" ht="15.75">
      <c r="B8379" s="188"/>
      <c r="C8379" s="188"/>
      <c r="D8379" s="203"/>
      <c r="E8379" s="203"/>
      <c r="F8379" s="203"/>
    </row>
    <row r="8380" spans="2:6" ht="15.75">
      <c r="B8380" s="188"/>
      <c r="C8380" s="188"/>
      <c r="D8380" s="203"/>
      <c r="E8380" s="203"/>
      <c r="F8380" s="203"/>
    </row>
    <row r="8381" spans="2:6" ht="15.75">
      <c r="B8381" s="188"/>
      <c r="C8381" s="188"/>
      <c r="D8381" s="203"/>
      <c r="E8381" s="203"/>
      <c r="F8381" s="203"/>
    </row>
    <row r="8382" spans="2:6" ht="15.75">
      <c r="B8382" s="188"/>
      <c r="C8382" s="188"/>
      <c r="D8382" s="203"/>
      <c r="E8382" s="203"/>
      <c r="F8382" s="203"/>
    </row>
    <row r="8383" spans="2:6" ht="15.75">
      <c r="B8383" s="188"/>
      <c r="C8383" s="188"/>
      <c r="D8383" s="203"/>
      <c r="E8383" s="203"/>
      <c r="F8383" s="203"/>
    </row>
    <row r="8384" spans="2:6" ht="15.75">
      <c r="B8384" s="188"/>
      <c r="C8384" s="188"/>
      <c r="D8384" s="203"/>
      <c r="E8384" s="203"/>
      <c r="F8384" s="203"/>
    </row>
    <row r="8385" spans="2:6" ht="15.75">
      <c r="B8385" s="188"/>
      <c r="C8385" s="188"/>
      <c r="D8385" s="203"/>
      <c r="E8385" s="203"/>
      <c r="F8385" s="203"/>
    </row>
    <row r="8386" spans="2:6" ht="15.75">
      <c r="B8386" s="188"/>
      <c r="C8386" s="188"/>
      <c r="D8386" s="203"/>
      <c r="E8386" s="203"/>
      <c r="F8386" s="203"/>
    </row>
    <row r="8387" spans="2:6" ht="15.75">
      <c r="B8387" s="188"/>
      <c r="C8387" s="188"/>
      <c r="D8387" s="203"/>
      <c r="E8387" s="203"/>
      <c r="F8387" s="203"/>
    </row>
    <row r="8388" spans="2:6" ht="15.75">
      <c r="B8388" s="188"/>
      <c r="C8388" s="188"/>
      <c r="D8388" s="203"/>
      <c r="E8388" s="203"/>
      <c r="F8388" s="203"/>
    </row>
    <row r="8389" spans="2:6" ht="15.75">
      <c r="B8389" s="188"/>
      <c r="C8389" s="188"/>
      <c r="D8389" s="203"/>
      <c r="E8389" s="203"/>
      <c r="F8389" s="203"/>
    </row>
    <row r="8390" spans="2:6" ht="15.75">
      <c r="B8390" s="188"/>
      <c r="C8390" s="188"/>
      <c r="D8390" s="203"/>
      <c r="E8390" s="203"/>
      <c r="F8390" s="203"/>
    </row>
    <row r="8391" spans="2:6" ht="15.75">
      <c r="B8391" s="188"/>
      <c r="C8391" s="188"/>
      <c r="D8391" s="203"/>
      <c r="E8391" s="203"/>
      <c r="F8391" s="203"/>
    </row>
    <row r="8392" spans="2:6" ht="15.75">
      <c r="B8392" s="188"/>
      <c r="C8392" s="188"/>
      <c r="D8392" s="203"/>
      <c r="E8392" s="203"/>
      <c r="F8392" s="203"/>
    </row>
    <row r="8393" spans="2:6" ht="15.75">
      <c r="B8393" s="188"/>
      <c r="C8393" s="188"/>
      <c r="D8393" s="203"/>
      <c r="E8393" s="203"/>
      <c r="F8393" s="203"/>
    </row>
    <row r="8394" spans="2:6" ht="15.75">
      <c r="B8394" s="188"/>
      <c r="C8394" s="188"/>
      <c r="D8394" s="203"/>
      <c r="E8394" s="203"/>
      <c r="F8394" s="203"/>
    </row>
    <row r="8395" spans="2:6" ht="15.75">
      <c r="B8395" s="188"/>
      <c r="C8395" s="188"/>
      <c r="D8395" s="203"/>
      <c r="E8395" s="203"/>
      <c r="F8395" s="203"/>
    </row>
    <row r="8396" spans="2:6" ht="15.75">
      <c r="B8396" s="188"/>
      <c r="C8396" s="188"/>
      <c r="D8396" s="203"/>
      <c r="E8396" s="203"/>
      <c r="F8396" s="203"/>
    </row>
    <row r="8397" spans="2:6" ht="15.75">
      <c r="B8397" s="188"/>
      <c r="C8397" s="188"/>
      <c r="D8397" s="203"/>
      <c r="E8397" s="203"/>
      <c r="F8397" s="203"/>
    </row>
    <row r="8398" spans="2:6" ht="15.75">
      <c r="B8398" s="188"/>
      <c r="C8398" s="188"/>
      <c r="D8398" s="203"/>
      <c r="E8398" s="203"/>
      <c r="F8398" s="203"/>
    </row>
    <row r="8399" spans="2:6" ht="15.75">
      <c r="B8399" s="188"/>
      <c r="C8399" s="188"/>
      <c r="D8399" s="203"/>
      <c r="E8399" s="203"/>
      <c r="F8399" s="203"/>
    </row>
    <row r="8400" spans="2:6" ht="15.75">
      <c r="B8400" s="188"/>
      <c r="C8400" s="188"/>
      <c r="D8400" s="203"/>
      <c r="E8400" s="203"/>
      <c r="F8400" s="203"/>
    </row>
    <row r="8401" spans="2:6" ht="15.75">
      <c r="B8401" s="188"/>
      <c r="C8401" s="188"/>
      <c r="D8401" s="203"/>
      <c r="E8401" s="203"/>
      <c r="F8401" s="203"/>
    </row>
    <row r="8402" spans="2:6" ht="15.75">
      <c r="B8402" s="188"/>
      <c r="C8402" s="188"/>
      <c r="D8402" s="203"/>
      <c r="E8402" s="203"/>
      <c r="F8402" s="203"/>
    </row>
    <row r="8403" spans="2:6" ht="15.75">
      <c r="B8403" s="188"/>
      <c r="C8403" s="188"/>
      <c r="D8403" s="203"/>
      <c r="E8403" s="203"/>
      <c r="F8403" s="203"/>
    </row>
    <row r="8404" spans="2:6" ht="15.75">
      <c r="B8404" s="188"/>
      <c r="C8404" s="188"/>
      <c r="D8404" s="203"/>
      <c r="E8404" s="203"/>
      <c r="F8404" s="203"/>
    </row>
    <row r="8405" spans="2:6" ht="15.75">
      <c r="B8405" s="188"/>
      <c r="C8405" s="188"/>
      <c r="D8405" s="203"/>
      <c r="E8405" s="203"/>
      <c r="F8405" s="203"/>
    </row>
    <row r="8406" spans="2:6" ht="15.75">
      <c r="B8406" s="188"/>
      <c r="C8406" s="188"/>
      <c r="D8406" s="203"/>
      <c r="E8406" s="203"/>
      <c r="F8406" s="203"/>
    </row>
    <row r="8407" spans="2:6" ht="15.75">
      <c r="B8407" s="188"/>
      <c r="C8407" s="188"/>
      <c r="D8407" s="203"/>
      <c r="E8407" s="203"/>
      <c r="F8407" s="203"/>
    </row>
    <row r="8408" spans="2:6" ht="15.75">
      <c r="B8408" s="188"/>
      <c r="C8408" s="188"/>
      <c r="D8408" s="203"/>
      <c r="E8408" s="203"/>
      <c r="F8408" s="203"/>
    </row>
    <row r="8409" spans="2:6" ht="15.75">
      <c r="B8409" s="188"/>
      <c r="C8409" s="188"/>
      <c r="D8409" s="203"/>
      <c r="E8409" s="203"/>
      <c r="F8409" s="203"/>
    </row>
    <row r="8410" spans="2:6" ht="15.75">
      <c r="B8410" s="188"/>
      <c r="C8410" s="188"/>
      <c r="D8410" s="203"/>
      <c r="E8410" s="203"/>
      <c r="F8410" s="203"/>
    </row>
    <row r="8411" spans="2:6" ht="15.75">
      <c r="B8411" s="188"/>
      <c r="C8411" s="188"/>
      <c r="D8411" s="203"/>
      <c r="E8411" s="203"/>
      <c r="F8411" s="203"/>
    </row>
    <row r="8412" spans="2:6" ht="15.75">
      <c r="B8412" s="188"/>
      <c r="C8412" s="188"/>
      <c r="D8412" s="203"/>
      <c r="E8412" s="203"/>
      <c r="F8412" s="203"/>
    </row>
    <row r="8413" spans="2:6" ht="15.75">
      <c r="B8413" s="188"/>
      <c r="C8413" s="188"/>
      <c r="D8413" s="203"/>
      <c r="E8413" s="203"/>
      <c r="F8413" s="203"/>
    </row>
    <row r="8414" spans="2:6" ht="15.75">
      <c r="B8414" s="188"/>
      <c r="C8414" s="188"/>
      <c r="D8414" s="203"/>
      <c r="E8414" s="203"/>
      <c r="F8414" s="203"/>
    </row>
    <row r="8415" spans="2:6" ht="15.75">
      <c r="B8415" s="188"/>
      <c r="C8415" s="188"/>
      <c r="D8415" s="203"/>
      <c r="E8415" s="203"/>
      <c r="F8415" s="203"/>
    </row>
    <row r="8416" spans="2:6" ht="15.75">
      <c r="B8416" s="188"/>
      <c r="C8416" s="188"/>
      <c r="D8416" s="203"/>
      <c r="E8416" s="203"/>
      <c r="F8416" s="203"/>
    </row>
    <row r="8417" spans="2:6" ht="15.75">
      <c r="B8417" s="188"/>
      <c r="C8417" s="188"/>
      <c r="D8417" s="203"/>
      <c r="E8417" s="203"/>
      <c r="F8417" s="203"/>
    </row>
    <row r="8418" spans="2:6" ht="15.75">
      <c r="B8418" s="188"/>
      <c r="C8418" s="188"/>
      <c r="D8418" s="203"/>
      <c r="E8418" s="203"/>
      <c r="F8418" s="203"/>
    </row>
    <row r="8419" spans="2:6" ht="15.75">
      <c r="B8419" s="188"/>
      <c r="C8419" s="188"/>
      <c r="D8419" s="203"/>
      <c r="E8419" s="203"/>
      <c r="F8419" s="203"/>
    </row>
    <row r="8420" spans="2:6" ht="15.75">
      <c r="B8420" s="188"/>
      <c r="C8420" s="188"/>
      <c r="D8420" s="203"/>
      <c r="E8420" s="203"/>
      <c r="F8420" s="203"/>
    </row>
    <row r="8421" spans="2:6" ht="15.75">
      <c r="B8421" s="188"/>
      <c r="C8421" s="188"/>
      <c r="D8421" s="203"/>
      <c r="E8421" s="203"/>
      <c r="F8421" s="203"/>
    </row>
    <row r="8422" spans="2:6" ht="15.75">
      <c r="B8422" s="188"/>
      <c r="C8422" s="188"/>
      <c r="D8422" s="203"/>
      <c r="E8422" s="203"/>
      <c r="F8422" s="203"/>
    </row>
    <row r="8423" spans="2:6" ht="15.75">
      <c r="B8423" s="188"/>
      <c r="C8423" s="188"/>
      <c r="D8423" s="203"/>
      <c r="E8423" s="203"/>
      <c r="F8423" s="203"/>
    </row>
    <row r="8424" spans="2:6" ht="15.75">
      <c r="B8424" s="188"/>
      <c r="C8424" s="188"/>
      <c r="D8424" s="203"/>
      <c r="E8424" s="203"/>
      <c r="F8424" s="203"/>
    </row>
    <row r="8425" spans="2:6" ht="15.75">
      <c r="B8425" s="188"/>
      <c r="C8425" s="188"/>
      <c r="D8425" s="203"/>
      <c r="E8425" s="203"/>
      <c r="F8425" s="203"/>
    </row>
    <row r="8426" spans="2:6" ht="15.75">
      <c r="B8426" s="188"/>
      <c r="C8426" s="188"/>
      <c r="D8426" s="203"/>
      <c r="E8426" s="203"/>
      <c r="F8426" s="203"/>
    </row>
    <row r="8427" spans="2:6" ht="15.75">
      <c r="B8427" s="188"/>
      <c r="C8427" s="188"/>
      <c r="D8427" s="203"/>
      <c r="E8427" s="203"/>
      <c r="F8427" s="203"/>
    </row>
    <row r="8428" spans="2:6" ht="15.75">
      <c r="B8428" s="188"/>
      <c r="C8428" s="188"/>
      <c r="D8428" s="203"/>
      <c r="E8428" s="203"/>
      <c r="F8428" s="203"/>
    </row>
    <row r="8429" spans="2:6" ht="15.75">
      <c r="B8429" s="188"/>
      <c r="C8429" s="188"/>
      <c r="D8429" s="203"/>
      <c r="E8429" s="203"/>
      <c r="F8429" s="203"/>
    </row>
    <row r="8430" spans="2:6" ht="15.75">
      <c r="B8430" s="188"/>
      <c r="C8430" s="188"/>
      <c r="D8430" s="203"/>
      <c r="E8430" s="203"/>
      <c r="F8430" s="203"/>
    </row>
    <row r="8431" spans="2:6" ht="15.75">
      <c r="B8431" s="188"/>
      <c r="C8431" s="188"/>
      <c r="D8431" s="203"/>
      <c r="E8431" s="203"/>
      <c r="F8431" s="203"/>
    </row>
    <row r="8432" spans="2:6" ht="15.75">
      <c r="B8432" s="188"/>
      <c r="C8432" s="188"/>
      <c r="D8432" s="203"/>
      <c r="E8432" s="203"/>
      <c r="F8432" s="203"/>
    </row>
    <row r="8433" spans="2:6" ht="15.75">
      <c r="B8433" s="188"/>
      <c r="C8433" s="188"/>
      <c r="D8433" s="203"/>
      <c r="E8433" s="203"/>
      <c r="F8433" s="203"/>
    </row>
    <row r="8434" spans="2:6" ht="15.75">
      <c r="B8434" s="188"/>
      <c r="C8434" s="188"/>
      <c r="D8434" s="203"/>
      <c r="E8434" s="203"/>
      <c r="F8434" s="203"/>
    </row>
    <row r="8435" spans="2:6" ht="15.75">
      <c r="B8435" s="188"/>
      <c r="C8435" s="188"/>
      <c r="D8435" s="203"/>
      <c r="E8435" s="203"/>
      <c r="F8435" s="203"/>
    </row>
    <row r="8436" spans="2:6" ht="15.75">
      <c r="B8436" s="188"/>
      <c r="C8436" s="188"/>
      <c r="D8436" s="203"/>
      <c r="E8436" s="203"/>
      <c r="F8436" s="203"/>
    </row>
    <row r="8437" spans="2:6" ht="15.75">
      <c r="B8437" s="188"/>
      <c r="C8437" s="188"/>
      <c r="D8437" s="203"/>
      <c r="E8437" s="203"/>
      <c r="F8437" s="203"/>
    </row>
    <row r="8438" spans="2:6" ht="15.75">
      <c r="B8438" s="188"/>
      <c r="C8438" s="188"/>
      <c r="D8438" s="203"/>
      <c r="E8438" s="203"/>
      <c r="F8438" s="203"/>
    </row>
    <row r="8439" spans="2:6" ht="15.75">
      <c r="B8439" s="188"/>
      <c r="C8439" s="188"/>
      <c r="D8439" s="203"/>
      <c r="E8439" s="203"/>
      <c r="F8439" s="203"/>
    </row>
    <row r="8440" spans="2:6" ht="15.75">
      <c r="B8440" s="188"/>
      <c r="C8440" s="188"/>
      <c r="D8440" s="203"/>
      <c r="E8440" s="203"/>
      <c r="F8440" s="203"/>
    </row>
    <row r="8441" spans="2:6" ht="15.75">
      <c r="B8441" s="188"/>
      <c r="C8441" s="188"/>
      <c r="D8441" s="203"/>
      <c r="E8441" s="203"/>
      <c r="F8441" s="203"/>
    </row>
    <row r="8442" spans="2:6" ht="15.75">
      <c r="B8442" s="188"/>
      <c r="C8442" s="188"/>
      <c r="D8442" s="203"/>
      <c r="E8442" s="203"/>
      <c r="F8442" s="203"/>
    </row>
    <row r="8443" spans="2:6" ht="15.75">
      <c r="B8443" s="188"/>
      <c r="C8443" s="188"/>
      <c r="D8443" s="203"/>
      <c r="E8443" s="203"/>
      <c r="F8443" s="203"/>
    </row>
    <row r="8444" spans="2:6" ht="15.75">
      <c r="B8444" s="188"/>
      <c r="C8444" s="188"/>
      <c r="D8444" s="203"/>
      <c r="E8444" s="203"/>
      <c r="F8444" s="203"/>
    </row>
    <row r="8445" spans="2:6" ht="15.75">
      <c r="B8445" s="188"/>
      <c r="C8445" s="188"/>
      <c r="D8445" s="203"/>
      <c r="E8445" s="203"/>
      <c r="F8445" s="203"/>
    </row>
    <row r="8446" spans="2:6" ht="15.75">
      <c r="B8446" s="188"/>
      <c r="C8446" s="188"/>
      <c r="D8446" s="203"/>
      <c r="E8446" s="203"/>
      <c r="F8446" s="203"/>
    </row>
    <row r="8447" spans="2:6" ht="15.75">
      <c r="B8447" s="188"/>
      <c r="C8447" s="188"/>
      <c r="D8447" s="203"/>
      <c r="E8447" s="203"/>
      <c r="F8447" s="203"/>
    </row>
    <row r="8448" spans="2:6" ht="15.75">
      <c r="B8448" s="188"/>
      <c r="C8448" s="188"/>
      <c r="D8448" s="203"/>
      <c r="E8448" s="203"/>
      <c r="F8448" s="203"/>
    </row>
    <row r="8449" spans="2:6" ht="15.75">
      <c r="B8449" s="188"/>
      <c r="C8449" s="188"/>
      <c r="D8449" s="203"/>
      <c r="E8449" s="203"/>
      <c r="F8449" s="203"/>
    </row>
    <row r="8450" spans="2:6" ht="15.75">
      <c r="B8450" s="188"/>
      <c r="C8450" s="188"/>
      <c r="D8450" s="203"/>
      <c r="E8450" s="203"/>
      <c r="F8450" s="203"/>
    </row>
    <row r="8451" spans="2:6" ht="15.75">
      <c r="B8451" s="188"/>
      <c r="C8451" s="188"/>
      <c r="D8451" s="203"/>
      <c r="E8451" s="203"/>
      <c r="F8451" s="203"/>
    </row>
    <row r="8452" spans="2:6" ht="15.75">
      <c r="B8452" s="188"/>
      <c r="C8452" s="188"/>
      <c r="D8452" s="203"/>
      <c r="E8452" s="203"/>
      <c r="F8452" s="203"/>
    </row>
    <row r="8453" spans="2:6" ht="15.75">
      <c r="B8453" s="188"/>
      <c r="C8453" s="188"/>
      <c r="D8453" s="203"/>
      <c r="E8453" s="203"/>
      <c r="F8453" s="203"/>
    </row>
    <row r="8454" spans="2:6" ht="15.75">
      <c r="B8454" s="188"/>
      <c r="C8454" s="188"/>
      <c r="D8454" s="203"/>
      <c r="E8454" s="203"/>
      <c r="F8454" s="203"/>
    </row>
    <row r="8455" spans="2:6" ht="15.75">
      <c r="B8455" s="188"/>
      <c r="C8455" s="188"/>
      <c r="D8455" s="203"/>
      <c r="E8455" s="203"/>
      <c r="F8455" s="203"/>
    </row>
    <row r="8456" spans="2:6" ht="15.75">
      <c r="B8456" s="188"/>
      <c r="C8456" s="188"/>
      <c r="D8456" s="203"/>
      <c r="E8456" s="203"/>
      <c r="F8456" s="203"/>
    </row>
    <row r="8457" spans="2:6" ht="15.75">
      <c r="B8457" s="188"/>
      <c r="C8457" s="188"/>
      <c r="D8457" s="203"/>
      <c r="E8457" s="203"/>
      <c r="F8457" s="203"/>
    </row>
    <row r="8458" spans="2:6" ht="15.75">
      <c r="B8458" s="188"/>
      <c r="C8458" s="188"/>
      <c r="D8458" s="203"/>
      <c r="E8458" s="203"/>
      <c r="F8458" s="203"/>
    </row>
    <row r="8459" spans="2:6" ht="15.75">
      <c r="B8459" s="188"/>
      <c r="C8459" s="188"/>
      <c r="D8459" s="203"/>
      <c r="E8459" s="203"/>
      <c r="F8459" s="203"/>
    </row>
    <row r="8460" spans="2:6" ht="15.75">
      <c r="B8460" s="188"/>
      <c r="C8460" s="188"/>
      <c r="D8460" s="203"/>
      <c r="E8460" s="203"/>
      <c r="F8460" s="203"/>
    </row>
    <row r="8461" spans="2:6" ht="15.75">
      <c r="B8461" s="188"/>
      <c r="C8461" s="188"/>
      <c r="D8461" s="203"/>
      <c r="E8461" s="203"/>
      <c r="F8461" s="203"/>
    </row>
    <row r="8462" spans="2:6" ht="15.75">
      <c r="B8462" s="188"/>
      <c r="C8462" s="188"/>
      <c r="D8462" s="203"/>
      <c r="E8462" s="203"/>
      <c r="F8462" s="203"/>
    </row>
    <row r="8463" spans="2:6" ht="15.75">
      <c r="B8463" s="188"/>
      <c r="C8463" s="188"/>
      <c r="D8463" s="203"/>
      <c r="E8463" s="203"/>
      <c r="F8463" s="203"/>
    </row>
    <row r="8464" spans="2:6" ht="15.75">
      <c r="B8464" s="188"/>
      <c r="C8464" s="188"/>
      <c r="D8464" s="203"/>
      <c r="E8464" s="203"/>
      <c r="F8464" s="203"/>
    </row>
    <row r="8465" spans="2:6" ht="15.75">
      <c r="B8465" s="188"/>
      <c r="C8465" s="188"/>
      <c r="D8465" s="203"/>
      <c r="E8465" s="203"/>
      <c r="F8465" s="203"/>
    </row>
    <row r="8466" spans="2:6" ht="15.75">
      <c r="B8466" s="188"/>
      <c r="C8466" s="188"/>
      <c r="D8466" s="203"/>
      <c r="E8466" s="203"/>
      <c r="F8466" s="203"/>
    </row>
    <row r="8467" spans="2:6" ht="15.75">
      <c r="B8467" s="188"/>
      <c r="C8467" s="188"/>
      <c r="D8467" s="203"/>
      <c r="E8467" s="203"/>
      <c r="F8467" s="203"/>
    </row>
    <row r="8468" spans="2:6" ht="15.75">
      <c r="B8468" s="188"/>
      <c r="C8468" s="188"/>
      <c r="D8468" s="203"/>
      <c r="E8468" s="203"/>
      <c r="F8468" s="203"/>
    </row>
    <row r="8469" spans="2:6" ht="15.75">
      <c r="B8469" s="188"/>
      <c r="C8469" s="188"/>
      <c r="D8469" s="203"/>
      <c r="E8469" s="203"/>
      <c r="F8469" s="203"/>
    </row>
    <row r="8470" spans="2:6" ht="15.75">
      <c r="B8470" s="188"/>
      <c r="C8470" s="188"/>
      <c r="D8470" s="203"/>
      <c r="E8470" s="203"/>
      <c r="F8470" s="203"/>
    </row>
    <row r="8471" spans="2:6" ht="15.75">
      <c r="B8471" s="188"/>
      <c r="C8471" s="188"/>
      <c r="D8471" s="203"/>
      <c r="E8471" s="203"/>
      <c r="F8471" s="203"/>
    </row>
    <row r="8472" spans="2:6" ht="15.75">
      <c r="B8472" s="188"/>
      <c r="C8472" s="188"/>
      <c r="D8472" s="203"/>
      <c r="E8472" s="203"/>
      <c r="F8472" s="203"/>
    </row>
    <row r="8473" spans="2:6" ht="15.75">
      <c r="B8473" s="188"/>
      <c r="C8473" s="188"/>
      <c r="D8473" s="203"/>
      <c r="E8473" s="203"/>
      <c r="F8473" s="203"/>
    </row>
    <row r="8474" spans="2:6" ht="15.75">
      <c r="B8474" s="188"/>
      <c r="C8474" s="188"/>
      <c r="D8474" s="203"/>
      <c r="E8474" s="203"/>
      <c r="F8474" s="203"/>
    </row>
    <row r="8475" spans="2:6" ht="15.75">
      <c r="B8475" s="188"/>
      <c r="C8475" s="188"/>
      <c r="D8475" s="203"/>
      <c r="E8475" s="203"/>
      <c r="F8475" s="203"/>
    </row>
    <row r="8476" spans="2:6" ht="15.75">
      <c r="B8476" s="188"/>
      <c r="C8476" s="188"/>
      <c r="D8476" s="203"/>
      <c r="E8476" s="203"/>
      <c r="F8476" s="203"/>
    </row>
    <row r="8477" spans="2:6" ht="15.75">
      <c r="B8477" s="188"/>
      <c r="C8477" s="188"/>
      <c r="D8477" s="203"/>
      <c r="E8477" s="203"/>
      <c r="F8477" s="203"/>
    </row>
    <row r="8478" spans="2:6" ht="15.75">
      <c r="B8478" s="188"/>
      <c r="C8478" s="188"/>
      <c r="D8478" s="203"/>
      <c r="E8478" s="203"/>
      <c r="F8478" s="203"/>
    </row>
    <row r="8479" spans="2:6" ht="15.75">
      <c r="B8479" s="188"/>
      <c r="C8479" s="188"/>
      <c r="D8479" s="203"/>
      <c r="E8479" s="203"/>
      <c r="F8479" s="203"/>
    </row>
    <row r="8480" spans="2:6" ht="15.75">
      <c r="B8480" s="188"/>
      <c r="C8480" s="188"/>
      <c r="D8480" s="203"/>
      <c r="E8480" s="203"/>
      <c r="F8480" s="203"/>
    </row>
    <row r="8481" spans="2:6" ht="15.75">
      <c r="B8481" s="188"/>
      <c r="C8481" s="188"/>
      <c r="D8481" s="203"/>
      <c r="E8481" s="203"/>
      <c r="F8481" s="203"/>
    </row>
    <row r="8482" spans="2:6" ht="15.75">
      <c r="B8482" s="188"/>
      <c r="C8482" s="188"/>
      <c r="D8482" s="203"/>
      <c r="E8482" s="203"/>
      <c r="F8482" s="203"/>
    </row>
    <row r="8483" spans="2:6" ht="15.75">
      <c r="B8483" s="188"/>
      <c r="C8483" s="188"/>
      <c r="D8483" s="203"/>
      <c r="E8483" s="203"/>
      <c r="F8483" s="203"/>
    </row>
    <row r="8484" spans="2:6" ht="15.75">
      <c r="B8484" s="188"/>
      <c r="C8484" s="188"/>
      <c r="D8484" s="203"/>
      <c r="E8484" s="203"/>
      <c r="F8484" s="203"/>
    </row>
    <row r="8485" spans="2:6" ht="15.75">
      <c r="B8485" s="188"/>
      <c r="C8485" s="188"/>
      <c r="D8485" s="203"/>
      <c r="E8485" s="203"/>
      <c r="F8485" s="203"/>
    </row>
    <row r="8486" spans="2:6" ht="15.75">
      <c r="B8486" s="188"/>
      <c r="C8486" s="188"/>
      <c r="D8486" s="203"/>
      <c r="E8486" s="203"/>
      <c r="F8486" s="203"/>
    </row>
    <row r="8487" spans="2:6" ht="15.75">
      <c r="B8487" s="188"/>
      <c r="C8487" s="188"/>
      <c r="D8487" s="203"/>
      <c r="E8487" s="203"/>
      <c r="F8487" s="203"/>
    </row>
    <row r="8488" spans="2:6" ht="15.75">
      <c r="B8488" s="188"/>
      <c r="C8488" s="188"/>
      <c r="D8488" s="203"/>
      <c r="E8488" s="203"/>
      <c r="F8488" s="203"/>
    </row>
    <row r="8489" spans="2:6" ht="15.75">
      <c r="B8489" s="188"/>
      <c r="C8489" s="188"/>
      <c r="D8489" s="203"/>
      <c r="E8489" s="203"/>
      <c r="F8489" s="203"/>
    </row>
    <row r="8490" spans="2:6" ht="15.75">
      <c r="B8490" s="188"/>
      <c r="C8490" s="188"/>
      <c r="D8490" s="203"/>
      <c r="E8490" s="203"/>
      <c r="F8490" s="203"/>
    </row>
    <row r="8491" spans="2:6" ht="15.75">
      <c r="B8491" s="188"/>
      <c r="C8491" s="188"/>
      <c r="D8491" s="203"/>
      <c r="E8491" s="203"/>
      <c r="F8491" s="203"/>
    </row>
    <row r="8492" spans="2:6" ht="15.75">
      <c r="B8492" s="188"/>
      <c r="C8492" s="188"/>
      <c r="D8492" s="203"/>
      <c r="E8492" s="203"/>
      <c r="F8492" s="203"/>
    </row>
    <row r="8493" spans="2:6" ht="15.75">
      <c r="B8493" s="188"/>
      <c r="C8493" s="188"/>
      <c r="D8493" s="203"/>
      <c r="E8493" s="203"/>
      <c r="F8493" s="203"/>
    </row>
    <row r="8494" spans="2:6" ht="15.75">
      <c r="B8494" s="188"/>
      <c r="C8494" s="188"/>
      <c r="D8494" s="203"/>
      <c r="E8494" s="203"/>
      <c r="F8494" s="203"/>
    </row>
    <row r="8495" spans="2:6" ht="15.75">
      <c r="B8495" s="188"/>
      <c r="C8495" s="188"/>
      <c r="D8495" s="203"/>
      <c r="E8495" s="203"/>
      <c r="F8495" s="203"/>
    </row>
    <row r="8496" spans="2:6" ht="15.75">
      <c r="B8496" s="188"/>
      <c r="C8496" s="188"/>
      <c r="D8496" s="203"/>
      <c r="E8496" s="203"/>
      <c r="F8496" s="203"/>
    </row>
    <row r="8497" spans="2:6" ht="15.75">
      <c r="B8497" s="188"/>
      <c r="C8497" s="188"/>
      <c r="D8497" s="203"/>
      <c r="E8497" s="203"/>
      <c r="F8497" s="203"/>
    </row>
    <row r="8498" spans="2:6" ht="15.75">
      <c r="B8498" s="188"/>
      <c r="C8498" s="188"/>
      <c r="D8498" s="203"/>
      <c r="E8498" s="203"/>
      <c r="F8498" s="203"/>
    </row>
    <row r="8499" spans="2:6" ht="15.75">
      <c r="B8499" s="188"/>
      <c r="C8499" s="188"/>
      <c r="D8499" s="203"/>
      <c r="E8499" s="203"/>
      <c r="F8499" s="203"/>
    </row>
    <row r="8500" spans="2:6" ht="15.75">
      <c r="B8500" s="188"/>
      <c r="C8500" s="188"/>
      <c r="D8500" s="203"/>
      <c r="E8500" s="203"/>
      <c r="F8500" s="203"/>
    </row>
    <row r="8501" spans="2:6" ht="15.75">
      <c r="B8501" s="188"/>
      <c r="C8501" s="188"/>
      <c r="D8501" s="203"/>
      <c r="E8501" s="203"/>
      <c r="F8501" s="203"/>
    </row>
    <row r="8502" spans="2:6" ht="15.75">
      <c r="B8502" s="188"/>
      <c r="C8502" s="188"/>
      <c r="D8502" s="203"/>
      <c r="E8502" s="203"/>
      <c r="F8502" s="203"/>
    </row>
    <row r="8503" spans="2:6" ht="15.75">
      <c r="B8503" s="188"/>
      <c r="C8503" s="188"/>
      <c r="D8503" s="203"/>
      <c r="E8503" s="203"/>
      <c r="F8503" s="203"/>
    </row>
    <row r="8504" spans="2:6" ht="15.75">
      <c r="B8504" s="188"/>
      <c r="C8504" s="188"/>
      <c r="D8504" s="203"/>
      <c r="E8504" s="203"/>
      <c r="F8504" s="203"/>
    </row>
    <row r="8505" spans="2:6" ht="15.75">
      <c r="B8505" s="188"/>
      <c r="C8505" s="188"/>
      <c r="D8505" s="203"/>
      <c r="E8505" s="203"/>
      <c r="F8505" s="203"/>
    </row>
    <row r="8506" spans="2:6" ht="15.75">
      <c r="B8506" s="188"/>
      <c r="C8506" s="188"/>
      <c r="D8506" s="203"/>
      <c r="E8506" s="203"/>
      <c r="F8506" s="203"/>
    </row>
    <row r="8507" spans="2:6" ht="15.75">
      <c r="B8507" s="188"/>
      <c r="C8507" s="188"/>
      <c r="D8507" s="203"/>
      <c r="E8507" s="203"/>
      <c r="F8507" s="203"/>
    </row>
    <row r="8508" spans="2:6" ht="15.75">
      <c r="B8508" s="188"/>
      <c r="C8508" s="188"/>
      <c r="D8508" s="203"/>
      <c r="E8508" s="203"/>
      <c r="F8508" s="203"/>
    </row>
    <row r="8509" spans="2:6" ht="15.75">
      <c r="B8509" s="188"/>
      <c r="C8509" s="188"/>
      <c r="D8509" s="203"/>
      <c r="E8509" s="203"/>
      <c r="F8509" s="203"/>
    </row>
    <row r="8510" spans="2:6" ht="15.75">
      <c r="B8510" s="188"/>
      <c r="C8510" s="188"/>
      <c r="D8510" s="203"/>
      <c r="E8510" s="203"/>
      <c r="F8510" s="203"/>
    </row>
    <row r="8511" spans="2:6" ht="15.75">
      <c r="B8511" s="188"/>
      <c r="C8511" s="188"/>
      <c r="D8511" s="203"/>
      <c r="E8511" s="203"/>
      <c r="F8511" s="203"/>
    </row>
    <row r="8512" spans="2:6" ht="15.75">
      <c r="B8512" s="188"/>
      <c r="C8512" s="188"/>
      <c r="D8512" s="203"/>
      <c r="E8512" s="203"/>
      <c r="F8512" s="203"/>
    </row>
    <row r="8513" spans="2:6" ht="15.75">
      <c r="B8513" s="188"/>
      <c r="C8513" s="188"/>
      <c r="D8513" s="203"/>
      <c r="E8513" s="203"/>
      <c r="F8513" s="203"/>
    </row>
    <row r="8514" spans="2:6" ht="15.75">
      <c r="B8514" s="188"/>
      <c r="C8514" s="188"/>
      <c r="D8514" s="203"/>
      <c r="E8514" s="203"/>
      <c r="F8514" s="203"/>
    </row>
    <row r="8515" spans="2:6" ht="15.75">
      <c r="B8515" s="188"/>
      <c r="C8515" s="188"/>
      <c r="D8515" s="203"/>
      <c r="E8515" s="203"/>
      <c r="F8515" s="203"/>
    </row>
    <row r="8516" spans="2:6" ht="15.75">
      <c r="B8516" s="188"/>
      <c r="C8516" s="188"/>
      <c r="D8516" s="203"/>
      <c r="E8516" s="203"/>
      <c r="F8516" s="203"/>
    </row>
    <row r="8517" spans="2:6" ht="15.75">
      <c r="B8517" s="188"/>
      <c r="C8517" s="188"/>
      <c r="D8517" s="203"/>
      <c r="E8517" s="203"/>
      <c r="F8517" s="203"/>
    </row>
    <row r="8518" spans="2:6" ht="15.75">
      <c r="B8518" s="188"/>
      <c r="C8518" s="188"/>
      <c r="D8518" s="203"/>
      <c r="E8518" s="203"/>
      <c r="F8518" s="203"/>
    </row>
    <row r="8519" spans="2:6" ht="15.75">
      <c r="B8519" s="188"/>
      <c r="C8519" s="188"/>
      <c r="D8519" s="203"/>
      <c r="E8519" s="203"/>
      <c r="F8519" s="203"/>
    </row>
    <row r="8520" spans="2:6" ht="15.75">
      <c r="B8520" s="188"/>
      <c r="C8520" s="188"/>
      <c r="D8520" s="203"/>
      <c r="E8520" s="203"/>
      <c r="F8520" s="203"/>
    </row>
    <row r="8521" spans="2:6" ht="15.75">
      <c r="B8521" s="188"/>
      <c r="C8521" s="188"/>
      <c r="D8521" s="203"/>
      <c r="E8521" s="203"/>
      <c r="F8521" s="203"/>
    </row>
    <row r="8522" spans="2:6" ht="15.75">
      <c r="B8522" s="188"/>
      <c r="C8522" s="188"/>
      <c r="D8522" s="203"/>
      <c r="E8522" s="203"/>
      <c r="F8522" s="203"/>
    </row>
    <row r="8523" spans="2:6" ht="15.75">
      <c r="B8523" s="188"/>
      <c r="C8523" s="188"/>
      <c r="D8523" s="203"/>
      <c r="E8523" s="203"/>
      <c r="F8523" s="203"/>
    </row>
    <row r="8524" spans="2:6" ht="15.75">
      <c r="B8524" s="188"/>
      <c r="C8524" s="188"/>
      <c r="D8524" s="203"/>
      <c r="E8524" s="203"/>
      <c r="F8524" s="203"/>
    </row>
    <row r="8525" spans="2:6" ht="15.75">
      <c r="B8525" s="188"/>
      <c r="C8525" s="188"/>
      <c r="D8525" s="203"/>
      <c r="E8525" s="203"/>
      <c r="F8525" s="203"/>
    </row>
    <row r="8526" spans="2:6" ht="15.75">
      <c r="B8526" s="188"/>
      <c r="C8526" s="188"/>
      <c r="D8526" s="203"/>
      <c r="E8526" s="203"/>
      <c r="F8526" s="203"/>
    </row>
    <row r="8527" spans="2:6" ht="15.75">
      <c r="B8527" s="188"/>
      <c r="C8527" s="188"/>
      <c r="D8527" s="203"/>
      <c r="E8527" s="203"/>
      <c r="F8527" s="203"/>
    </row>
    <row r="8528" spans="2:6" ht="15.75">
      <c r="B8528" s="188"/>
      <c r="C8528" s="188"/>
      <c r="D8528" s="203"/>
      <c r="E8528" s="203"/>
      <c r="F8528" s="203"/>
    </row>
    <row r="8529" spans="2:6" ht="15.75">
      <c r="B8529" s="188"/>
      <c r="C8529" s="188"/>
      <c r="D8529" s="203"/>
      <c r="E8529" s="203"/>
      <c r="F8529" s="203"/>
    </row>
    <row r="8530" spans="2:6" ht="15.75">
      <c r="B8530" s="188"/>
      <c r="C8530" s="188"/>
      <c r="D8530" s="203"/>
      <c r="E8530" s="203"/>
      <c r="F8530" s="203"/>
    </row>
    <row r="8531" spans="2:6" ht="15.75">
      <c r="B8531" s="188"/>
      <c r="C8531" s="188"/>
      <c r="D8531" s="203"/>
      <c r="E8531" s="203"/>
      <c r="F8531" s="203"/>
    </row>
    <row r="8532" spans="2:6" ht="15.75">
      <c r="B8532" s="188"/>
      <c r="C8532" s="188"/>
      <c r="D8532" s="203"/>
      <c r="E8532" s="203"/>
      <c r="F8532" s="203"/>
    </row>
    <row r="8533" spans="2:6" ht="15.75">
      <c r="B8533" s="188"/>
      <c r="C8533" s="188"/>
      <c r="D8533" s="203"/>
      <c r="E8533" s="203"/>
      <c r="F8533" s="203"/>
    </row>
    <row r="8534" spans="2:6" ht="15.75">
      <c r="B8534" s="188"/>
      <c r="C8534" s="188"/>
      <c r="D8534" s="203"/>
      <c r="E8534" s="203"/>
      <c r="F8534" s="203"/>
    </row>
    <row r="8535" spans="2:6" ht="15.75">
      <c r="B8535" s="188"/>
      <c r="C8535" s="188"/>
      <c r="D8535" s="203"/>
      <c r="E8535" s="203"/>
      <c r="F8535" s="203"/>
    </row>
    <row r="8536" spans="2:6" ht="15.75">
      <c r="B8536" s="188"/>
      <c r="C8536" s="188"/>
      <c r="D8536" s="203"/>
      <c r="E8536" s="203"/>
      <c r="F8536" s="203"/>
    </row>
    <row r="8537" spans="2:6" ht="15.75">
      <c r="B8537" s="188"/>
      <c r="C8537" s="188"/>
      <c r="D8537" s="203"/>
      <c r="E8537" s="203"/>
      <c r="F8537" s="203"/>
    </row>
    <row r="8538" spans="2:6" ht="15.75">
      <c r="B8538" s="188"/>
      <c r="C8538" s="188"/>
      <c r="D8538" s="203"/>
      <c r="E8538" s="203"/>
      <c r="F8538" s="203"/>
    </row>
    <row r="8539" spans="2:6" ht="15.75">
      <c r="B8539" s="188"/>
      <c r="C8539" s="188"/>
      <c r="D8539" s="203"/>
      <c r="E8539" s="203"/>
      <c r="F8539" s="203"/>
    </row>
    <row r="8540" spans="2:6" ht="15.75">
      <c r="B8540" s="188"/>
      <c r="C8540" s="188"/>
      <c r="D8540" s="203"/>
      <c r="E8540" s="203"/>
      <c r="F8540" s="203"/>
    </row>
    <row r="8541" spans="2:6" ht="15.75">
      <c r="B8541" s="188"/>
      <c r="C8541" s="188"/>
      <c r="D8541" s="203"/>
      <c r="E8541" s="203"/>
      <c r="F8541" s="203"/>
    </row>
    <row r="8542" spans="2:6" ht="15.75">
      <c r="B8542" s="188"/>
      <c r="C8542" s="188"/>
      <c r="D8542" s="203"/>
      <c r="E8542" s="203"/>
      <c r="F8542" s="203"/>
    </row>
    <row r="8543" spans="2:6" ht="15.75">
      <c r="B8543" s="188"/>
      <c r="C8543" s="188"/>
      <c r="D8543" s="203"/>
      <c r="E8543" s="203"/>
      <c r="F8543" s="203"/>
    </row>
    <row r="8544" spans="2:6" ht="15.75">
      <c r="B8544" s="188"/>
      <c r="C8544" s="188"/>
      <c r="D8544" s="203"/>
      <c r="E8544" s="203"/>
      <c r="F8544" s="203"/>
    </row>
    <row r="8545" spans="2:6" ht="15.75">
      <c r="B8545" s="188"/>
      <c r="C8545" s="188"/>
      <c r="D8545" s="203"/>
      <c r="E8545" s="203"/>
      <c r="F8545" s="203"/>
    </row>
    <row r="8546" spans="2:6" ht="15.75">
      <c r="B8546" s="188"/>
      <c r="C8546" s="188"/>
      <c r="D8546" s="203"/>
      <c r="E8546" s="203"/>
      <c r="F8546" s="203"/>
    </row>
    <row r="8547" spans="2:6" ht="15.75">
      <c r="B8547" s="188"/>
      <c r="C8547" s="188"/>
      <c r="D8547" s="203"/>
      <c r="E8547" s="203"/>
      <c r="F8547" s="203"/>
    </row>
    <row r="8548" spans="2:6" ht="15.75">
      <c r="B8548" s="188"/>
      <c r="C8548" s="188"/>
      <c r="D8548" s="203"/>
      <c r="E8548" s="203"/>
      <c r="F8548" s="203"/>
    </row>
    <row r="8549" spans="2:6" ht="15.75">
      <c r="B8549" s="188"/>
      <c r="C8549" s="188"/>
      <c r="D8549" s="203"/>
      <c r="E8549" s="203"/>
      <c r="F8549" s="203"/>
    </row>
    <row r="8550" spans="2:6" ht="15.75">
      <c r="B8550" s="188"/>
      <c r="C8550" s="188"/>
      <c r="D8550" s="203"/>
      <c r="E8550" s="203"/>
      <c r="F8550" s="203"/>
    </row>
    <row r="8551" spans="2:6" ht="15.75">
      <c r="B8551" s="188"/>
      <c r="C8551" s="188"/>
      <c r="D8551" s="203"/>
      <c r="E8551" s="203"/>
      <c r="F8551" s="203"/>
    </row>
    <row r="8552" spans="2:6" ht="15.75">
      <c r="B8552" s="188"/>
      <c r="C8552" s="188"/>
      <c r="D8552" s="203"/>
      <c r="E8552" s="203"/>
      <c r="F8552" s="203"/>
    </row>
    <row r="8553" spans="2:6" ht="15.75">
      <c r="B8553" s="188"/>
      <c r="C8553" s="188"/>
      <c r="D8553" s="203"/>
      <c r="E8553" s="203"/>
      <c r="F8553" s="203"/>
    </row>
    <row r="8554" spans="2:6" ht="15.75">
      <c r="B8554" s="188"/>
      <c r="C8554" s="188"/>
      <c r="D8554" s="203"/>
      <c r="E8554" s="203"/>
      <c r="F8554" s="203"/>
    </row>
    <row r="8555" spans="2:6" ht="15.75">
      <c r="B8555" s="188"/>
      <c r="C8555" s="188"/>
      <c r="D8555" s="203"/>
      <c r="E8555" s="203"/>
      <c r="F8555" s="203"/>
    </row>
    <row r="8556" spans="2:6" ht="15.75">
      <c r="B8556" s="188"/>
      <c r="C8556" s="188"/>
      <c r="D8556" s="203"/>
      <c r="E8556" s="203"/>
      <c r="F8556" s="203"/>
    </row>
    <row r="8557" spans="2:6" ht="15.75">
      <c r="B8557" s="188"/>
      <c r="C8557" s="188"/>
      <c r="D8557" s="203"/>
      <c r="E8557" s="203"/>
      <c r="F8557" s="203"/>
    </row>
    <row r="8558" spans="2:6" ht="15.75">
      <c r="B8558" s="188"/>
      <c r="C8558" s="188"/>
      <c r="D8558" s="203"/>
      <c r="E8558" s="203"/>
      <c r="F8558" s="203"/>
    </row>
    <row r="8559" spans="2:6" ht="15.75">
      <c r="B8559" s="188"/>
      <c r="C8559" s="188"/>
      <c r="D8559" s="203"/>
      <c r="E8559" s="203"/>
      <c r="F8559" s="203"/>
    </row>
    <row r="8560" spans="2:6" ht="15.75">
      <c r="B8560" s="188"/>
      <c r="C8560" s="188"/>
      <c r="D8560" s="203"/>
      <c r="E8560" s="203"/>
      <c r="F8560" s="203"/>
    </row>
    <row r="8561" spans="2:6" ht="15.75">
      <c r="B8561" s="188"/>
      <c r="C8561" s="188"/>
      <c r="D8561" s="203"/>
      <c r="E8561" s="203"/>
      <c r="F8561" s="203"/>
    </row>
    <row r="8562" spans="2:6" ht="15.75">
      <c r="B8562" s="188"/>
      <c r="C8562" s="188"/>
      <c r="D8562" s="203"/>
      <c r="E8562" s="203"/>
      <c r="F8562" s="203"/>
    </row>
    <row r="8563" spans="2:6" ht="15.75">
      <c r="B8563" s="188"/>
      <c r="C8563" s="188"/>
      <c r="D8563" s="203"/>
      <c r="E8563" s="203"/>
      <c r="F8563" s="203"/>
    </row>
    <row r="8564" spans="2:6" ht="15.75">
      <c r="B8564" s="188"/>
      <c r="C8564" s="188"/>
      <c r="D8564" s="203"/>
      <c r="E8564" s="203"/>
      <c r="F8564" s="203"/>
    </row>
    <row r="8565" spans="2:6" ht="15.75">
      <c r="B8565" s="188"/>
      <c r="C8565" s="188"/>
      <c r="D8565" s="203"/>
      <c r="E8565" s="203"/>
      <c r="F8565" s="203"/>
    </row>
    <row r="8566" spans="2:6" ht="15.75">
      <c r="B8566" s="188"/>
      <c r="C8566" s="188"/>
      <c r="D8566" s="203"/>
      <c r="E8566" s="203"/>
      <c r="F8566" s="203"/>
    </row>
    <row r="8567" spans="2:6" ht="15.75">
      <c r="B8567" s="188"/>
      <c r="C8567" s="188"/>
      <c r="D8567" s="203"/>
      <c r="E8567" s="203"/>
      <c r="F8567" s="203"/>
    </row>
    <row r="8568" spans="2:6" ht="15.75">
      <c r="B8568" s="188"/>
      <c r="C8568" s="188"/>
      <c r="D8568" s="203"/>
      <c r="E8568" s="203"/>
      <c r="F8568" s="203"/>
    </row>
    <row r="8569" spans="2:6" ht="15.75">
      <c r="B8569" s="188"/>
      <c r="C8569" s="188"/>
      <c r="D8569" s="203"/>
      <c r="E8569" s="203"/>
      <c r="F8569" s="203"/>
    </row>
    <row r="8570" spans="2:6" ht="15.75">
      <c r="B8570" s="188"/>
      <c r="C8570" s="188"/>
      <c r="D8570" s="203"/>
      <c r="E8570" s="203"/>
      <c r="F8570" s="203"/>
    </row>
    <row r="8571" spans="2:6" ht="15.75">
      <c r="B8571" s="188"/>
      <c r="C8571" s="188"/>
      <c r="D8571" s="203"/>
      <c r="E8571" s="203"/>
      <c r="F8571" s="203"/>
    </row>
    <row r="8572" spans="2:6" ht="15.75">
      <c r="B8572" s="188"/>
      <c r="C8572" s="188"/>
      <c r="D8572" s="203"/>
      <c r="E8572" s="203"/>
      <c r="F8572" s="203"/>
    </row>
    <row r="8573" spans="2:6" ht="15.75">
      <c r="B8573" s="188"/>
      <c r="C8573" s="188"/>
      <c r="D8573" s="203"/>
      <c r="E8573" s="203"/>
      <c r="F8573" s="203"/>
    </row>
    <row r="8574" spans="2:6" ht="15.75">
      <c r="B8574" s="188"/>
      <c r="C8574" s="188"/>
      <c r="D8574" s="203"/>
      <c r="E8574" s="203"/>
      <c r="F8574" s="203"/>
    </row>
    <row r="8575" spans="2:6" ht="15.75">
      <c r="B8575" s="188"/>
      <c r="C8575" s="188"/>
      <c r="D8575" s="203"/>
      <c r="E8575" s="203"/>
      <c r="F8575" s="203"/>
    </row>
    <row r="8576" spans="2:6" ht="15.75">
      <c r="B8576" s="188"/>
      <c r="C8576" s="188"/>
      <c r="D8576" s="203"/>
      <c r="E8576" s="203"/>
      <c r="F8576" s="203"/>
    </row>
    <row r="8577" spans="2:6" ht="15.75">
      <c r="B8577" s="188"/>
      <c r="C8577" s="188"/>
      <c r="D8577" s="203"/>
      <c r="E8577" s="203"/>
      <c r="F8577" s="203"/>
    </row>
    <row r="8578" spans="2:6" ht="15.75">
      <c r="B8578" s="188"/>
      <c r="C8578" s="188"/>
      <c r="D8578" s="203"/>
      <c r="E8578" s="203"/>
      <c r="F8578" s="203"/>
    </row>
    <row r="8579" spans="2:6" ht="15.75">
      <c r="B8579" s="188"/>
      <c r="C8579" s="188"/>
      <c r="D8579" s="203"/>
      <c r="E8579" s="203"/>
      <c r="F8579" s="203"/>
    </row>
    <row r="8580" spans="2:6" ht="15.75">
      <c r="B8580" s="188"/>
      <c r="C8580" s="188"/>
      <c r="D8580" s="203"/>
      <c r="E8580" s="203"/>
      <c r="F8580" s="203"/>
    </row>
    <row r="8581" spans="2:6" ht="15.75">
      <c r="B8581" s="188"/>
      <c r="C8581" s="188"/>
      <c r="D8581" s="203"/>
      <c r="E8581" s="203"/>
      <c r="F8581" s="203"/>
    </row>
    <row r="8582" spans="2:6" ht="15.75">
      <c r="B8582" s="188"/>
      <c r="C8582" s="188"/>
      <c r="D8582" s="203"/>
      <c r="E8582" s="203"/>
      <c r="F8582" s="203"/>
    </row>
    <row r="8583" spans="2:6" ht="15.75">
      <c r="B8583" s="188"/>
      <c r="C8583" s="188"/>
      <c r="D8583" s="203"/>
      <c r="E8583" s="203"/>
      <c r="F8583" s="203"/>
    </row>
    <row r="8584" spans="2:6" ht="15.75">
      <c r="B8584" s="188"/>
      <c r="C8584" s="188"/>
      <c r="D8584" s="203"/>
      <c r="E8584" s="203"/>
      <c r="F8584" s="203"/>
    </row>
    <row r="8585" spans="2:6" ht="15.75">
      <c r="B8585" s="188"/>
      <c r="C8585" s="188"/>
      <c r="D8585" s="203"/>
      <c r="E8585" s="203"/>
      <c r="F8585" s="203"/>
    </row>
    <row r="8586" spans="2:6" ht="15.75">
      <c r="B8586" s="188"/>
      <c r="C8586" s="188"/>
      <c r="D8586" s="203"/>
      <c r="E8586" s="203"/>
      <c r="F8586" s="203"/>
    </row>
    <row r="8587" spans="2:6" ht="15.75">
      <c r="B8587" s="188"/>
      <c r="C8587" s="188"/>
      <c r="D8587" s="203"/>
      <c r="E8587" s="203"/>
      <c r="F8587" s="203"/>
    </row>
    <row r="8588" spans="2:6" ht="15.75">
      <c r="B8588" s="188"/>
      <c r="C8588" s="188"/>
      <c r="D8588" s="203"/>
      <c r="E8588" s="203"/>
      <c r="F8588" s="203"/>
    </row>
    <row r="8589" spans="2:6" ht="15.75">
      <c r="B8589" s="188"/>
      <c r="C8589" s="188"/>
      <c r="D8589" s="203"/>
      <c r="E8589" s="203"/>
      <c r="F8589" s="203"/>
    </row>
    <row r="8590" spans="2:6" ht="15.75">
      <c r="B8590" s="188"/>
      <c r="C8590" s="188"/>
      <c r="D8590" s="203"/>
      <c r="E8590" s="203"/>
      <c r="F8590" s="203"/>
    </row>
    <row r="8591" spans="2:6" ht="15.75">
      <c r="B8591" s="188"/>
      <c r="C8591" s="188"/>
      <c r="D8591" s="203"/>
      <c r="E8591" s="203"/>
      <c r="F8591" s="203"/>
    </row>
    <row r="8592" spans="2:6" ht="15.75">
      <c r="B8592" s="188"/>
      <c r="C8592" s="188"/>
      <c r="D8592" s="203"/>
      <c r="E8592" s="203"/>
      <c r="F8592" s="203"/>
    </row>
    <row r="8593" spans="2:6" ht="15.75">
      <c r="B8593" s="188"/>
      <c r="C8593" s="188"/>
      <c r="D8593" s="203"/>
      <c r="E8593" s="203"/>
      <c r="F8593" s="203"/>
    </row>
    <row r="8594" spans="2:6" ht="15.75">
      <c r="B8594" s="188"/>
      <c r="C8594" s="188"/>
      <c r="D8594" s="203"/>
      <c r="E8594" s="203"/>
      <c r="F8594" s="203"/>
    </row>
    <row r="8595" spans="2:6" ht="15.75">
      <c r="B8595" s="188"/>
      <c r="C8595" s="188"/>
      <c r="D8595" s="203"/>
      <c r="E8595" s="203"/>
      <c r="F8595" s="203"/>
    </row>
    <row r="8596" spans="2:6" ht="15.75">
      <c r="B8596" s="188"/>
      <c r="C8596" s="188"/>
      <c r="D8596" s="203"/>
      <c r="E8596" s="203"/>
      <c r="F8596" s="203"/>
    </row>
    <row r="8597" spans="2:6" ht="15.75">
      <c r="B8597" s="188"/>
      <c r="C8597" s="188"/>
      <c r="D8597" s="203"/>
      <c r="E8597" s="203"/>
      <c r="F8597" s="203"/>
    </row>
    <row r="8598" spans="2:6" ht="15.75">
      <c r="B8598" s="188"/>
      <c r="C8598" s="188"/>
      <c r="D8598" s="203"/>
      <c r="E8598" s="203"/>
      <c r="F8598" s="203"/>
    </row>
    <row r="8599" spans="2:6" ht="15.75">
      <c r="B8599" s="188"/>
      <c r="C8599" s="188"/>
      <c r="D8599" s="203"/>
      <c r="E8599" s="203"/>
      <c r="F8599" s="203"/>
    </row>
    <row r="8600" spans="2:6" ht="15.75">
      <c r="B8600" s="188"/>
      <c r="C8600" s="188"/>
      <c r="D8600" s="203"/>
      <c r="E8600" s="203"/>
      <c r="F8600" s="203"/>
    </row>
    <row r="8601" spans="2:6" ht="15.75">
      <c r="B8601" s="188"/>
      <c r="C8601" s="188"/>
      <c r="D8601" s="203"/>
      <c r="E8601" s="203"/>
      <c r="F8601" s="203"/>
    </row>
    <row r="8602" spans="2:6" ht="15.75">
      <c r="B8602" s="188"/>
      <c r="C8602" s="188"/>
      <c r="D8602" s="203"/>
      <c r="E8602" s="203"/>
      <c r="F8602" s="203"/>
    </row>
    <row r="8603" spans="2:6" ht="15.75">
      <c r="B8603" s="188"/>
      <c r="C8603" s="188"/>
      <c r="D8603" s="203"/>
      <c r="E8603" s="203"/>
      <c r="F8603" s="203"/>
    </row>
    <row r="8604" spans="2:6" ht="15.75">
      <c r="B8604" s="188"/>
      <c r="C8604" s="188"/>
      <c r="D8604" s="203"/>
      <c r="E8604" s="203"/>
      <c r="F8604" s="203"/>
    </row>
    <row r="8605" spans="2:6" ht="15.75">
      <c r="B8605" s="188"/>
      <c r="C8605" s="188"/>
      <c r="D8605" s="203"/>
      <c r="E8605" s="203"/>
      <c r="F8605" s="203"/>
    </row>
    <row r="8606" spans="2:6" ht="15.75">
      <c r="B8606" s="188"/>
      <c r="C8606" s="188"/>
      <c r="D8606" s="203"/>
      <c r="E8606" s="203"/>
      <c r="F8606" s="203"/>
    </row>
    <row r="8607" spans="2:6" ht="15.75">
      <c r="B8607" s="188"/>
      <c r="C8607" s="188"/>
      <c r="D8607" s="203"/>
      <c r="E8607" s="203"/>
      <c r="F8607" s="203"/>
    </row>
    <row r="8608" spans="2:6" ht="15.75">
      <c r="B8608" s="188"/>
      <c r="C8608" s="188"/>
      <c r="D8608" s="203"/>
      <c r="E8608" s="203"/>
      <c r="F8608" s="203"/>
    </row>
    <row r="8609" spans="2:6" ht="15.75">
      <c r="B8609" s="188"/>
      <c r="C8609" s="188"/>
      <c r="D8609" s="203"/>
      <c r="E8609" s="203"/>
      <c r="F8609" s="203"/>
    </row>
    <row r="8610" spans="2:6" ht="15.75">
      <c r="B8610" s="188"/>
      <c r="C8610" s="188"/>
      <c r="D8610" s="203"/>
      <c r="E8610" s="203"/>
      <c r="F8610" s="203"/>
    </row>
    <row r="8611" spans="2:6" ht="15.75">
      <c r="B8611" s="188"/>
      <c r="C8611" s="188"/>
      <c r="D8611" s="203"/>
      <c r="E8611" s="203"/>
      <c r="F8611" s="203"/>
    </row>
    <row r="8612" spans="2:6" ht="15.75">
      <c r="B8612" s="188"/>
      <c r="C8612" s="188"/>
      <c r="D8612" s="203"/>
      <c r="E8612" s="203"/>
      <c r="F8612" s="203"/>
    </row>
    <row r="8613" spans="2:6" ht="15.75">
      <c r="B8613" s="188"/>
      <c r="C8613" s="188"/>
      <c r="D8613" s="203"/>
      <c r="E8613" s="203"/>
      <c r="F8613" s="203"/>
    </row>
    <row r="8614" spans="2:6" ht="15.75">
      <c r="B8614" s="188"/>
      <c r="C8614" s="188"/>
      <c r="D8614" s="203"/>
      <c r="E8614" s="203"/>
      <c r="F8614" s="203"/>
    </row>
    <row r="8615" spans="2:6" ht="15.75">
      <c r="B8615" s="188"/>
      <c r="C8615" s="188"/>
      <c r="D8615" s="203"/>
      <c r="E8615" s="203"/>
      <c r="F8615" s="203"/>
    </row>
    <row r="8616" spans="2:6" ht="15.75">
      <c r="B8616" s="188"/>
      <c r="C8616" s="188"/>
      <c r="D8616" s="203"/>
      <c r="E8616" s="203"/>
      <c r="F8616" s="203"/>
    </row>
    <row r="8617" spans="2:6" ht="15.75">
      <c r="B8617" s="188"/>
      <c r="C8617" s="188"/>
      <c r="D8617" s="203"/>
      <c r="E8617" s="203"/>
      <c r="F8617" s="203"/>
    </row>
    <row r="8618" spans="2:6" ht="15.75">
      <c r="B8618" s="188"/>
      <c r="C8618" s="188"/>
      <c r="D8618" s="203"/>
      <c r="E8618" s="203"/>
      <c r="F8618" s="203"/>
    </row>
    <row r="8619" spans="2:6" ht="15.75">
      <c r="B8619" s="188"/>
      <c r="C8619" s="188"/>
      <c r="D8619" s="203"/>
      <c r="E8619" s="203"/>
      <c r="F8619" s="203"/>
    </row>
    <row r="8620" spans="2:6" ht="15.75">
      <c r="B8620" s="188"/>
      <c r="C8620" s="188"/>
      <c r="D8620" s="203"/>
      <c r="E8620" s="203"/>
      <c r="F8620" s="203"/>
    </row>
    <row r="8621" spans="2:6" ht="15.75">
      <c r="B8621" s="188"/>
      <c r="C8621" s="188"/>
      <c r="D8621" s="203"/>
      <c r="E8621" s="203"/>
      <c r="F8621" s="203"/>
    </row>
    <row r="8622" spans="2:6" ht="15.75">
      <c r="B8622" s="188"/>
      <c r="C8622" s="188"/>
      <c r="D8622" s="203"/>
      <c r="E8622" s="203"/>
      <c r="F8622" s="203"/>
    </row>
    <row r="8623" spans="2:6" ht="15.75">
      <c r="B8623" s="188"/>
      <c r="C8623" s="188"/>
      <c r="D8623" s="203"/>
      <c r="E8623" s="203"/>
      <c r="F8623" s="203"/>
    </row>
    <row r="8624" spans="2:6" ht="15.75">
      <c r="B8624" s="188"/>
      <c r="C8624" s="188"/>
      <c r="D8624" s="203"/>
      <c r="E8624" s="203"/>
      <c r="F8624" s="203"/>
    </row>
    <row r="8625" spans="2:6" ht="15.75">
      <c r="B8625" s="188"/>
      <c r="C8625" s="188"/>
      <c r="D8625" s="203"/>
      <c r="E8625" s="203"/>
      <c r="F8625" s="203"/>
    </row>
    <row r="8626" spans="2:6" ht="15.75">
      <c r="B8626" s="188"/>
      <c r="C8626" s="188"/>
      <c r="D8626" s="203"/>
      <c r="E8626" s="203"/>
      <c r="F8626" s="203"/>
    </row>
    <row r="8627" spans="2:6" ht="15.75">
      <c r="B8627" s="188"/>
      <c r="C8627" s="188"/>
      <c r="D8627" s="203"/>
      <c r="E8627" s="203"/>
      <c r="F8627" s="203"/>
    </row>
    <row r="8628" spans="2:6" ht="15.75">
      <c r="B8628" s="188"/>
      <c r="C8628" s="188"/>
      <c r="D8628" s="203"/>
      <c r="E8628" s="203"/>
      <c r="F8628" s="203"/>
    </row>
    <row r="8629" spans="2:6" ht="15.75">
      <c r="B8629" s="188"/>
      <c r="C8629" s="188"/>
      <c r="D8629" s="203"/>
      <c r="E8629" s="203"/>
      <c r="F8629" s="203"/>
    </row>
    <row r="8630" spans="2:6" ht="15.75">
      <c r="B8630" s="188"/>
      <c r="C8630" s="188"/>
      <c r="D8630" s="203"/>
      <c r="E8630" s="203"/>
      <c r="F8630" s="203"/>
    </row>
    <row r="8631" spans="2:6" ht="15.75">
      <c r="B8631" s="188"/>
      <c r="C8631" s="188"/>
      <c r="D8631" s="203"/>
      <c r="E8631" s="203"/>
      <c r="F8631" s="203"/>
    </row>
    <row r="8632" spans="2:6" ht="15.75">
      <c r="B8632" s="188"/>
      <c r="C8632" s="188"/>
      <c r="D8632" s="203"/>
      <c r="E8632" s="203"/>
      <c r="F8632" s="203"/>
    </row>
    <row r="8633" spans="2:6" ht="15.75">
      <c r="B8633" s="188"/>
      <c r="C8633" s="188"/>
      <c r="D8633" s="203"/>
      <c r="E8633" s="203"/>
      <c r="F8633" s="203"/>
    </row>
    <row r="8634" spans="2:6" ht="15.75">
      <c r="B8634" s="188"/>
      <c r="C8634" s="188"/>
      <c r="D8634" s="203"/>
      <c r="E8634" s="203"/>
      <c r="F8634" s="203"/>
    </row>
    <row r="8635" spans="2:6" ht="15.75">
      <c r="B8635" s="188"/>
      <c r="C8635" s="188"/>
      <c r="D8635" s="203"/>
      <c r="E8635" s="203"/>
      <c r="F8635" s="203"/>
    </row>
    <row r="8636" spans="2:6" ht="15.75">
      <c r="B8636" s="188"/>
      <c r="C8636" s="188"/>
      <c r="D8636" s="203"/>
      <c r="E8636" s="203"/>
      <c r="F8636" s="203"/>
    </row>
    <row r="8637" spans="2:6" ht="15.75">
      <c r="B8637" s="188"/>
      <c r="C8637" s="188"/>
      <c r="D8637" s="203"/>
      <c r="E8637" s="203"/>
      <c r="F8637" s="203"/>
    </row>
    <row r="8638" spans="2:6" ht="15.75">
      <c r="B8638" s="188"/>
      <c r="C8638" s="188"/>
      <c r="D8638" s="203"/>
      <c r="E8638" s="203"/>
      <c r="F8638" s="203"/>
    </row>
    <row r="8639" spans="2:6" ht="15.75">
      <c r="B8639" s="188"/>
      <c r="C8639" s="188"/>
      <c r="D8639" s="203"/>
      <c r="E8639" s="203"/>
      <c r="F8639" s="203"/>
    </row>
    <row r="8640" spans="2:6" ht="15.75">
      <c r="B8640" s="188"/>
      <c r="C8640" s="188"/>
      <c r="D8640" s="203"/>
      <c r="E8640" s="203"/>
      <c r="F8640" s="203"/>
    </row>
    <row r="8641" spans="2:6" ht="15.75">
      <c r="B8641" s="188"/>
      <c r="C8641" s="188"/>
      <c r="D8641" s="203"/>
      <c r="E8641" s="203"/>
      <c r="F8641" s="203"/>
    </row>
    <row r="8642" spans="2:6" ht="15.75">
      <c r="B8642" s="188"/>
      <c r="C8642" s="188"/>
      <c r="D8642" s="203"/>
      <c r="E8642" s="203"/>
      <c r="F8642" s="203"/>
    </row>
    <row r="8643" spans="2:6" ht="15.75">
      <c r="B8643" s="188"/>
      <c r="C8643" s="188"/>
      <c r="D8643" s="203"/>
      <c r="E8643" s="203"/>
      <c r="F8643" s="203"/>
    </row>
    <row r="8644" spans="2:6" ht="15.75">
      <c r="B8644" s="188"/>
      <c r="C8644" s="188"/>
      <c r="D8644" s="203"/>
      <c r="E8644" s="203"/>
      <c r="F8644" s="203"/>
    </row>
    <row r="8645" spans="2:6" ht="15.75">
      <c r="B8645" s="188"/>
      <c r="C8645" s="188"/>
      <c r="D8645" s="203"/>
      <c r="E8645" s="203"/>
      <c r="F8645" s="203"/>
    </row>
    <row r="8646" spans="2:6" ht="15.75">
      <c r="B8646" s="188"/>
      <c r="C8646" s="188"/>
      <c r="D8646" s="203"/>
      <c r="E8646" s="203"/>
      <c r="F8646" s="203"/>
    </row>
    <row r="8647" spans="2:6" ht="15.75">
      <c r="B8647" s="188"/>
      <c r="C8647" s="188"/>
      <c r="D8647" s="203"/>
      <c r="E8647" s="203"/>
      <c r="F8647" s="203"/>
    </row>
    <row r="8648" spans="2:6" ht="15.75">
      <c r="B8648" s="188"/>
      <c r="C8648" s="188"/>
      <c r="D8648" s="203"/>
      <c r="E8648" s="203"/>
      <c r="F8648" s="203"/>
    </row>
    <row r="8649" spans="2:6" ht="15.75">
      <c r="B8649" s="188"/>
      <c r="C8649" s="188"/>
      <c r="D8649" s="203"/>
      <c r="E8649" s="203"/>
      <c r="F8649" s="203"/>
    </row>
    <row r="8650" spans="2:6" ht="15.75">
      <c r="B8650" s="188"/>
      <c r="C8650" s="188"/>
      <c r="D8650" s="203"/>
      <c r="E8650" s="203"/>
      <c r="F8650" s="203"/>
    </row>
    <row r="8651" spans="2:6" ht="15.75">
      <c r="B8651" s="188"/>
      <c r="C8651" s="188"/>
      <c r="D8651" s="203"/>
      <c r="E8651" s="203"/>
      <c r="F8651" s="203"/>
    </row>
    <row r="8652" spans="2:6" ht="15.75">
      <c r="B8652" s="188"/>
      <c r="C8652" s="188"/>
      <c r="D8652" s="203"/>
      <c r="E8652" s="203"/>
      <c r="F8652" s="203"/>
    </row>
    <row r="8653" spans="2:6" ht="15.75">
      <c r="B8653" s="188"/>
      <c r="C8653" s="188"/>
      <c r="D8653" s="203"/>
      <c r="E8653" s="203"/>
      <c r="F8653" s="203"/>
    </row>
    <row r="8654" spans="2:6" ht="15.75">
      <c r="B8654" s="188"/>
      <c r="C8654" s="188"/>
      <c r="D8654" s="203"/>
      <c r="E8654" s="203"/>
      <c r="F8654" s="203"/>
    </row>
    <row r="8655" spans="2:6" ht="15.75">
      <c r="B8655" s="188"/>
      <c r="C8655" s="188"/>
      <c r="D8655" s="203"/>
      <c r="E8655" s="203"/>
      <c r="F8655" s="203"/>
    </row>
    <row r="8656" spans="2:6" ht="15.75">
      <c r="B8656" s="188"/>
      <c r="C8656" s="188"/>
      <c r="D8656" s="203"/>
      <c r="E8656" s="203"/>
      <c r="F8656" s="203"/>
    </row>
    <row r="8657" spans="2:6" ht="15.75">
      <c r="B8657" s="188"/>
      <c r="C8657" s="188"/>
      <c r="D8657" s="203"/>
      <c r="E8657" s="203"/>
      <c r="F8657" s="203"/>
    </row>
    <row r="8658" spans="2:6" ht="15.75">
      <c r="B8658" s="188"/>
      <c r="C8658" s="188"/>
      <c r="D8658" s="203"/>
      <c r="E8658" s="203"/>
      <c r="F8658" s="203"/>
    </row>
    <row r="8659" spans="2:6" ht="15.75">
      <c r="B8659" s="188"/>
      <c r="C8659" s="188"/>
      <c r="D8659" s="203"/>
      <c r="E8659" s="203"/>
      <c r="F8659" s="203"/>
    </row>
    <row r="8660" spans="2:6" ht="15.75">
      <c r="B8660" s="188"/>
      <c r="C8660" s="188"/>
      <c r="D8660" s="203"/>
      <c r="E8660" s="203"/>
      <c r="F8660" s="203"/>
    </row>
    <row r="8661" spans="2:6" ht="15.75">
      <c r="B8661" s="188"/>
      <c r="C8661" s="188"/>
      <c r="D8661" s="203"/>
      <c r="E8661" s="203"/>
      <c r="F8661" s="203"/>
    </row>
    <row r="8662" spans="2:6" ht="15.75">
      <c r="B8662" s="188"/>
      <c r="C8662" s="188"/>
      <c r="D8662" s="203"/>
      <c r="E8662" s="203"/>
      <c r="F8662" s="203"/>
    </row>
    <row r="8663" spans="2:6" ht="15.75">
      <c r="B8663" s="188"/>
      <c r="C8663" s="188"/>
      <c r="D8663" s="203"/>
      <c r="E8663" s="203"/>
      <c r="F8663" s="203"/>
    </row>
    <row r="8664" spans="2:6" ht="15.75">
      <c r="B8664" s="188"/>
      <c r="C8664" s="188"/>
      <c r="D8664" s="203"/>
      <c r="E8664" s="203"/>
      <c r="F8664" s="203"/>
    </row>
    <row r="8665" spans="2:6" ht="15.75">
      <c r="B8665" s="188"/>
      <c r="C8665" s="188"/>
      <c r="D8665" s="203"/>
      <c r="E8665" s="203"/>
      <c r="F8665" s="203"/>
    </row>
    <row r="8666" spans="2:6" ht="15.75">
      <c r="B8666" s="188"/>
      <c r="C8666" s="188"/>
      <c r="D8666" s="203"/>
      <c r="E8666" s="203"/>
      <c r="F8666" s="203"/>
    </row>
    <row r="8667" spans="2:6" ht="15.75">
      <c r="B8667" s="188"/>
      <c r="C8667" s="188"/>
      <c r="D8667" s="203"/>
      <c r="E8667" s="203"/>
      <c r="F8667" s="203"/>
    </row>
    <row r="8668" spans="2:6" ht="15.75">
      <c r="B8668" s="188"/>
      <c r="C8668" s="188"/>
      <c r="D8668" s="203"/>
      <c r="E8668" s="203"/>
      <c r="F8668" s="203"/>
    </row>
    <row r="8669" spans="2:6" ht="15.75">
      <c r="B8669" s="188"/>
      <c r="C8669" s="188"/>
      <c r="D8669" s="203"/>
      <c r="E8669" s="203"/>
      <c r="F8669" s="203"/>
    </row>
    <row r="8670" spans="2:6" ht="15.75">
      <c r="B8670" s="188"/>
      <c r="C8670" s="188"/>
      <c r="D8670" s="203"/>
      <c r="E8670" s="203"/>
      <c r="F8670" s="203"/>
    </row>
    <row r="8671" spans="2:6" ht="15.75">
      <c r="B8671" s="188"/>
      <c r="C8671" s="188"/>
      <c r="D8671" s="203"/>
      <c r="E8671" s="203"/>
      <c r="F8671" s="203"/>
    </row>
    <row r="8672" spans="2:6" ht="15.75">
      <c r="B8672" s="188"/>
      <c r="C8672" s="188"/>
      <c r="D8672" s="203"/>
      <c r="E8672" s="203"/>
      <c r="F8672" s="203"/>
    </row>
    <row r="8673" spans="2:6" ht="15.75">
      <c r="B8673" s="188"/>
      <c r="C8673" s="188"/>
      <c r="D8673" s="203"/>
      <c r="E8673" s="203"/>
      <c r="F8673" s="203"/>
    </row>
    <row r="8674" spans="2:6" ht="15.75">
      <c r="B8674" s="188"/>
      <c r="C8674" s="188"/>
      <c r="D8674" s="203"/>
      <c r="E8674" s="203"/>
      <c r="F8674" s="203"/>
    </row>
    <row r="8675" spans="2:6" ht="15.75">
      <c r="B8675" s="188"/>
      <c r="C8675" s="188"/>
      <c r="D8675" s="203"/>
      <c r="E8675" s="203"/>
      <c r="F8675" s="203"/>
    </row>
    <row r="8676" spans="2:6" ht="15.75">
      <c r="B8676" s="188"/>
      <c r="C8676" s="188"/>
      <c r="D8676" s="203"/>
      <c r="E8676" s="203"/>
      <c r="F8676" s="203"/>
    </row>
    <row r="8677" spans="2:6" ht="15.75">
      <c r="B8677" s="188"/>
      <c r="C8677" s="188"/>
      <c r="D8677" s="203"/>
      <c r="E8677" s="203"/>
      <c r="F8677" s="203"/>
    </row>
    <row r="8678" spans="2:6" ht="15.75">
      <c r="B8678" s="188"/>
      <c r="C8678" s="188"/>
      <c r="D8678" s="203"/>
      <c r="E8678" s="203"/>
      <c r="F8678" s="203"/>
    </row>
    <row r="8679" spans="2:6" ht="15.75">
      <c r="B8679" s="188"/>
      <c r="C8679" s="188"/>
      <c r="D8679" s="203"/>
      <c r="E8679" s="203"/>
      <c r="F8679" s="203"/>
    </row>
    <row r="8680" spans="2:6" ht="15.75">
      <c r="B8680" s="188"/>
      <c r="C8680" s="188"/>
      <c r="D8680" s="203"/>
      <c r="E8680" s="203"/>
      <c r="F8680" s="203"/>
    </row>
    <row r="8681" spans="2:6" ht="15.75">
      <c r="B8681" s="188"/>
      <c r="C8681" s="188"/>
      <c r="D8681" s="203"/>
      <c r="E8681" s="203"/>
      <c r="F8681" s="203"/>
    </row>
    <row r="8682" spans="2:6" ht="15.75">
      <c r="B8682" s="188"/>
      <c r="C8682" s="188"/>
      <c r="D8682" s="203"/>
      <c r="E8682" s="203"/>
      <c r="F8682" s="203"/>
    </row>
    <row r="8683" spans="2:6" ht="15.75">
      <c r="B8683" s="188"/>
      <c r="C8683" s="188"/>
      <c r="D8683" s="203"/>
      <c r="E8683" s="203"/>
      <c r="F8683" s="203"/>
    </row>
    <row r="8684" spans="2:6" ht="15.75">
      <c r="B8684" s="188"/>
      <c r="C8684" s="188"/>
      <c r="D8684" s="203"/>
      <c r="E8684" s="203"/>
      <c r="F8684" s="203"/>
    </row>
    <row r="8685" spans="2:6" ht="15.75">
      <c r="B8685" s="188"/>
      <c r="C8685" s="188"/>
      <c r="D8685" s="203"/>
      <c r="E8685" s="203"/>
      <c r="F8685" s="203"/>
    </row>
    <row r="8686" spans="2:6" ht="15.75">
      <c r="B8686" s="188"/>
      <c r="C8686" s="188"/>
      <c r="D8686" s="203"/>
      <c r="E8686" s="203"/>
      <c r="F8686" s="203"/>
    </row>
    <row r="8687" spans="2:6" ht="15.75">
      <c r="B8687" s="188"/>
      <c r="C8687" s="188"/>
      <c r="D8687" s="203"/>
      <c r="E8687" s="203"/>
      <c r="F8687" s="203"/>
    </row>
    <row r="8688" spans="2:6" ht="15.75">
      <c r="B8688" s="188"/>
      <c r="C8688" s="188"/>
      <c r="D8688" s="203"/>
      <c r="E8688" s="203"/>
      <c r="F8688" s="203"/>
    </row>
    <row r="8689" spans="2:6" ht="15.75">
      <c r="B8689" s="188"/>
      <c r="C8689" s="188"/>
      <c r="D8689" s="203"/>
      <c r="E8689" s="203"/>
      <c r="F8689" s="203"/>
    </row>
    <row r="8690" spans="2:6" ht="15.75">
      <c r="B8690" s="188"/>
      <c r="C8690" s="188"/>
      <c r="D8690" s="203"/>
      <c r="E8690" s="203"/>
      <c r="F8690" s="203"/>
    </row>
    <row r="8691" spans="2:6" ht="15.75">
      <c r="B8691" s="188"/>
      <c r="C8691" s="188"/>
      <c r="D8691" s="203"/>
      <c r="E8691" s="203"/>
      <c r="F8691" s="203"/>
    </row>
    <row r="8692" spans="2:6" ht="15.75">
      <c r="B8692" s="188"/>
      <c r="C8692" s="188"/>
      <c r="D8692" s="203"/>
      <c r="E8692" s="203"/>
      <c r="F8692" s="203"/>
    </row>
    <row r="8693" spans="2:6" ht="15.75">
      <c r="B8693" s="188"/>
      <c r="C8693" s="188"/>
      <c r="D8693" s="203"/>
      <c r="E8693" s="203"/>
      <c r="F8693" s="203"/>
    </row>
    <row r="8694" spans="2:6" ht="15.75">
      <c r="B8694" s="188"/>
      <c r="C8694" s="188"/>
      <c r="D8694" s="203"/>
      <c r="E8694" s="203"/>
      <c r="F8694" s="203"/>
    </row>
    <row r="8695" spans="2:6" ht="15.75">
      <c r="B8695" s="188"/>
      <c r="C8695" s="188"/>
      <c r="D8695" s="203"/>
      <c r="E8695" s="203"/>
      <c r="F8695" s="203"/>
    </row>
    <row r="8696" spans="2:6" ht="15.75">
      <c r="B8696" s="188"/>
      <c r="C8696" s="188"/>
      <c r="D8696" s="203"/>
      <c r="E8696" s="203"/>
      <c r="F8696" s="203"/>
    </row>
    <row r="8697" spans="2:6" ht="15.75">
      <c r="B8697" s="188"/>
      <c r="C8697" s="188"/>
      <c r="D8697" s="203"/>
      <c r="E8697" s="203"/>
      <c r="F8697" s="203"/>
    </row>
    <row r="8698" spans="2:6" ht="15.75">
      <c r="B8698" s="188"/>
      <c r="C8698" s="188"/>
      <c r="D8698" s="203"/>
      <c r="E8698" s="203"/>
      <c r="F8698" s="203"/>
    </row>
    <row r="8699" spans="2:6" ht="15.75">
      <c r="B8699" s="188"/>
      <c r="C8699" s="188"/>
      <c r="D8699" s="203"/>
      <c r="E8699" s="203"/>
      <c r="F8699" s="203"/>
    </row>
    <row r="8700" spans="2:6" ht="15.75">
      <c r="B8700" s="188"/>
      <c r="C8700" s="188"/>
      <c r="D8700" s="203"/>
      <c r="E8700" s="203"/>
      <c r="F8700" s="203"/>
    </row>
    <row r="8701" spans="2:6" ht="15.75">
      <c r="B8701" s="188"/>
      <c r="C8701" s="188"/>
      <c r="D8701" s="203"/>
      <c r="E8701" s="203"/>
      <c r="F8701" s="203"/>
    </row>
    <row r="8702" spans="2:6" ht="15.75">
      <c r="B8702" s="188"/>
      <c r="C8702" s="188"/>
      <c r="D8702" s="203"/>
      <c r="E8702" s="203"/>
      <c r="F8702" s="203"/>
    </row>
    <row r="8703" spans="2:6" ht="15.75">
      <c r="B8703" s="188"/>
      <c r="C8703" s="188"/>
      <c r="D8703" s="203"/>
      <c r="E8703" s="203"/>
      <c r="F8703" s="203"/>
    </row>
    <row r="8704" spans="2:6" ht="15.75">
      <c r="B8704" s="188"/>
      <c r="C8704" s="188"/>
      <c r="D8704" s="203"/>
      <c r="E8704" s="203"/>
      <c r="F8704" s="203"/>
    </row>
    <row r="8705" spans="2:6" ht="15.75">
      <c r="B8705" s="188"/>
      <c r="C8705" s="188"/>
      <c r="D8705" s="203"/>
      <c r="E8705" s="203"/>
      <c r="F8705" s="203"/>
    </row>
    <row r="8706" spans="2:6" ht="15.75">
      <c r="B8706" s="188"/>
      <c r="C8706" s="188"/>
      <c r="D8706" s="203"/>
      <c r="E8706" s="203"/>
      <c r="F8706" s="203"/>
    </row>
    <row r="8707" spans="2:6" ht="15.75">
      <c r="B8707" s="188"/>
      <c r="C8707" s="188"/>
      <c r="D8707" s="203"/>
      <c r="E8707" s="203"/>
      <c r="F8707" s="203"/>
    </row>
    <row r="8708" spans="2:6" ht="15.75">
      <c r="B8708" s="188"/>
      <c r="C8708" s="188"/>
      <c r="D8708" s="203"/>
      <c r="E8708" s="203"/>
      <c r="F8708" s="203"/>
    </row>
    <row r="8709" spans="2:6" ht="15.75">
      <c r="B8709" s="188"/>
      <c r="C8709" s="188"/>
      <c r="D8709" s="203"/>
      <c r="E8709" s="203"/>
      <c r="F8709" s="203"/>
    </row>
    <row r="8710" spans="2:6" ht="15.75">
      <c r="B8710" s="188"/>
      <c r="C8710" s="188"/>
      <c r="D8710" s="203"/>
      <c r="E8710" s="203"/>
      <c r="F8710" s="203"/>
    </row>
    <row r="8711" spans="2:6" ht="15.75">
      <c r="B8711" s="188"/>
      <c r="C8711" s="188"/>
      <c r="D8711" s="203"/>
      <c r="E8711" s="203"/>
      <c r="F8711" s="203"/>
    </row>
    <row r="8712" spans="2:6" ht="15.75">
      <c r="B8712" s="188"/>
      <c r="C8712" s="188"/>
      <c r="D8712" s="203"/>
      <c r="E8712" s="203"/>
      <c r="F8712" s="203"/>
    </row>
    <row r="8713" spans="2:6" ht="15.75">
      <c r="B8713" s="188"/>
      <c r="C8713" s="188"/>
      <c r="D8713" s="203"/>
      <c r="E8713" s="203"/>
      <c r="F8713" s="203"/>
    </row>
    <row r="8714" spans="2:6" ht="15.75">
      <c r="B8714" s="188"/>
      <c r="C8714" s="188"/>
      <c r="D8714" s="203"/>
      <c r="E8714" s="203"/>
      <c r="F8714" s="203"/>
    </row>
    <row r="8715" spans="2:6" ht="15.75">
      <c r="B8715" s="188"/>
      <c r="C8715" s="188"/>
      <c r="D8715" s="203"/>
      <c r="E8715" s="203"/>
      <c r="F8715" s="203"/>
    </row>
    <row r="8716" spans="2:6" ht="15.75">
      <c r="B8716" s="188"/>
      <c r="C8716" s="188"/>
      <c r="D8716" s="203"/>
      <c r="E8716" s="203"/>
      <c r="F8716" s="203"/>
    </row>
    <row r="8717" spans="2:6" ht="15.75">
      <c r="B8717" s="188"/>
      <c r="C8717" s="188"/>
      <c r="D8717" s="203"/>
      <c r="E8717" s="203"/>
      <c r="F8717" s="203"/>
    </row>
    <row r="8718" spans="2:6" ht="15.75">
      <c r="B8718" s="188"/>
      <c r="C8718" s="188"/>
      <c r="D8718" s="203"/>
      <c r="E8718" s="203"/>
      <c r="F8718" s="203"/>
    </row>
    <row r="8719" spans="2:6" ht="15.75">
      <c r="B8719" s="188"/>
      <c r="C8719" s="188"/>
      <c r="D8719" s="203"/>
      <c r="E8719" s="203"/>
      <c r="F8719" s="203"/>
    </row>
    <row r="8720" spans="2:6" ht="15.75">
      <c r="B8720" s="188"/>
      <c r="C8720" s="188"/>
      <c r="D8720" s="203"/>
      <c r="E8720" s="203"/>
      <c r="F8720" s="203"/>
    </row>
    <row r="8721" spans="2:6" ht="15.75">
      <c r="B8721" s="188"/>
      <c r="C8721" s="188"/>
      <c r="D8721" s="203"/>
      <c r="E8721" s="203"/>
      <c r="F8721" s="203"/>
    </row>
    <row r="8722" spans="2:6" ht="15.75">
      <c r="B8722" s="188"/>
      <c r="C8722" s="188"/>
      <c r="D8722" s="203"/>
      <c r="E8722" s="203"/>
      <c r="F8722" s="203"/>
    </row>
    <row r="8723" spans="2:6" ht="15.75">
      <c r="B8723" s="188"/>
      <c r="C8723" s="188"/>
      <c r="D8723" s="203"/>
      <c r="E8723" s="203"/>
      <c r="F8723" s="203"/>
    </row>
    <row r="8724" spans="2:6" ht="15.75">
      <c r="B8724" s="188"/>
      <c r="C8724" s="188"/>
      <c r="D8724" s="203"/>
      <c r="E8724" s="203"/>
      <c r="F8724" s="203"/>
    </row>
    <row r="8725" spans="2:6" ht="15.75">
      <c r="B8725" s="188"/>
      <c r="C8725" s="188"/>
      <c r="D8725" s="203"/>
      <c r="E8725" s="203"/>
      <c r="F8725" s="203"/>
    </row>
    <row r="8726" spans="2:6" ht="15.75">
      <c r="B8726" s="188"/>
      <c r="C8726" s="188"/>
      <c r="D8726" s="203"/>
      <c r="E8726" s="203"/>
      <c r="F8726" s="203"/>
    </row>
    <row r="8727" spans="2:6" ht="15.75">
      <c r="B8727" s="188"/>
      <c r="C8727" s="188"/>
      <c r="D8727" s="203"/>
      <c r="E8727" s="203"/>
      <c r="F8727" s="203"/>
    </row>
    <row r="8728" spans="2:6" ht="15.75">
      <c r="B8728" s="188"/>
      <c r="C8728" s="188"/>
      <c r="D8728" s="203"/>
      <c r="E8728" s="203"/>
      <c r="F8728" s="203"/>
    </row>
    <row r="8729" spans="2:6" ht="15.75">
      <c r="B8729" s="188"/>
      <c r="C8729" s="188"/>
      <c r="D8729" s="203"/>
      <c r="E8729" s="203"/>
      <c r="F8729" s="203"/>
    </row>
    <row r="8730" spans="2:6" ht="15.75">
      <c r="B8730" s="188"/>
      <c r="C8730" s="188"/>
      <c r="D8730" s="203"/>
      <c r="E8730" s="203"/>
      <c r="F8730" s="203"/>
    </row>
    <row r="8731" spans="2:6" ht="15.75">
      <c r="B8731" s="188"/>
      <c r="C8731" s="188"/>
      <c r="D8731" s="203"/>
      <c r="E8731" s="203"/>
      <c r="F8731" s="203"/>
    </row>
    <row r="8732" spans="2:6" ht="15.75">
      <c r="B8732" s="188"/>
      <c r="C8732" s="188"/>
      <c r="D8732" s="203"/>
      <c r="E8732" s="203"/>
      <c r="F8732" s="203"/>
    </row>
    <row r="8733" spans="2:6" ht="15.75">
      <c r="B8733" s="188"/>
      <c r="C8733" s="188"/>
      <c r="D8733" s="203"/>
      <c r="E8733" s="203"/>
      <c r="F8733" s="203"/>
    </row>
    <row r="8734" spans="2:6" ht="15.75">
      <c r="B8734" s="188"/>
      <c r="C8734" s="188"/>
      <c r="D8734" s="203"/>
      <c r="E8734" s="203"/>
      <c r="F8734" s="203"/>
    </row>
    <row r="8735" spans="2:6" ht="15.75">
      <c r="B8735" s="188"/>
      <c r="C8735" s="188"/>
      <c r="D8735" s="203"/>
      <c r="E8735" s="203"/>
      <c r="F8735" s="203"/>
    </row>
    <row r="8736" spans="2:6" ht="15.75">
      <c r="B8736" s="188"/>
      <c r="C8736" s="188"/>
      <c r="D8736" s="203"/>
      <c r="E8736" s="203"/>
      <c r="F8736" s="203"/>
    </row>
    <row r="8737" spans="2:6" ht="15.75">
      <c r="B8737" s="188"/>
      <c r="C8737" s="188"/>
      <c r="D8737" s="203"/>
      <c r="E8737" s="203"/>
      <c r="F8737" s="203"/>
    </row>
    <row r="8738" spans="2:6" ht="15.75">
      <c r="B8738" s="188"/>
      <c r="C8738" s="188"/>
      <c r="D8738" s="203"/>
      <c r="E8738" s="203"/>
      <c r="F8738" s="203"/>
    </row>
    <row r="8739" spans="2:6" ht="15.75">
      <c r="B8739" s="188"/>
      <c r="C8739" s="188"/>
      <c r="D8739" s="203"/>
      <c r="E8739" s="203"/>
      <c r="F8739" s="203"/>
    </row>
    <row r="8740" spans="2:6" ht="15.75">
      <c r="B8740" s="188"/>
      <c r="C8740" s="188"/>
      <c r="D8740" s="203"/>
      <c r="E8740" s="203"/>
      <c r="F8740" s="203"/>
    </row>
    <row r="8741" spans="2:6" ht="15.75">
      <c r="B8741" s="188"/>
      <c r="C8741" s="188"/>
      <c r="D8741" s="203"/>
      <c r="E8741" s="203"/>
      <c r="F8741" s="203"/>
    </row>
    <row r="8742" spans="2:6" ht="15.75">
      <c r="B8742" s="188"/>
      <c r="C8742" s="188"/>
      <c r="D8742" s="203"/>
      <c r="E8742" s="203"/>
      <c r="F8742" s="203"/>
    </row>
    <row r="8743" spans="2:6" ht="15.75">
      <c r="B8743" s="188"/>
      <c r="C8743" s="188"/>
      <c r="D8743" s="203"/>
      <c r="E8743" s="203"/>
      <c r="F8743" s="203"/>
    </row>
    <row r="8744" spans="2:6" ht="15.75">
      <c r="B8744" s="188"/>
      <c r="C8744" s="188"/>
      <c r="D8744" s="203"/>
      <c r="E8744" s="203"/>
      <c r="F8744" s="203"/>
    </row>
    <row r="8745" spans="2:6" ht="15.75">
      <c r="B8745" s="188"/>
      <c r="C8745" s="188"/>
      <c r="D8745" s="203"/>
      <c r="E8745" s="203"/>
      <c r="F8745" s="203"/>
    </row>
    <row r="8746" spans="2:6" ht="15.75">
      <c r="B8746" s="188"/>
      <c r="C8746" s="188"/>
      <c r="D8746" s="203"/>
      <c r="E8746" s="203"/>
      <c r="F8746" s="203"/>
    </row>
    <row r="8747" spans="2:6" ht="15.75">
      <c r="B8747" s="188"/>
      <c r="C8747" s="188"/>
      <c r="D8747" s="203"/>
      <c r="E8747" s="203"/>
      <c r="F8747" s="203"/>
    </row>
    <row r="8748" spans="2:6" ht="15.75">
      <c r="B8748" s="188"/>
      <c r="C8748" s="188"/>
      <c r="D8748" s="203"/>
      <c r="E8748" s="203"/>
      <c r="F8748" s="203"/>
    </row>
    <row r="8749" spans="2:6" ht="15.75">
      <c r="B8749" s="188"/>
      <c r="C8749" s="188"/>
      <c r="D8749" s="203"/>
      <c r="E8749" s="203"/>
      <c r="F8749" s="203"/>
    </row>
    <row r="8750" spans="2:6" ht="15.75">
      <c r="B8750" s="188"/>
      <c r="C8750" s="188"/>
      <c r="D8750" s="203"/>
      <c r="E8750" s="203"/>
      <c r="F8750" s="203"/>
    </row>
    <row r="8751" spans="2:6" ht="15.75">
      <c r="B8751" s="188"/>
      <c r="C8751" s="188"/>
      <c r="D8751" s="203"/>
      <c r="E8751" s="203"/>
      <c r="F8751" s="203"/>
    </row>
    <row r="8752" spans="2:6" ht="15.75">
      <c r="B8752" s="188"/>
      <c r="C8752" s="188"/>
      <c r="D8752" s="203"/>
      <c r="E8752" s="203"/>
      <c r="F8752" s="203"/>
    </row>
    <row r="8753" spans="2:6" ht="15.75">
      <c r="B8753" s="188"/>
      <c r="C8753" s="188"/>
      <c r="D8753" s="203"/>
      <c r="E8753" s="203"/>
      <c r="F8753" s="203"/>
    </row>
    <row r="8754" spans="2:6" ht="15.75">
      <c r="B8754" s="188"/>
      <c r="C8754" s="188"/>
      <c r="D8754" s="203"/>
      <c r="E8754" s="203"/>
      <c r="F8754" s="203"/>
    </row>
    <row r="8755" spans="2:6" ht="15.75">
      <c r="B8755" s="188"/>
      <c r="C8755" s="188"/>
      <c r="D8755" s="203"/>
      <c r="E8755" s="203"/>
      <c r="F8755" s="203"/>
    </row>
    <row r="8756" spans="2:6" ht="15.75">
      <c r="B8756" s="188"/>
      <c r="C8756" s="188"/>
      <c r="D8756" s="203"/>
      <c r="E8756" s="203"/>
      <c r="F8756" s="203"/>
    </row>
    <row r="8757" spans="2:6" ht="15.75">
      <c r="B8757" s="188"/>
      <c r="C8757" s="188"/>
      <c r="D8757" s="203"/>
      <c r="E8757" s="203"/>
      <c r="F8757" s="203"/>
    </row>
    <row r="8758" spans="2:6" ht="15.75">
      <c r="B8758" s="188"/>
      <c r="C8758" s="188"/>
      <c r="D8758" s="203"/>
      <c r="E8758" s="203"/>
      <c r="F8758" s="203"/>
    </row>
    <row r="8759" spans="2:6" ht="15.75">
      <c r="B8759" s="188"/>
      <c r="C8759" s="188"/>
      <c r="D8759" s="203"/>
      <c r="E8759" s="203"/>
      <c r="F8759" s="203"/>
    </row>
    <row r="8760" spans="2:6" ht="15.75">
      <c r="B8760" s="188"/>
      <c r="C8760" s="188"/>
      <c r="D8760" s="203"/>
      <c r="E8760" s="203"/>
      <c r="F8760" s="203"/>
    </row>
    <row r="8761" spans="2:6" ht="15.75">
      <c r="B8761" s="188"/>
      <c r="C8761" s="188"/>
      <c r="D8761" s="203"/>
      <c r="E8761" s="203"/>
      <c r="F8761" s="203"/>
    </row>
    <row r="8762" spans="2:6" ht="15.75">
      <c r="B8762" s="188"/>
      <c r="C8762" s="188"/>
      <c r="D8762" s="203"/>
      <c r="E8762" s="203"/>
      <c r="F8762" s="203"/>
    </row>
    <row r="8763" spans="2:6" ht="15.75">
      <c r="B8763" s="188"/>
      <c r="C8763" s="188"/>
      <c r="D8763" s="203"/>
      <c r="E8763" s="203"/>
      <c r="F8763" s="203"/>
    </row>
    <row r="8764" spans="2:6" ht="15.75">
      <c r="B8764" s="188"/>
      <c r="C8764" s="188"/>
      <c r="D8764" s="203"/>
      <c r="E8764" s="203"/>
      <c r="F8764" s="203"/>
    </row>
    <row r="8765" spans="2:6" ht="15.75">
      <c r="B8765" s="188"/>
      <c r="C8765" s="188"/>
      <c r="D8765" s="203"/>
      <c r="E8765" s="203"/>
      <c r="F8765" s="203"/>
    </row>
    <row r="8766" spans="2:6" ht="15.75">
      <c r="B8766" s="188"/>
      <c r="C8766" s="188"/>
      <c r="D8766" s="203"/>
      <c r="E8766" s="203"/>
      <c r="F8766" s="203"/>
    </row>
    <row r="8767" spans="2:6" ht="15.75">
      <c r="B8767" s="188"/>
      <c r="C8767" s="188"/>
      <c r="D8767" s="203"/>
      <c r="E8767" s="203"/>
      <c r="F8767" s="203"/>
    </row>
    <row r="8768" spans="2:6" ht="15.75">
      <c r="B8768" s="188"/>
      <c r="C8768" s="188"/>
      <c r="D8768" s="203"/>
      <c r="E8768" s="203"/>
      <c r="F8768" s="203"/>
    </row>
    <row r="8769" spans="2:6" ht="15.75">
      <c r="B8769" s="188"/>
      <c r="C8769" s="188"/>
      <c r="D8769" s="203"/>
      <c r="E8769" s="203"/>
      <c r="F8769" s="203"/>
    </row>
    <row r="8770" spans="2:6" ht="15.75">
      <c r="B8770" s="188"/>
      <c r="C8770" s="188"/>
      <c r="D8770" s="203"/>
      <c r="E8770" s="203"/>
      <c r="F8770" s="203"/>
    </row>
    <row r="8771" spans="2:6" ht="15.75">
      <c r="B8771" s="188"/>
      <c r="C8771" s="188"/>
      <c r="D8771" s="203"/>
      <c r="E8771" s="203"/>
      <c r="F8771" s="203"/>
    </row>
    <row r="8772" spans="2:6" ht="15.75">
      <c r="B8772" s="188"/>
      <c r="C8772" s="188"/>
      <c r="D8772" s="203"/>
      <c r="E8772" s="203"/>
      <c r="F8772" s="203"/>
    </row>
    <row r="8773" spans="2:6" ht="15.75">
      <c r="B8773" s="188"/>
      <c r="C8773" s="188"/>
      <c r="D8773" s="203"/>
      <c r="E8773" s="203"/>
      <c r="F8773" s="203"/>
    </row>
    <row r="8774" spans="2:6" ht="15.75">
      <c r="B8774" s="188"/>
      <c r="C8774" s="188"/>
      <c r="D8774" s="203"/>
      <c r="E8774" s="203"/>
      <c r="F8774" s="203"/>
    </row>
    <row r="8775" spans="2:6" ht="15.75">
      <c r="B8775" s="188"/>
      <c r="C8775" s="188"/>
      <c r="D8775" s="203"/>
      <c r="E8775" s="203"/>
      <c r="F8775" s="203"/>
    </row>
    <row r="8776" spans="2:6" ht="15.75">
      <c r="B8776" s="188"/>
      <c r="C8776" s="188"/>
      <c r="D8776" s="203"/>
      <c r="E8776" s="203"/>
      <c r="F8776" s="203"/>
    </row>
    <row r="8777" spans="2:6" ht="15.75">
      <c r="B8777" s="188"/>
      <c r="C8777" s="188"/>
      <c r="D8777" s="203"/>
      <c r="E8777" s="203"/>
      <c r="F8777" s="203"/>
    </row>
    <row r="8778" spans="2:6" ht="15.75">
      <c r="B8778" s="188"/>
      <c r="C8778" s="188"/>
      <c r="D8778" s="203"/>
      <c r="E8778" s="203"/>
      <c r="F8778" s="203"/>
    </row>
    <row r="8779" spans="2:6" ht="15.75">
      <c r="B8779" s="188"/>
      <c r="C8779" s="188"/>
      <c r="D8779" s="203"/>
      <c r="E8779" s="203"/>
      <c r="F8779" s="203"/>
    </row>
    <row r="8780" spans="2:6" ht="15.75">
      <c r="B8780" s="188"/>
      <c r="C8780" s="188"/>
      <c r="D8780" s="203"/>
      <c r="E8780" s="203"/>
      <c r="F8780" s="203"/>
    </row>
    <row r="8781" spans="2:6" ht="15.75">
      <c r="B8781" s="188"/>
      <c r="C8781" s="188"/>
      <c r="D8781" s="203"/>
      <c r="E8781" s="203"/>
      <c r="F8781" s="203"/>
    </row>
    <row r="8782" spans="2:6" ht="15.75">
      <c r="B8782" s="188"/>
      <c r="C8782" s="188"/>
      <c r="D8782" s="203"/>
      <c r="E8782" s="203"/>
      <c r="F8782" s="203"/>
    </row>
    <row r="8783" spans="2:6" ht="15.75">
      <c r="B8783" s="188"/>
      <c r="C8783" s="188"/>
      <c r="D8783" s="203"/>
      <c r="E8783" s="203"/>
      <c r="F8783" s="203"/>
    </row>
    <row r="8784" spans="2:6" ht="15.75">
      <c r="B8784" s="188"/>
      <c r="C8784" s="188"/>
      <c r="D8784" s="203"/>
      <c r="E8784" s="203"/>
      <c r="F8784" s="203"/>
    </row>
    <row r="8785" spans="2:6" ht="15.75">
      <c r="B8785" s="188"/>
      <c r="C8785" s="188"/>
      <c r="D8785" s="203"/>
      <c r="E8785" s="203"/>
      <c r="F8785" s="203"/>
    </row>
    <row r="8786" spans="2:6" ht="15.75">
      <c r="B8786" s="188"/>
      <c r="C8786" s="188"/>
      <c r="D8786" s="203"/>
      <c r="E8786" s="203"/>
      <c r="F8786" s="203"/>
    </row>
    <row r="8787" spans="2:6" ht="15.75">
      <c r="B8787" s="188"/>
      <c r="C8787" s="188"/>
      <c r="D8787" s="203"/>
      <c r="E8787" s="203"/>
      <c r="F8787" s="203"/>
    </row>
    <row r="8788" spans="2:6" ht="15.75">
      <c r="B8788" s="188"/>
      <c r="C8788" s="188"/>
      <c r="D8788" s="203"/>
      <c r="E8788" s="203"/>
      <c r="F8788" s="203"/>
    </row>
    <row r="8789" spans="2:6" ht="15.75">
      <c r="B8789" s="188"/>
      <c r="C8789" s="188"/>
      <c r="D8789" s="203"/>
      <c r="E8789" s="203"/>
      <c r="F8789" s="203"/>
    </row>
    <row r="8790" spans="2:6" ht="15.75">
      <c r="B8790" s="188"/>
      <c r="C8790" s="188"/>
      <c r="D8790" s="203"/>
      <c r="E8790" s="203"/>
      <c r="F8790" s="203"/>
    </row>
    <row r="8791" spans="2:6" ht="15.75">
      <c r="B8791" s="188"/>
      <c r="C8791" s="188"/>
      <c r="D8791" s="203"/>
      <c r="E8791" s="203"/>
      <c r="F8791" s="203"/>
    </row>
    <row r="8792" spans="2:6" ht="15.75">
      <c r="B8792" s="188"/>
      <c r="C8792" s="188"/>
      <c r="D8792" s="203"/>
      <c r="E8792" s="203"/>
      <c r="F8792" s="203"/>
    </row>
    <row r="8793" spans="2:6" ht="15.75">
      <c r="B8793" s="188"/>
      <c r="C8793" s="188"/>
      <c r="D8793" s="203"/>
      <c r="E8793" s="203"/>
      <c r="F8793" s="203"/>
    </row>
    <row r="8794" spans="2:6" ht="15.75">
      <c r="B8794" s="188"/>
      <c r="C8794" s="188"/>
      <c r="D8794" s="203"/>
      <c r="E8794" s="203"/>
      <c r="F8794" s="203"/>
    </row>
    <row r="8795" spans="2:6" ht="15.75">
      <c r="B8795" s="188"/>
      <c r="C8795" s="188"/>
      <c r="D8795" s="203"/>
      <c r="E8795" s="203"/>
      <c r="F8795" s="203"/>
    </row>
    <row r="8796" spans="2:6" ht="15.75">
      <c r="B8796" s="188"/>
      <c r="C8796" s="188"/>
      <c r="D8796" s="203"/>
      <c r="E8796" s="203"/>
      <c r="F8796" s="203"/>
    </row>
    <row r="8797" spans="2:6" ht="15.75">
      <c r="B8797" s="188"/>
      <c r="C8797" s="188"/>
      <c r="D8797" s="203"/>
      <c r="E8797" s="203"/>
      <c r="F8797" s="203"/>
    </row>
    <row r="8798" spans="2:6" ht="15.75">
      <c r="B8798" s="188"/>
      <c r="C8798" s="188"/>
      <c r="D8798" s="203"/>
      <c r="E8798" s="203"/>
      <c r="F8798" s="203"/>
    </row>
    <row r="8799" spans="2:6" ht="15.75">
      <c r="B8799" s="188"/>
      <c r="C8799" s="188"/>
      <c r="D8799" s="203"/>
      <c r="E8799" s="203"/>
      <c r="F8799" s="203"/>
    </row>
    <row r="8800" spans="2:6" ht="15.75">
      <c r="B8800" s="188"/>
      <c r="C8800" s="188"/>
      <c r="D8800" s="203"/>
      <c r="E8800" s="203"/>
      <c r="F8800" s="203"/>
    </row>
    <row r="8801" spans="2:6" ht="15.75">
      <c r="B8801" s="188"/>
      <c r="C8801" s="188"/>
      <c r="D8801" s="203"/>
      <c r="E8801" s="203"/>
      <c r="F8801" s="203"/>
    </row>
    <row r="8802" spans="2:6" ht="15.75">
      <c r="B8802" s="188"/>
      <c r="C8802" s="188"/>
      <c r="D8802" s="203"/>
      <c r="E8802" s="203"/>
      <c r="F8802" s="203"/>
    </row>
    <row r="8803" spans="2:6" ht="15.75">
      <c r="B8803" s="188"/>
      <c r="C8803" s="188"/>
      <c r="D8803" s="203"/>
      <c r="E8803" s="203"/>
      <c r="F8803" s="203"/>
    </row>
    <row r="8804" spans="2:6" ht="15.75">
      <c r="B8804" s="188"/>
      <c r="C8804" s="188"/>
      <c r="D8804" s="203"/>
      <c r="E8804" s="203"/>
      <c r="F8804" s="203"/>
    </row>
    <row r="8805" spans="2:6" ht="15.75">
      <c r="B8805" s="188"/>
      <c r="C8805" s="188"/>
      <c r="D8805" s="203"/>
      <c r="E8805" s="203"/>
      <c r="F8805" s="203"/>
    </row>
    <row r="8806" spans="2:6" ht="15.75">
      <c r="B8806" s="188"/>
      <c r="C8806" s="188"/>
      <c r="D8806" s="203"/>
      <c r="E8806" s="203"/>
      <c r="F8806" s="203"/>
    </row>
    <row r="8807" spans="2:6" ht="15.75">
      <c r="B8807" s="188"/>
      <c r="C8807" s="188"/>
      <c r="D8807" s="203"/>
      <c r="E8807" s="203"/>
      <c r="F8807" s="203"/>
    </row>
    <row r="8808" spans="2:6" ht="15.75">
      <c r="B8808" s="188"/>
      <c r="C8808" s="188"/>
      <c r="D8808" s="203"/>
      <c r="E8808" s="203"/>
      <c r="F8808" s="203"/>
    </row>
    <row r="8809" spans="2:6" ht="15.75">
      <c r="B8809" s="188"/>
      <c r="C8809" s="188"/>
      <c r="D8809" s="203"/>
      <c r="E8809" s="203"/>
      <c r="F8809" s="203"/>
    </row>
    <row r="8810" spans="2:6" ht="15.75">
      <c r="B8810" s="188"/>
      <c r="C8810" s="188"/>
      <c r="D8810" s="203"/>
      <c r="E8810" s="203"/>
      <c r="F8810" s="203"/>
    </row>
    <row r="8811" spans="2:6" ht="15.75">
      <c r="B8811" s="188"/>
      <c r="C8811" s="188"/>
      <c r="D8811" s="203"/>
      <c r="E8811" s="203"/>
      <c r="F8811" s="203"/>
    </row>
    <row r="8812" spans="2:6" ht="15.75">
      <c r="B8812" s="188"/>
      <c r="C8812" s="188"/>
      <c r="D8812" s="203"/>
      <c r="E8812" s="203"/>
      <c r="F8812" s="203"/>
    </row>
    <row r="8813" spans="2:6" ht="15.75">
      <c r="B8813" s="188"/>
      <c r="C8813" s="188"/>
      <c r="D8813" s="203"/>
      <c r="E8813" s="203"/>
      <c r="F8813" s="203"/>
    </row>
    <row r="8814" spans="2:6" ht="15.75">
      <c r="B8814" s="188"/>
      <c r="C8814" s="188"/>
      <c r="D8814" s="203"/>
      <c r="E8814" s="203"/>
      <c r="F8814" s="203"/>
    </row>
    <row r="8815" spans="2:6" ht="15.75">
      <c r="B8815" s="188"/>
      <c r="C8815" s="188"/>
      <c r="D8815" s="203"/>
      <c r="E8815" s="203"/>
      <c r="F8815" s="203"/>
    </row>
    <row r="8816" spans="2:6" ht="15.75">
      <c r="B8816" s="188"/>
      <c r="C8816" s="188"/>
      <c r="D8816" s="203"/>
      <c r="E8816" s="203"/>
      <c r="F8816" s="203"/>
    </row>
    <row r="8817" spans="2:6" ht="15.75">
      <c r="B8817" s="188"/>
      <c r="C8817" s="188"/>
      <c r="D8817" s="203"/>
      <c r="E8817" s="203"/>
      <c r="F8817" s="203"/>
    </row>
    <row r="8818" spans="2:6" ht="15.75">
      <c r="B8818" s="188"/>
      <c r="C8818" s="188"/>
      <c r="D8818" s="203"/>
      <c r="E8818" s="203"/>
      <c r="F8818" s="203"/>
    </row>
    <row r="8819" spans="2:6" ht="15.75">
      <c r="B8819" s="188"/>
      <c r="C8819" s="188"/>
      <c r="D8819" s="203"/>
      <c r="E8819" s="203"/>
      <c r="F8819" s="203"/>
    </row>
    <row r="8820" spans="2:6" ht="15.75">
      <c r="B8820" s="188"/>
      <c r="C8820" s="188"/>
      <c r="D8820" s="203"/>
      <c r="E8820" s="203"/>
      <c r="F8820" s="203"/>
    </row>
    <row r="8821" spans="2:6" ht="15.75">
      <c r="B8821" s="188"/>
      <c r="C8821" s="188"/>
      <c r="D8821" s="203"/>
      <c r="E8821" s="203"/>
      <c r="F8821" s="203"/>
    </row>
    <row r="8822" spans="2:6" ht="15.75">
      <c r="B8822" s="188"/>
      <c r="C8822" s="188"/>
      <c r="D8822" s="203"/>
      <c r="E8822" s="203"/>
      <c r="F8822" s="203"/>
    </row>
    <row r="8823" spans="2:6" ht="15.75">
      <c r="B8823" s="188"/>
      <c r="C8823" s="188"/>
      <c r="D8823" s="203"/>
      <c r="E8823" s="203"/>
      <c r="F8823" s="203"/>
    </row>
    <row r="8824" spans="2:6" ht="15.75">
      <c r="B8824" s="188"/>
      <c r="C8824" s="188"/>
      <c r="D8824" s="203"/>
      <c r="E8824" s="203"/>
      <c r="F8824" s="203"/>
    </row>
    <row r="8825" spans="2:6" ht="15.75">
      <c r="B8825" s="188"/>
      <c r="C8825" s="188"/>
      <c r="D8825" s="203"/>
      <c r="E8825" s="203"/>
      <c r="F8825" s="203"/>
    </row>
    <row r="8826" spans="2:6" ht="15.75">
      <c r="B8826" s="188"/>
      <c r="C8826" s="188"/>
      <c r="D8826" s="203"/>
      <c r="E8826" s="203"/>
      <c r="F8826" s="203"/>
    </row>
    <row r="8827" spans="2:6" ht="15.75">
      <c r="B8827" s="188"/>
      <c r="C8827" s="188"/>
      <c r="D8827" s="203"/>
      <c r="E8827" s="203"/>
      <c r="F8827" s="203"/>
    </row>
    <row r="8828" spans="2:6" ht="15.75">
      <c r="B8828" s="188"/>
      <c r="C8828" s="188"/>
      <c r="D8828" s="203"/>
      <c r="E8828" s="203"/>
      <c r="F8828" s="203"/>
    </row>
    <row r="8829" spans="2:6" ht="15.75">
      <c r="B8829" s="188"/>
      <c r="C8829" s="188"/>
      <c r="D8829" s="203"/>
      <c r="E8829" s="203"/>
      <c r="F8829" s="203"/>
    </row>
    <row r="8830" spans="2:6" ht="15.75">
      <c r="B8830" s="188"/>
      <c r="C8830" s="188"/>
      <c r="D8830" s="203"/>
      <c r="E8830" s="203"/>
      <c r="F8830" s="203"/>
    </row>
    <row r="8831" spans="2:6" ht="15.75">
      <c r="B8831" s="188"/>
      <c r="C8831" s="188"/>
      <c r="D8831" s="203"/>
      <c r="E8831" s="203"/>
      <c r="F8831" s="203"/>
    </row>
    <row r="8832" spans="2:6" ht="15.75">
      <c r="B8832" s="188"/>
      <c r="C8832" s="188"/>
      <c r="D8832" s="203"/>
      <c r="E8832" s="203"/>
      <c r="F8832" s="203"/>
    </row>
    <row r="8833" spans="2:6" ht="15.75">
      <c r="B8833" s="188"/>
      <c r="C8833" s="188"/>
      <c r="D8833" s="203"/>
      <c r="E8833" s="203"/>
      <c r="F8833" s="203"/>
    </row>
    <row r="8834" spans="2:6" ht="15.75">
      <c r="B8834" s="188"/>
      <c r="C8834" s="188"/>
      <c r="D8834" s="203"/>
      <c r="E8834" s="203"/>
      <c r="F8834" s="203"/>
    </row>
    <row r="8835" spans="2:6" ht="15.75">
      <c r="B8835" s="188"/>
      <c r="C8835" s="188"/>
      <c r="D8835" s="203"/>
      <c r="E8835" s="203"/>
      <c r="F8835" s="203"/>
    </row>
    <row r="8836" spans="2:6" ht="15.75">
      <c r="B8836" s="188"/>
      <c r="C8836" s="188"/>
      <c r="D8836" s="203"/>
      <c r="E8836" s="203"/>
      <c r="F8836" s="203"/>
    </row>
    <row r="8837" spans="2:6" ht="15.75">
      <c r="B8837" s="188"/>
      <c r="C8837" s="188"/>
      <c r="D8837" s="203"/>
      <c r="E8837" s="203"/>
      <c r="F8837" s="203"/>
    </row>
    <row r="8838" spans="2:6" ht="15.75">
      <c r="B8838" s="188"/>
      <c r="C8838" s="188"/>
      <c r="D8838" s="203"/>
      <c r="E8838" s="203"/>
      <c r="F8838" s="203"/>
    </row>
    <row r="8839" spans="2:6" ht="15.75">
      <c r="B8839" s="188"/>
      <c r="C8839" s="188"/>
      <c r="D8839" s="203"/>
      <c r="E8839" s="203"/>
      <c r="F8839" s="203"/>
    </row>
    <row r="8840" spans="2:6" ht="15.75">
      <c r="B8840" s="188"/>
      <c r="C8840" s="188"/>
      <c r="D8840" s="203"/>
      <c r="E8840" s="203"/>
      <c r="F8840" s="203"/>
    </row>
    <row r="8841" spans="2:6" ht="15.75">
      <c r="B8841" s="188"/>
      <c r="C8841" s="188"/>
      <c r="D8841" s="203"/>
      <c r="E8841" s="203"/>
      <c r="F8841" s="203"/>
    </row>
    <row r="8842" spans="2:6" ht="15.75">
      <c r="B8842" s="188"/>
      <c r="C8842" s="188"/>
      <c r="D8842" s="203"/>
      <c r="E8842" s="203"/>
      <c r="F8842" s="203"/>
    </row>
    <row r="8843" spans="2:6" ht="15.75">
      <c r="B8843" s="188"/>
      <c r="C8843" s="188"/>
      <c r="D8843" s="203"/>
      <c r="E8843" s="203"/>
      <c r="F8843" s="203"/>
    </row>
    <row r="8844" spans="2:6" ht="15.75">
      <c r="B8844" s="188"/>
      <c r="C8844" s="188"/>
      <c r="D8844" s="203"/>
      <c r="E8844" s="203"/>
      <c r="F8844" s="203"/>
    </row>
    <row r="8845" spans="2:6" ht="15.75">
      <c r="B8845" s="188"/>
      <c r="C8845" s="188"/>
      <c r="D8845" s="203"/>
      <c r="E8845" s="203"/>
      <c r="F8845" s="203"/>
    </row>
    <row r="8846" spans="2:6" ht="15.75">
      <c r="B8846" s="188"/>
      <c r="C8846" s="188"/>
      <c r="D8846" s="203"/>
      <c r="E8846" s="203"/>
      <c r="F8846" s="203"/>
    </row>
    <row r="8847" spans="2:6" ht="15.75">
      <c r="B8847" s="188"/>
      <c r="C8847" s="188"/>
      <c r="D8847" s="203"/>
      <c r="E8847" s="203"/>
      <c r="F8847" s="203"/>
    </row>
    <row r="8848" spans="2:6" ht="15.75">
      <c r="B8848" s="188"/>
      <c r="C8848" s="188"/>
      <c r="D8848" s="203"/>
      <c r="E8848" s="203"/>
      <c r="F8848" s="203"/>
    </row>
    <row r="8849" spans="2:6" ht="15.75">
      <c r="B8849" s="188"/>
      <c r="C8849" s="188"/>
      <c r="D8849" s="203"/>
      <c r="E8849" s="203"/>
      <c r="F8849" s="203"/>
    </row>
    <row r="8850" spans="2:6" ht="15.75">
      <c r="B8850" s="188"/>
      <c r="C8850" s="188"/>
      <c r="D8850" s="203"/>
      <c r="E8850" s="203"/>
      <c r="F8850" s="203"/>
    </row>
    <row r="8851" spans="2:6" ht="15.75">
      <c r="B8851" s="188"/>
      <c r="C8851" s="188"/>
      <c r="D8851" s="203"/>
      <c r="E8851" s="203"/>
      <c r="F8851" s="203"/>
    </row>
    <row r="8852" spans="2:6" ht="15.75">
      <c r="B8852" s="188"/>
      <c r="C8852" s="188"/>
      <c r="D8852" s="203"/>
      <c r="E8852" s="203"/>
      <c r="F8852" s="203"/>
    </row>
    <row r="8853" spans="2:6" ht="15.75">
      <c r="B8853" s="188"/>
      <c r="C8853" s="188"/>
      <c r="D8853" s="203"/>
      <c r="E8853" s="203"/>
      <c r="F8853" s="203"/>
    </row>
    <row r="8854" spans="2:6" ht="15.75">
      <c r="B8854" s="188"/>
      <c r="C8854" s="188"/>
      <c r="D8854" s="203"/>
      <c r="E8854" s="203"/>
      <c r="F8854" s="203"/>
    </row>
    <row r="8855" spans="2:6" ht="15.75">
      <c r="B8855" s="188"/>
      <c r="C8855" s="188"/>
      <c r="D8855" s="203"/>
      <c r="E8855" s="203"/>
      <c r="F8855" s="203"/>
    </row>
    <row r="8856" spans="2:6" ht="15.75">
      <c r="B8856" s="188"/>
      <c r="C8856" s="188"/>
      <c r="D8856" s="203"/>
      <c r="E8856" s="203"/>
      <c r="F8856" s="203"/>
    </row>
    <row r="8857" spans="2:6" ht="15.75">
      <c r="B8857" s="188"/>
      <c r="C8857" s="188"/>
      <c r="D8857" s="203"/>
      <c r="E8857" s="203"/>
      <c r="F8857" s="203"/>
    </row>
    <row r="8858" spans="2:6" ht="15.75">
      <c r="B8858" s="188"/>
      <c r="C8858" s="188"/>
      <c r="D8858" s="203"/>
      <c r="E8858" s="203"/>
      <c r="F8858" s="203"/>
    </row>
    <row r="8859" spans="2:6" ht="15.75">
      <c r="B8859" s="188"/>
      <c r="C8859" s="188"/>
      <c r="D8859" s="203"/>
      <c r="E8859" s="203"/>
      <c r="F8859" s="203"/>
    </row>
    <row r="8860" spans="2:6" ht="15.75">
      <c r="B8860" s="188"/>
      <c r="C8860" s="188"/>
      <c r="D8860" s="203"/>
      <c r="E8860" s="203"/>
      <c r="F8860" s="203"/>
    </row>
    <row r="8861" spans="2:6" ht="15.75">
      <c r="B8861" s="188"/>
      <c r="C8861" s="188"/>
      <c r="D8861" s="203"/>
      <c r="E8861" s="203"/>
      <c r="F8861" s="203"/>
    </row>
    <row r="8862" spans="2:6" ht="15.75">
      <c r="B8862" s="188"/>
      <c r="C8862" s="188"/>
      <c r="D8862" s="203"/>
      <c r="E8862" s="203"/>
      <c r="F8862" s="203"/>
    </row>
    <row r="8863" spans="2:6" ht="15.75">
      <c r="B8863" s="188"/>
      <c r="C8863" s="188"/>
      <c r="D8863" s="203"/>
      <c r="E8863" s="203"/>
      <c r="F8863" s="203"/>
    </row>
    <row r="8864" spans="2:6" ht="15.75">
      <c r="B8864" s="188"/>
      <c r="C8864" s="188"/>
      <c r="D8864" s="203"/>
      <c r="E8864" s="203"/>
      <c r="F8864" s="203"/>
    </row>
    <row r="8865" spans="2:6" ht="15.75">
      <c r="B8865" s="188"/>
      <c r="C8865" s="188"/>
      <c r="D8865" s="203"/>
      <c r="E8865" s="203"/>
      <c r="F8865" s="203"/>
    </row>
    <row r="8866" spans="2:6" ht="15.75">
      <c r="B8866" s="188"/>
      <c r="C8866" s="188"/>
      <c r="D8866" s="203"/>
      <c r="E8866" s="203"/>
      <c r="F8866" s="203"/>
    </row>
    <row r="8867" spans="2:6" ht="15.75">
      <c r="B8867" s="188"/>
      <c r="C8867" s="188"/>
      <c r="D8867" s="203"/>
      <c r="E8867" s="203"/>
      <c r="F8867" s="203"/>
    </row>
    <row r="8868" spans="2:6" ht="15.75">
      <c r="B8868" s="188"/>
      <c r="C8868" s="188"/>
      <c r="D8868" s="203"/>
      <c r="E8868" s="203"/>
      <c r="F8868" s="203"/>
    </row>
    <row r="8869" spans="2:6" ht="15.75">
      <c r="B8869" s="188"/>
      <c r="C8869" s="188"/>
      <c r="D8869" s="203"/>
      <c r="E8869" s="203"/>
      <c r="F8869" s="203"/>
    </row>
    <row r="8870" spans="2:6" ht="15.75">
      <c r="B8870" s="188"/>
      <c r="C8870" s="188"/>
      <c r="D8870" s="203"/>
      <c r="E8870" s="203"/>
      <c r="F8870" s="203"/>
    </row>
    <row r="8871" spans="2:6" ht="15.75">
      <c r="B8871" s="188"/>
      <c r="C8871" s="188"/>
      <c r="D8871" s="203"/>
      <c r="E8871" s="203"/>
      <c r="F8871" s="203"/>
    </row>
    <row r="8872" spans="2:6" ht="15.75">
      <c r="B8872" s="188"/>
      <c r="C8872" s="188"/>
      <c r="D8872" s="203"/>
      <c r="E8872" s="203"/>
      <c r="F8872" s="203"/>
    </row>
    <row r="8873" spans="2:6" ht="15.75">
      <c r="B8873" s="188"/>
      <c r="C8873" s="188"/>
      <c r="D8873" s="203"/>
      <c r="E8873" s="203"/>
      <c r="F8873" s="203"/>
    </row>
    <row r="8874" spans="2:6" ht="15.75">
      <c r="B8874" s="188"/>
      <c r="C8874" s="188"/>
      <c r="D8874" s="203"/>
      <c r="E8874" s="203"/>
      <c r="F8874" s="203"/>
    </row>
    <row r="8875" spans="2:6" ht="15.75">
      <c r="B8875" s="188"/>
      <c r="C8875" s="188"/>
      <c r="D8875" s="203"/>
      <c r="E8875" s="203"/>
      <c r="F8875" s="203"/>
    </row>
    <row r="8876" spans="2:6" ht="15.75">
      <c r="B8876" s="188"/>
      <c r="C8876" s="188"/>
      <c r="D8876" s="203"/>
      <c r="E8876" s="203"/>
      <c r="F8876" s="203"/>
    </row>
    <row r="8877" spans="2:6" ht="15.75">
      <c r="B8877" s="188"/>
      <c r="C8877" s="188"/>
      <c r="D8877" s="203"/>
      <c r="E8877" s="203"/>
      <c r="F8877" s="203"/>
    </row>
    <row r="8878" spans="2:6" ht="15.75">
      <c r="B8878" s="188"/>
      <c r="C8878" s="188"/>
      <c r="D8878" s="203"/>
      <c r="E8878" s="203"/>
      <c r="F8878" s="203"/>
    </row>
    <row r="8879" spans="2:6" ht="15.75">
      <c r="B8879" s="188"/>
      <c r="C8879" s="188"/>
      <c r="D8879" s="203"/>
      <c r="E8879" s="203"/>
      <c r="F8879" s="203"/>
    </row>
    <row r="8880" spans="2:6" ht="15.75">
      <c r="B8880" s="188"/>
      <c r="C8880" s="188"/>
      <c r="D8880" s="203"/>
      <c r="E8880" s="203"/>
      <c r="F8880" s="203"/>
    </row>
    <row r="8881" spans="2:6" ht="15.75">
      <c r="B8881" s="188"/>
      <c r="C8881" s="188"/>
      <c r="D8881" s="203"/>
      <c r="E8881" s="203"/>
      <c r="F8881" s="203"/>
    </row>
    <row r="8882" spans="2:6" ht="15.75">
      <c r="B8882" s="188"/>
      <c r="C8882" s="188"/>
      <c r="D8882" s="203"/>
      <c r="E8882" s="203"/>
      <c r="F8882" s="203"/>
    </row>
    <row r="8883" spans="2:6" ht="15.75">
      <c r="B8883" s="188"/>
      <c r="C8883" s="188"/>
      <c r="D8883" s="203"/>
      <c r="E8883" s="203"/>
      <c r="F8883" s="203"/>
    </row>
    <row r="8884" spans="2:6" ht="15.75">
      <c r="B8884" s="188"/>
      <c r="C8884" s="188"/>
      <c r="D8884" s="203"/>
      <c r="E8884" s="203"/>
      <c r="F8884" s="203"/>
    </row>
    <row r="8885" spans="2:6" ht="15.75">
      <c r="B8885" s="188"/>
      <c r="C8885" s="188"/>
      <c r="D8885" s="203"/>
      <c r="E8885" s="203"/>
      <c r="F8885" s="203"/>
    </row>
    <row r="8886" spans="2:6" ht="15.75">
      <c r="B8886" s="188"/>
      <c r="C8886" s="188"/>
      <c r="D8886" s="203"/>
      <c r="E8886" s="203"/>
      <c r="F8886" s="203"/>
    </row>
    <row r="8887" spans="2:6" ht="15.75">
      <c r="B8887" s="188"/>
      <c r="C8887" s="188"/>
      <c r="D8887" s="203"/>
      <c r="E8887" s="203"/>
      <c r="F8887" s="203"/>
    </row>
    <row r="8888" spans="2:6" ht="15.75">
      <c r="B8888" s="188"/>
      <c r="C8888" s="188"/>
      <c r="D8888" s="203"/>
      <c r="E8888" s="203"/>
      <c r="F8888" s="203"/>
    </row>
    <row r="8889" spans="2:6" ht="15.75">
      <c r="B8889" s="188"/>
      <c r="C8889" s="188"/>
      <c r="D8889" s="203"/>
      <c r="E8889" s="203"/>
      <c r="F8889" s="203"/>
    </row>
    <row r="8890" spans="2:6" ht="15.75">
      <c r="B8890" s="188"/>
      <c r="C8890" s="188"/>
      <c r="D8890" s="203"/>
      <c r="E8890" s="203"/>
      <c r="F8890" s="203"/>
    </row>
    <row r="8891" spans="2:6" ht="15.75">
      <c r="B8891" s="188"/>
      <c r="C8891" s="188"/>
      <c r="D8891" s="203"/>
      <c r="E8891" s="203"/>
      <c r="F8891" s="203"/>
    </row>
    <row r="8892" spans="2:6" ht="15.75">
      <c r="B8892" s="188"/>
      <c r="C8892" s="188"/>
      <c r="D8892" s="203"/>
      <c r="E8892" s="203"/>
      <c r="F8892" s="203"/>
    </row>
    <row r="8893" spans="2:6" ht="15.75">
      <c r="B8893" s="188"/>
      <c r="C8893" s="188"/>
      <c r="D8893" s="203"/>
      <c r="E8893" s="203"/>
      <c r="F8893" s="203"/>
    </row>
    <row r="8894" spans="2:6" ht="15.75">
      <c r="B8894" s="188"/>
      <c r="C8894" s="188"/>
      <c r="D8894" s="203"/>
      <c r="E8894" s="203"/>
      <c r="F8894" s="203"/>
    </row>
    <row r="8895" spans="2:6" ht="15.75">
      <c r="B8895" s="188"/>
      <c r="C8895" s="188"/>
      <c r="D8895" s="203"/>
      <c r="E8895" s="203"/>
      <c r="F8895" s="203"/>
    </row>
    <row r="8896" spans="2:6" ht="15.75">
      <c r="B8896" s="188"/>
      <c r="C8896" s="188"/>
      <c r="D8896" s="203"/>
      <c r="E8896" s="203"/>
      <c r="F8896" s="203"/>
    </row>
    <row r="8897" spans="2:6" ht="15.75">
      <c r="B8897" s="188"/>
      <c r="C8897" s="188"/>
      <c r="D8897" s="203"/>
      <c r="E8897" s="203"/>
      <c r="F8897" s="203"/>
    </row>
    <row r="8898" spans="2:6" ht="15.75">
      <c r="B8898" s="188"/>
      <c r="C8898" s="188"/>
      <c r="D8898" s="203"/>
      <c r="E8898" s="203"/>
      <c r="F8898" s="203"/>
    </row>
    <row r="8899" spans="2:6" ht="15.75">
      <c r="B8899" s="188"/>
      <c r="C8899" s="188"/>
      <c r="D8899" s="203"/>
      <c r="E8899" s="203"/>
      <c r="F8899" s="203"/>
    </row>
    <row r="8900" spans="2:6" ht="15.75">
      <c r="B8900" s="188"/>
      <c r="C8900" s="188"/>
      <c r="D8900" s="203"/>
      <c r="E8900" s="203"/>
      <c r="F8900" s="203"/>
    </row>
    <row r="8901" spans="2:6" ht="15.75">
      <c r="B8901" s="188"/>
      <c r="C8901" s="188"/>
      <c r="D8901" s="203"/>
      <c r="E8901" s="203"/>
      <c r="F8901" s="203"/>
    </row>
    <row r="8902" spans="2:6" ht="15.75">
      <c r="B8902" s="188"/>
      <c r="C8902" s="188"/>
      <c r="D8902" s="203"/>
      <c r="E8902" s="203"/>
      <c r="F8902" s="203"/>
    </row>
    <row r="8903" spans="2:6" ht="15.75">
      <c r="B8903" s="188"/>
      <c r="C8903" s="188"/>
      <c r="D8903" s="203"/>
      <c r="E8903" s="203"/>
      <c r="F8903" s="203"/>
    </row>
    <row r="8904" spans="2:6" ht="15.75">
      <c r="B8904" s="188"/>
      <c r="C8904" s="188"/>
      <c r="D8904" s="203"/>
      <c r="E8904" s="203"/>
      <c r="F8904" s="203"/>
    </row>
    <row r="8905" spans="2:6" ht="15.75">
      <c r="B8905" s="188"/>
      <c r="C8905" s="188"/>
      <c r="D8905" s="203"/>
      <c r="E8905" s="203"/>
      <c r="F8905" s="203"/>
    </row>
    <row r="8906" spans="2:6" ht="15.75">
      <c r="B8906" s="188"/>
      <c r="C8906" s="188"/>
      <c r="D8906" s="203"/>
      <c r="E8906" s="203"/>
      <c r="F8906" s="203"/>
    </row>
    <row r="8907" spans="2:6" ht="15.75">
      <c r="B8907" s="188"/>
      <c r="C8907" s="188"/>
      <c r="D8907" s="203"/>
      <c r="E8907" s="203"/>
      <c r="F8907" s="203"/>
    </row>
    <row r="8908" spans="2:6" ht="15.75">
      <c r="B8908" s="188"/>
      <c r="C8908" s="188"/>
      <c r="D8908" s="203"/>
      <c r="E8908" s="203"/>
      <c r="F8908" s="203"/>
    </row>
    <row r="8909" spans="2:6" ht="15.75">
      <c r="B8909" s="188"/>
      <c r="C8909" s="188"/>
      <c r="D8909" s="203"/>
      <c r="E8909" s="203"/>
      <c r="F8909" s="203"/>
    </row>
    <row r="8910" spans="2:6" ht="15.75">
      <c r="B8910" s="188"/>
      <c r="C8910" s="188"/>
      <c r="D8910" s="203"/>
      <c r="E8910" s="203"/>
      <c r="F8910" s="203"/>
    </row>
    <row r="8911" spans="2:6" ht="15.75">
      <c r="B8911" s="188"/>
      <c r="C8911" s="188"/>
      <c r="D8911" s="203"/>
      <c r="E8911" s="203"/>
      <c r="F8911" s="203"/>
    </row>
    <row r="8912" spans="2:6" ht="15.75">
      <c r="B8912" s="188"/>
      <c r="C8912" s="188"/>
      <c r="D8912" s="203"/>
      <c r="E8912" s="203"/>
      <c r="F8912" s="203"/>
    </row>
    <row r="8913" spans="2:6" ht="15.75">
      <c r="B8913" s="188"/>
      <c r="C8913" s="188"/>
      <c r="D8913" s="203"/>
      <c r="E8913" s="203"/>
      <c r="F8913" s="203"/>
    </row>
    <row r="8914" spans="2:6" ht="15.75">
      <c r="B8914" s="188"/>
      <c r="C8914" s="188"/>
      <c r="D8914" s="203"/>
      <c r="E8914" s="203"/>
      <c r="F8914" s="203"/>
    </row>
    <row r="8915" spans="2:6" ht="15.75">
      <c r="B8915" s="188"/>
      <c r="C8915" s="188"/>
      <c r="D8915" s="203"/>
      <c r="E8915" s="203"/>
      <c r="F8915" s="203"/>
    </row>
    <row r="8916" spans="2:6" ht="15.75">
      <c r="B8916" s="188"/>
      <c r="C8916" s="188"/>
      <c r="D8916" s="203"/>
      <c r="E8916" s="203"/>
      <c r="F8916" s="203"/>
    </row>
    <row r="8917" spans="2:6" ht="15.75">
      <c r="B8917" s="188"/>
      <c r="C8917" s="188"/>
      <c r="D8917" s="203"/>
      <c r="E8917" s="203"/>
      <c r="F8917" s="203"/>
    </row>
    <row r="8918" spans="2:6" ht="15.75">
      <c r="B8918" s="188"/>
      <c r="C8918" s="188"/>
      <c r="D8918" s="203"/>
      <c r="E8918" s="203"/>
      <c r="F8918" s="203"/>
    </row>
    <row r="8919" spans="2:6" ht="15.75">
      <c r="B8919" s="188"/>
      <c r="C8919" s="188"/>
      <c r="D8919" s="203"/>
      <c r="E8919" s="203"/>
      <c r="F8919" s="203"/>
    </row>
    <row r="8920" spans="2:6" ht="15.75">
      <c r="B8920" s="188"/>
      <c r="C8920" s="188"/>
      <c r="D8920" s="203"/>
      <c r="E8920" s="203"/>
      <c r="F8920" s="203"/>
    </row>
    <row r="8921" spans="2:6" ht="15.75">
      <c r="B8921" s="188"/>
      <c r="C8921" s="188"/>
      <c r="D8921" s="203"/>
      <c r="E8921" s="203"/>
      <c r="F8921" s="203"/>
    </row>
    <row r="8922" spans="2:6" ht="15.75">
      <c r="B8922" s="188"/>
      <c r="C8922" s="188"/>
      <c r="D8922" s="203"/>
      <c r="E8922" s="203"/>
      <c r="F8922" s="203"/>
    </row>
    <row r="8923" spans="2:6" ht="15.75">
      <c r="B8923" s="188"/>
      <c r="C8923" s="188"/>
      <c r="D8923" s="203"/>
      <c r="E8923" s="203"/>
      <c r="F8923" s="203"/>
    </row>
    <row r="8924" spans="2:6" ht="15.75">
      <c r="B8924" s="188"/>
      <c r="C8924" s="188"/>
      <c r="D8924" s="203"/>
      <c r="E8924" s="203"/>
      <c r="F8924" s="203"/>
    </row>
    <row r="8925" spans="2:6" ht="15.75">
      <c r="B8925" s="188"/>
      <c r="C8925" s="188"/>
      <c r="D8925" s="203"/>
      <c r="E8925" s="203"/>
      <c r="F8925" s="203"/>
    </row>
    <row r="8926" spans="2:6" ht="15.75">
      <c r="B8926" s="188"/>
      <c r="C8926" s="188"/>
      <c r="D8926" s="203"/>
      <c r="E8926" s="203"/>
      <c r="F8926" s="203"/>
    </row>
    <row r="8927" spans="2:6" ht="15.75">
      <c r="B8927" s="188"/>
      <c r="C8927" s="188"/>
      <c r="D8927" s="203"/>
      <c r="E8927" s="203"/>
      <c r="F8927" s="203"/>
    </row>
    <row r="8928" spans="2:6" ht="15.75">
      <c r="B8928" s="188"/>
      <c r="C8928" s="188"/>
      <c r="D8928" s="203"/>
      <c r="E8928" s="203"/>
      <c r="F8928" s="203"/>
    </row>
    <row r="8929" spans="2:6" ht="15.75">
      <c r="B8929" s="188"/>
      <c r="C8929" s="188"/>
      <c r="D8929" s="203"/>
      <c r="E8929" s="203"/>
      <c r="F8929" s="203"/>
    </row>
    <row r="8930" spans="2:6" ht="15.75">
      <c r="B8930" s="188"/>
      <c r="C8930" s="188"/>
      <c r="D8930" s="203"/>
      <c r="E8930" s="203"/>
      <c r="F8930" s="203"/>
    </row>
    <row r="8931" spans="2:6" ht="15.75">
      <c r="B8931" s="188"/>
      <c r="C8931" s="188"/>
      <c r="D8931" s="203"/>
      <c r="E8931" s="203"/>
      <c r="F8931" s="203"/>
    </row>
    <row r="8932" spans="2:6" ht="15.75">
      <c r="B8932" s="188"/>
      <c r="C8932" s="188"/>
      <c r="D8932" s="203"/>
      <c r="E8932" s="203"/>
      <c r="F8932" s="203"/>
    </row>
    <row r="8933" spans="2:6" ht="15.75">
      <c r="B8933" s="188"/>
      <c r="C8933" s="188"/>
      <c r="D8933" s="203"/>
      <c r="E8933" s="203"/>
      <c r="F8933" s="203"/>
    </row>
    <row r="8934" spans="2:6" ht="15.75">
      <c r="B8934" s="188"/>
      <c r="C8934" s="188"/>
      <c r="D8934" s="203"/>
      <c r="E8934" s="203"/>
      <c r="F8934" s="203"/>
    </row>
    <row r="8935" spans="2:6" ht="15.75">
      <c r="B8935" s="188"/>
      <c r="C8935" s="188"/>
      <c r="D8935" s="203"/>
      <c r="E8935" s="203"/>
      <c r="F8935" s="203"/>
    </row>
    <row r="8936" spans="2:6" ht="15.75">
      <c r="B8936" s="188"/>
      <c r="C8936" s="188"/>
      <c r="D8936" s="203"/>
      <c r="E8936" s="203"/>
      <c r="F8936" s="203"/>
    </row>
    <row r="8937" spans="2:6" ht="15.75">
      <c r="B8937" s="188"/>
      <c r="C8937" s="188"/>
      <c r="D8937" s="203"/>
      <c r="E8937" s="203"/>
      <c r="F8937" s="203"/>
    </row>
    <row r="8938" spans="2:6" ht="15.75">
      <c r="B8938" s="188"/>
      <c r="C8938" s="188"/>
      <c r="D8938" s="203"/>
      <c r="E8938" s="203"/>
      <c r="F8938" s="203"/>
    </row>
    <row r="8939" spans="2:6" ht="15.75">
      <c r="B8939" s="188"/>
      <c r="C8939" s="188"/>
      <c r="D8939" s="203"/>
      <c r="E8939" s="203"/>
      <c r="F8939" s="203"/>
    </row>
    <row r="8940" spans="2:6" ht="15.75">
      <c r="B8940" s="188"/>
      <c r="C8940" s="188"/>
      <c r="D8940" s="203"/>
      <c r="E8940" s="203"/>
      <c r="F8940" s="203"/>
    </row>
    <row r="8941" spans="2:6" ht="15.75">
      <c r="B8941" s="188"/>
      <c r="C8941" s="188"/>
      <c r="D8941" s="203"/>
      <c r="E8941" s="203"/>
      <c r="F8941" s="203"/>
    </row>
    <row r="8942" spans="2:6" ht="15.75">
      <c r="B8942" s="188"/>
      <c r="C8942" s="188"/>
      <c r="D8942" s="203"/>
      <c r="E8942" s="203"/>
      <c r="F8942" s="203"/>
    </row>
    <row r="8943" spans="2:6" ht="15.75">
      <c r="B8943" s="188"/>
      <c r="C8943" s="188"/>
      <c r="D8943" s="203"/>
      <c r="E8943" s="203"/>
      <c r="F8943" s="203"/>
    </row>
    <row r="8944" spans="2:6" ht="15.75">
      <c r="B8944" s="188"/>
      <c r="C8944" s="188"/>
      <c r="D8944" s="203"/>
      <c r="E8944" s="203"/>
      <c r="F8944" s="203"/>
    </row>
    <row r="8945" spans="2:6" ht="15.75">
      <c r="B8945" s="188"/>
      <c r="C8945" s="188"/>
      <c r="D8945" s="203"/>
      <c r="E8945" s="203"/>
      <c r="F8945" s="203"/>
    </row>
    <row r="8946" spans="2:6" ht="15.75">
      <c r="B8946" s="188"/>
      <c r="C8946" s="188"/>
      <c r="D8946" s="203"/>
      <c r="E8946" s="203"/>
      <c r="F8946" s="203"/>
    </row>
    <row r="8947" spans="2:6" ht="15.75">
      <c r="B8947" s="188"/>
      <c r="C8947" s="188"/>
      <c r="D8947" s="203"/>
      <c r="E8947" s="203"/>
      <c r="F8947" s="203"/>
    </row>
    <row r="8948" spans="2:6" ht="15.75">
      <c r="B8948" s="188"/>
      <c r="C8948" s="188"/>
      <c r="D8948" s="203"/>
      <c r="E8948" s="203"/>
      <c r="F8948" s="203"/>
    </row>
    <row r="8949" spans="2:6" ht="15.75">
      <c r="B8949" s="188"/>
      <c r="C8949" s="188"/>
      <c r="D8949" s="203"/>
      <c r="E8949" s="203"/>
      <c r="F8949" s="203"/>
    </row>
    <row r="8950" spans="2:6" ht="15.75">
      <c r="B8950" s="188"/>
      <c r="C8950" s="188"/>
      <c r="D8950" s="203"/>
      <c r="E8950" s="203"/>
      <c r="F8950" s="203"/>
    </row>
    <row r="8951" spans="2:6" ht="15.75">
      <c r="B8951" s="188"/>
      <c r="C8951" s="188"/>
      <c r="D8951" s="203"/>
      <c r="E8951" s="203"/>
      <c r="F8951" s="203"/>
    </row>
    <row r="8952" spans="2:6" ht="15.75">
      <c r="B8952" s="188"/>
      <c r="C8952" s="188"/>
      <c r="D8952" s="203"/>
      <c r="E8952" s="203"/>
      <c r="F8952" s="203"/>
    </row>
    <row r="8953" spans="2:6" ht="15.75">
      <c r="B8953" s="188"/>
      <c r="C8953" s="188"/>
      <c r="D8953" s="203"/>
      <c r="E8953" s="203"/>
      <c r="F8953" s="203"/>
    </row>
    <row r="8954" spans="2:6" ht="15.75">
      <c r="B8954" s="188"/>
      <c r="C8954" s="188"/>
      <c r="D8954" s="203"/>
      <c r="E8954" s="203"/>
      <c r="F8954" s="203"/>
    </row>
    <row r="8955" spans="2:6" ht="15.75">
      <c r="B8955" s="188"/>
      <c r="C8955" s="188"/>
      <c r="D8955" s="203"/>
      <c r="E8955" s="203"/>
      <c r="F8955" s="203"/>
    </row>
    <row r="8956" spans="2:6" ht="15.75">
      <c r="B8956" s="188"/>
      <c r="C8956" s="188"/>
      <c r="D8956" s="203"/>
      <c r="E8956" s="203"/>
      <c r="F8956" s="203"/>
    </row>
    <row r="8957" spans="2:6" ht="15.75">
      <c r="B8957" s="188"/>
      <c r="C8957" s="188"/>
      <c r="D8957" s="203"/>
      <c r="E8957" s="203"/>
      <c r="F8957" s="203"/>
    </row>
    <row r="8958" spans="2:6" ht="15.75">
      <c r="B8958" s="188"/>
      <c r="C8958" s="188"/>
      <c r="D8958" s="203"/>
      <c r="E8958" s="203"/>
      <c r="F8958" s="203"/>
    </row>
    <row r="8959" spans="2:6" ht="15.75">
      <c r="B8959" s="188"/>
      <c r="C8959" s="188"/>
      <c r="D8959" s="203"/>
      <c r="E8959" s="203"/>
      <c r="F8959" s="203"/>
    </row>
    <row r="8960" spans="2:6" ht="15.75">
      <c r="B8960" s="188"/>
      <c r="C8960" s="188"/>
      <c r="D8960" s="203"/>
      <c r="E8960" s="203"/>
      <c r="F8960" s="203"/>
    </row>
    <row r="8961" spans="2:6" ht="15.75">
      <c r="B8961" s="188"/>
      <c r="C8961" s="188"/>
      <c r="D8961" s="203"/>
      <c r="E8961" s="203"/>
      <c r="F8961" s="203"/>
    </row>
    <row r="8962" spans="2:6" ht="15.75">
      <c r="B8962" s="188"/>
      <c r="C8962" s="188"/>
      <c r="D8962" s="203"/>
      <c r="E8962" s="203"/>
      <c r="F8962" s="203"/>
    </row>
    <row r="8963" spans="2:6" ht="15.75">
      <c r="B8963" s="188"/>
      <c r="C8963" s="188"/>
      <c r="D8963" s="203"/>
      <c r="E8963" s="203"/>
      <c r="F8963" s="203"/>
    </row>
    <row r="8964" spans="2:6" ht="15.75">
      <c r="B8964" s="188"/>
      <c r="C8964" s="188"/>
      <c r="D8964" s="203"/>
      <c r="E8964" s="203"/>
      <c r="F8964" s="203"/>
    </row>
    <row r="8965" spans="2:6" ht="15.75">
      <c r="B8965" s="188"/>
      <c r="C8965" s="188"/>
      <c r="D8965" s="203"/>
      <c r="E8965" s="203"/>
      <c r="F8965" s="203"/>
    </row>
    <row r="8966" spans="2:6" ht="15.75">
      <c r="B8966" s="188"/>
      <c r="C8966" s="188"/>
      <c r="D8966" s="203"/>
      <c r="E8966" s="203"/>
      <c r="F8966" s="203"/>
    </row>
    <row r="8967" spans="2:6" ht="15.75">
      <c r="B8967" s="188"/>
      <c r="C8967" s="188"/>
      <c r="D8967" s="203"/>
      <c r="E8967" s="203"/>
      <c r="F8967" s="203"/>
    </row>
    <row r="8968" spans="2:6" ht="15.75">
      <c r="B8968" s="188"/>
      <c r="C8968" s="188"/>
      <c r="D8968" s="203"/>
      <c r="E8968" s="203"/>
      <c r="F8968" s="203"/>
    </row>
    <row r="8969" spans="2:6" ht="15.75">
      <c r="B8969" s="188"/>
      <c r="C8969" s="188"/>
      <c r="D8969" s="203"/>
      <c r="E8969" s="203"/>
      <c r="F8969" s="203"/>
    </row>
    <row r="8970" spans="2:6" ht="15.75">
      <c r="B8970" s="188"/>
      <c r="C8970" s="188"/>
      <c r="D8970" s="203"/>
      <c r="E8970" s="203"/>
      <c r="F8970" s="203"/>
    </row>
    <row r="8971" spans="2:6" ht="15.75">
      <c r="B8971" s="188"/>
      <c r="C8971" s="188"/>
      <c r="D8971" s="203"/>
      <c r="E8971" s="203"/>
      <c r="F8971" s="203"/>
    </row>
    <row r="8972" spans="2:6" ht="15.75">
      <c r="B8972" s="188"/>
      <c r="C8972" s="188"/>
      <c r="D8972" s="203"/>
      <c r="E8972" s="203"/>
      <c r="F8972" s="203"/>
    </row>
    <row r="8973" spans="2:6" ht="15.75">
      <c r="B8973" s="188"/>
      <c r="C8973" s="188"/>
      <c r="D8973" s="203"/>
      <c r="E8973" s="203"/>
      <c r="F8973" s="203"/>
    </row>
    <row r="8974" spans="2:6" ht="15.75">
      <c r="B8974" s="188"/>
      <c r="C8974" s="188"/>
      <c r="D8974" s="203"/>
      <c r="E8974" s="203"/>
      <c r="F8974" s="203"/>
    </row>
    <row r="8975" spans="2:6" ht="15.75">
      <c r="B8975" s="188"/>
      <c r="C8975" s="188"/>
      <c r="D8975" s="203"/>
      <c r="E8975" s="203"/>
      <c r="F8975" s="203"/>
    </row>
    <row r="8976" spans="2:6" ht="15.75">
      <c r="B8976" s="188"/>
      <c r="C8976" s="188"/>
      <c r="D8976" s="203"/>
      <c r="E8976" s="203"/>
      <c r="F8976" s="203"/>
    </row>
    <row r="8977" spans="2:6" ht="15.75">
      <c r="B8977" s="188"/>
      <c r="C8977" s="188"/>
      <c r="D8977" s="203"/>
      <c r="E8977" s="203"/>
      <c r="F8977" s="203"/>
    </row>
    <row r="8978" spans="2:6" ht="15.75">
      <c r="B8978" s="188"/>
      <c r="C8978" s="188"/>
      <c r="D8978" s="203"/>
      <c r="E8978" s="203"/>
      <c r="F8978" s="203"/>
    </row>
    <row r="8979" spans="2:6" ht="15.75">
      <c r="B8979" s="188"/>
      <c r="C8979" s="188"/>
      <c r="D8979" s="203"/>
      <c r="E8979" s="203"/>
      <c r="F8979" s="203"/>
    </row>
    <row r="8980" spans="2:6" ht="15.75">
      <c r="B8980" s="188"/>
      <c r="C8980" s="188"/>
      <c r="D8980" s="203"/>
      <c r="E8980" s="203"/>
      <c r="F8980" s="203"/>
    </row>
    <row r="8981" spans="2:6" ht="15.75">
      <c r="B8981" s="188"/>
      <c r="C8981" s="188"/>
      <c r="D8981" s="203"/>
      <c r="E8981" s="203"/>
      <c r="F8981" s="203"/>
    </row>
    <row r="8982" spans="2:6" ht="15.75">
      <c r="B8982" s="188"/>
      <c r="C8982" s="188"/>
      <c r="D8982" s="203"/>
      <c r="E8982" s="203"/>
      <c r="F8982" s="203"/>
    </row>
    <row r="8983" spans="2:6" ht="15.75">
      <c r="B8983" s="188"/>
      <c r="C8983" s="188"/>
      <c r="D8983" s="203"/>
      <c r="E8983" s="203"/>
      <c r="F8983" s="203"/>
    </row>
    <row r="8984" spans="2:6" ht="15.75">
      <c r="B8984" s="188"/>
      <c r="C8984" s="188"/>
      <c r="D8984" s="203"/>
      <c r="E8984" s="203"/>
      <c r="F8984" s="203"/>
    </row>
    <row r="8985" spans="2:6" ht="15.75">
      <c r="B8985" s="188"/>
      <c r="C8985" s="188"/>
      <c r="D8985" s="203"/>
      <c r="E8985" s="203"/>
      <c r="F8985" s="203"/>
    </row>
    <row r="8986" spans="2:6" ht="15.75">
      <c r="B8986" s="188"/>
      <c r="C8986" s="188"/>
      <c r="D8986" s="203"/>
      <c r="E8986" s="203"/>
      <c r="F8986" s="203"/>
    </row>
    <row r="8987" spans="2:6" ht="15.75">
      <c r="B8987" s="188"/>
      <c r="C8987" s="188"/>
      <c r="D8987" s="203"/>
      <c r="E8987" s="203"/>
      <c r="F8987" s="203"/>
    </row>
    <row r="8988" spans="2:6" ht="15.75">
      <c r="B8988" s="188"/>
      <c r="C8988" s="188"/>
      <c r="D8988" s="203"/>
      <c r="E8988" s="203"/>
      <c r="F8988" s="203"/>
    </row>
    <row r="8989" spans="2:6" ht="15.75">
      <c r="B8989" s="188"/>
      <c r="C8989" s="188"/>
      <c r="D8989" s="203"/>
      <c r="E8989" s="203"/>
      <c r="F8989" s="203"/>
    </row>
    <row r="8990" spans="2:6" ht="15.75">
      <c r="B8990" s="188"/>
      <c r="C8990" s="188"/>
      <c r="D8990" s="203"/>
      <c r="E8990" s="203"/>
      <c r="F8990" s="203"/>
    </row>
    <row r="8991" spans="2:6" ht="15.75">
      <c r="B8991" s="188"/>
      <c r="C8991" s="188"/>
      <c r="D8991" s="203"/>
      <c r="E8991" s="203"/>
      <c r="F8991" s="203"/>
    </row>
    <row r="8992" spans="2:6" ht="15.75">
      <c r="B8992" s="188"/>
      <c r="C8992" s="188"/>
      <c r="D8992" s="203"/>
      <c r="E8992" s="203"/>
      <c r="F8992" s="203"/>
    </row>
    <row r="8993" spans="2:6" ht="15.75">
      <c r="B8993" s="188"/>
      <c r="C8993" s="188"/>
      <c r="D8993" s="203"/>
      <c r="E8993" s="203"/>
      <c r="F8993" s="203"/>
    </row>
    <row r="8994" spans="2:6" ht="15.75">
      <c r="B8994" s="188"/>
      <c r="C8994" s="188"/>
      <c r="D8994" s="203"/>
      <c r="E8994" s="203"/>
      <c r="F8994" s="203"/>
    </row>
    <row r="8995" spans="2:6" ht="15.75">
      <c r="B8995" s="188"/>
      <c r="C8995" s="188"/>
      <c r="D8995" s="203"/>
      <c r="E8995" s="203"/>
      <c r="F8995" s="203"/>
    </row>
    <row r="8996" spans="2:6" ht="15.75">
      <c r="B8996" s="188"/>
      <c r="C8996" s="188"/>
      <c r="D8996" s="203"/>
      <c r="E8996" s="203"/>
      <c r="F8996" s="203"/>
    </row>
    <row r="8997" spans="2:6" ht="15.75">
      <c r="B8997" s="188"/>
      <c r="C8997" s="188"/>
      <c r="D8997" s="203"/>
      <c r="E8997" s="203"/>
      <c r="F8997" s="203"/>
    </row>
    <row r="8998" spans="2:6" ht="15.75">
      <c r="B8998" s="188"/>
      <c r="C8998" s="188"/>
      <c r="D8998" s="203"/>
      <c r="E8998" s="203"/>
      <c r="F8998" s="203"/>
    </row>
    <row r="8999" spans="2:6" ht="15.75">
      <c r="B8999" s="188"/>
      <c r="C8999" s="188"/>
      <c r="D8999" s="203"/>
      <c r="E8999" s="203"/>
      <c r="F8999" s="203"/>
    </row>
    <row r="9000" spans="2:6" ht="15.75">
      <c r="B9000" s="188"/>
      <c r="C9000" s="188"/>
      <c r="D9000" s="203"/>
      <c r="E9000" s="203"/>
      <c r="F9000" s="203"/>
    </row>
    <row r="9001" spans="2:6" ht="15.75">
      <c r="B9001" s="188"/>
      <c r="C9001" s="188"/>
      <c r="D9001" s="203"/>
      <c r="E9001" s="203"/>
      <c r="F9001" s="203"/>
    </row>
    <row r="9002" spans="2:6" ht="15.75">
      <c r="B9002" s="188"/>
      <c r="C9002" s="188"/>
      <c r="D9002" s="203"/>
      <c r="E9002" s="203"/>
      <c r="F9002" s="203"/>
    </row>
    <row r="9003" spans="2:6" ht="15.75">
      <c r="B9003" s="188"/>
      <c r="C9003" s="188"/>
      <c r="D9003" s="203"/>
      <c r="E9003" s="203"/>
      <c r="F9003" s="203"/>
    </row>
    <row r="9004" spans="2:6" ht="15.75">
      <c r="B9004" s="188"/>
      <c r="C9004" s="188"/>
      <c r="D9004" s="203"/>
      <c r="E9004" s="203"/>
      <c r="F9004" s="203"/>
    </row>
    <row r="9005" spans="2:6" ht="15.75">
      <c r="B9005" s="188"/>
      <c r="C9005" s="188"/>
      <c r="D9005" s="203"/>
      <c r="E9005" s="203"/>
      <c r="F9005" s="203"/>
    </row>
    <row r="9006" spans="2:6" ht="15.75">
      <c r="B9006" s="188"/>
      <c r="C9006" s="188"/>
      <c r="D9006" s="203"/>
      <c r="E9006" s="203"/>
      <c r="F9006" s="203"/>
    </row>
    <row r="9007" spans="2:6" ht="15.75">
      <c r="B9007" s="188"/>
      <c r="C9007" s="188"/>
      <c r="D9007" s="203"/>
      <c r="E9007" s="203"/>
      <c r="F9007" s="203"/>
    </row>
    <row r="9008" spans="2:6" ht="15.75">
      <c r="B9008" s="188"/>
      <c r="C9008" s="188"/>
      <c r="D9008" s="203"/>
      <c r="E9008" s="203"/>
      <c r="F9008" s="203"/>
    </row>
    <row r="9009" spans="2:6" ht="15.75">
      <c r="B9009" s="188"/>
      <c r="C9009" s="188"/>
      <c r="D9009" s="203"/>
      <c r="E9009" s="203"/>
      <c r="F9009" s="203"/>
    </row>
    <row r="9010" spans="2:6" ht="15.75">
      <c r="B9010" s="188"/>
      <c r="C9010" s="188"/>
      <c r="D9010" s="203"/>
      <c r="E9010" s="203"/>
      <c r="F9010" s="203"/>
    </row>
    <row r="9011" spans="2:6" ht="15.75">
      <c r="B9011" s="188"/>
      <c r="C9011" s="188"/>
      <c r="D9011" s="203"/>
      <c r="E9011" s="203"/>
      <c r="F9011" s="203"/>
    </row>
    <row r="9012" spans="2:6" ht="15.75">
      <c r="B9012" s="188"/>
      <c r="C9012" s="188"/>
      <c r="D9012" s="203"/>
      <c r="E9012" s="203"/>
      <c r="F9012" s="203"/>
    </row>
    <row r="9013" spans="2:6" ht="15.75">
      <c r="B9013" s="188"/>
      <c r="C9013" s="188"/>
      <c r="D9013" s="203"/>
      <c r="E9013" s="203"/>
      <c r="F9013" s="203"/>
    </row>
    <row r="9014" spans="2:6" ht="15.75">
      <c r="B9014" s="188"/>
      <c r="C9014" s="188"/>
      <c r="D9014" s="203"/>
      <c r="E9014" s="203"/>
      <c r="F9014" s="203"/>
    </row>
    <row r="9015" spans="2:6" ht="15.75">
      <c r="B9015" s="188"/>
      <c r="C9015" s="188"/>
      <c r="D9015" s="203"/>
      <c r="E9015" s="203"/>
      <c r="F9015" s="203"/>
    </row>
    <row r="9016" spans="2:6" ht="15.75">
      <c r="B9016" s="188"/>
      <c r="C9016" s="188"/>
      <c r="D9016" s="203"/>
      <c r="E9016" s="203"/>
      <c r="F9016" s="203"/>
    </row>
    <row r="9017" spans="2:6" ht="15.75">
      <c r="B9017" s="188"/>
      <c r="C9017" s="188"/>
      <c r="D9017" s="203"/>
      <c r="E9017" s="203"/>
      <c r="F9017" s="203"/>
    </row>
    <row r="9018" spans="2:6" ht="15.75">
      <c r="B9018" s="188"/>
      <c r="C9018" s="188"/>
      <c r="D9018" s="203"/>
      <c r="E9018" s="203"/>
      <c r="F9018" s="203"/>
    </row>
    <row r="9019" spans="2:6" ht="15.75">
      <c r="B9019" s="188"/>
      <c r="C9019" s="188"/>
      <c r="D9019" s="203"/>
      <c r="E9019" s="203"/>
      <c r="F9019" s="203"/>
    </row>
    <row r="9020" spans="2:6" ht="15.75">
      <c r="B9020" s="188"/>
      <c r="C9020" s="188"/>
      <c r="D9020" s="203"/>
      <c r="E9020" s="203"/>
      <c r="F9020" s="203"/>
    </row>
    <row r="9021" spans="2:6" ht="15.75">
      <c r="B9021" s="188"/>
      <c r="C9021" s="188"/>
      <c r="D9021" s="203"/>
      <c r="E9021" s="203"/>
      <c r="F9021" s="203"/>
    </row>
    <row r="9022" spans="2:6" ht="15.75">
      <c r="B9022" s="188"/>
      <c r="C9022" s="188"/>
      <c r="D9022" s="203"/>
      <c r="E9022" s="203"/>
      <c r="F9022" s="203"/>
    </row>
    <row r="9023" spans="2:6" ht="15.75">
      <c r="B9023" s="188"/>
      <c r="C9023" s="188"/>
      <c r="D9023" s="203"/>
      <c r="E9023" s="203"/>
      <c r="F9023" s="203"/>
    </row>
    <row r="9024" spans="2:6" ht="15.75">
      <c r="B9024" s="188"/>
      <c r="C9024" s="188"/>
      <c r="D9024" s="203"/>
      <c r="E9024" s="203"/>
      <c r="F9024" s="203"/>
    </row>
    <row r="9025" spans="2:6" ht="15.75">
      <c r="B9025" s="188"/>
      <c r="C9025" s="188"/>
      <c r="D9025" s="203"/>
      <c r="E9025" s="203"/>
      <c r="F9025" s="203"/>
    </row>
    <row r="9026" spans="2:6" ht="15.75">
      <c r="B9026" s="188"/>
      <c r="C9026" s="188"/>
      <c r="D9026" s="203"/>
      <c r="E9026" s="203"/>
      <c r="F9026" s="203"/>
    </row>
    <row r="9027" spans="2:6" ht="15.75">
      <c r="B9027" s="188"/>
      <c r="C9027" s="188"/>
      <c r="D9027" s="203"/>
      <c r="E9027" s="203"/>
      <c r="F9027" s="203"/>
    </row>
    <row r="9028" spans="2:6" ht="15.75">
      <c r="B9028" s="188"/>
      <c r="C9028" s="188"/>
      <c r="D9028" s="203"/>
      <c r="E9028" s="203"/>
      <c r="F9028" s="203"/>
    </row>
    <row r="9029" spans="2:6" ht="15.75">
      <c r="B9029" s="188"/>
      <c r="C9029" s="188"/>
      <c r="D9029" s="203"/>
      <c r="E9029" s="203"/>
      <c r="F9029" s="203"/>
    </row>
    <row r="9030" spans="2:6" ht="15.75">
      <c r="B9030" s="188"/>
      <c r="C9030" s="188"/>
      <c r="D9030" s="203"/>
      <c r="E9030" s="203"/>
      <c r="F9030" s="203"/>
    </row>
    <row r="9031" spans="2:6" ht="15.75">
      <c r="B9031" s="188"/>
      <c r="C9031" s="188"/>
      <c r="D9031" s="203"/>
      <c r="E9031" s="203"/>
      <c r="F9031" s="203"/>
    </row>
    <row r="9032" spans="2:6" ht="15.75">
      <c r="B9032" s="188"/>
      <c r="C9032" s="188"/>
      <c r="D9032" s="203"/>
      <c r="E9032" s="203"/>
      <c r="F9032" s="203"/>
    </row>
    <row r="9033" spans="2:6" ht="15.75">
      <c r="B9033" s="188"/>
      <c r="C9033" s="188"/>
      <c r="D9033" s="203"/>
      <c r="E9033" s="203"/>
      <c r="F9033" s="203"/>
    </row>
    <row r="9034" spans="2:6" ht="15.75">
      <c r="B9034" s="188"/>
      <c r="C9034" s="188"/>
      <c r="D9034" s="203"/>
      <c r="E9034" s="203"/>
      <c r="F9034" s="203"/>
    </row>
    <row r="9035" spans="2:6" ht="15.75">
      <c r="B9035" s="188"/>
      <c r="C9035" s="188"/>
      <c r="D9035" s="203"/>
      <c r="E9035" s="203"/>
      <c r="F9035" s="203"/>
    </row>
    <row r="9036" spans="2:6" ht="15.75">
      <c r="B9036" s="188"/>
      <c r="C9036" s="188"/>
      <c r="D9036" s="203"/>
      <c r="E9036" s="203"/>
      <c r="F9036" s="203"/>
    </row>
    <row r="9037" spans="2:6" ht="15.75">
      <c r="B9037" s="188"/>
      <c r="C9037" s="188"/>
      <c r="D9037" s="203"/>
      <c r="E9037" s="203"/>
      <c r="F9037" s="203"/>
    </row>
    <row r="9038" spans="2:6" ht="15.75">
      <c r="B9038" s="188"/>
      <c r="C9038" s="188"/>
      <c r="D9038" s="203"/>
      <c r="E9038" s="203"/>
      <c r="F9038" s="203"/>
    </row>
    <row r="9039" spans="2:6" ht="15.75">
      <c r="B9039" s="188"/>
      <c r="C9039" s="188"/>
      <c r="D9039" s="203"/>
      <c r="E9039" s="203"/>
      <c r="F9039" s="203"/>
    </row>
    <row r="9040" spans="2:6" ht="15.75">
      <c r="B9040" s="188"/>
      <c r="C9040" s="188"/>
      <c r="D9040" s="203"/>
      <c r="E9040" s="203"/>
      <c r="F9040" s="203"/>
    </row>
    <row r="9041" spans="2:6" ht="15.75">
      <c r="B9041" s="188"/>
      <c r="C9041" s="188"/>
      <c r="D9041" s="203"/>
      <c r="E9041" s="203"/>
      <c r="F9041" s="203"/>
    </row>
    <row r="9042" spans="2:6" ht="15.75">
      <c r="B9042" s="188"/>
      <c r="C9042" s="188"/>
      <c r="D9042" s="203"/>
      <c r="E9042" s="203"/>
      <c r="F9042" s="203"/>
    </row>
    <row r="9043" spans="2:6" ht="15.75">
      <c r="B9043" s="188"/>
      <c r="C9043" s="188"/>
      <c r="D9043" s="203"/>
      <c r="E9043" s="203"/>
      <c r="F9043" s="203"/>
    </row>
    <row r="9044" spans="2:6" ht="15.75">
      <c r="B9044" s="188"/>
      <c r="C9044" s="188"/>
      <c r="D9044" s="203"/>
      <c r="E9044" s="203"/>
      <c r="F9044" s="203"/>
    </row>
    <row r="9045" spans="2:6" ht="15.75">
      <c r="B9045" s="188"/>
      <c r="C9045" s="188"/>
      <c r="D9045" s="203"/>
      <c r="E9045" s="203"/>
      <c r="F9045" s="203"/>
    </row>
    <row r="9046" spans="2:6" ht="15.75">
      <c r="B9046" s="188"/>
      <c r="C9046" s="188"/>
      <c r="D9046" s="203"/>
      <c r="E9046" s="203"/>
      <c r="F9046" s="203"/>
    </row>
    <row r="9047" spans="2:6" ht="15.75">
      <c r="B9047" s="188"/>
      <c r="C9047" s="188"/>
      <c r="D9047" s="203"/>
      <c r="E9047" s="203"/>
      <c r="F9047" s="203"/>
    </row>
    <row r="9048" spans="2:6" ht="15.75">
      <c r="B9048" s="188"/>
      <c r="C9048" s="188"/>
      <c r="D9048" s="203"/>
      <c r="E9048" s="203"/>
      <c r="F9048" s="203"/>
    </row>
    <row r="9049" spans="2:6" ht="15.75">
      <c r="B9049" s="188"/>
      <c r="C9049" s="188"/>
      <c r="D9049" s="203"/>
      <c r="E9049" s="203"/>
      <c r="F9049" s="203"/>
    </row>
    <row r="9050" spans="2:6" ht="15.75">
      <c r="B9050" s="188"/>
      <c r="C9050" s="188"/>
      <c r="D9050" s="203"/>
      <c r="E9050" s="203"/>
      <c r="F9050" s="203"/>
    </row>
    <row r="9051" spans="2:6" ht="15.75">
      <c r="B9051" s="188"/>
      <c r="C9051" s="188"/>
      <c r="D9051" s="203"/>
      <c r="E9051" s="203"/>
      <c r="F9051" s="203"/>
    </row>
    <row r="9052" spans="2:6" ht="15.75">
      <c r="B9052" s="188"/>
      <c r="C9052" s="188"/>
      <c r="D9052" s="203"/>
      <c r="E9052" s="203"/>
      <c r="F9052" s="203"/>
    </row>
    <row r="9053" spans="2:6" ht="15.75">
      <c r="B9053" s="188"/>
      <c r="C9053" s="188"/>
      <c r="D9053" s="203"/>
      <c r="E9053" s="203"/>
      <c r="F9053" s="203"/>
    </row>
    <row r="9054" spans="2:6" ht="15.75">
      <c r="B9054" s="188"/>
      <c r="C9054" s="188"/>
      <c r="D9054" s="203"/>
      <c r="E9054" s="203"/>
      <c r="F9054" s="203"/>
    </row>
    <row r="9055" spans="2:6" ht="15.75">
      <c r="B9055" s="188"/>
      <c r="C9055" s="188"/>
      <c r="D9055" s="203"/>
      <c r="E9055" s="203"/>
      <c r="F9055" s="203"/>
    </row>
    <row r="9056" spans="2:6" ht="15.75">
      <c r="B9056" s="188"/>
      <c r="C9056" s="188"/>
      <c r="D9056" s="203"/>
      <c r="E9056" s="203"/>
      <c r="F9056" s="203"/>
    </row>
    <row r="9057" spans="2:6" ht="15.75">
      <c r="B9057" s="188"/>
      <c r="C9057" s="188"/>
      <c r="D9057" s="203"/>
      <c r="E9057" s="203"/>
      <c r="F9057" s="203"/>
    </row>
    <row r="9058" spans="2:6" ht="15.75">
      <c r="B9058" s="188"/>
      <c r="C9058" s="188"/>
      <c r="D9058" s="203"/>
      <c r="E9058" s="203"/>
      <c r="F9058" s="203"/>
    </row>
    <row r="9059" spans="2:6" ht="15.75">
      <c r="B9059" s="188"/>
      <c r="C9059" s="188"/>
      <c r="D9059" s="203"/>
      <c r="E9059" s="203"/>
      <c r="F9059" s="203"/>
    </row>
    <row r="9060" spans="2:6" ht="15.75">
      <c r="B9060" s="188"/>
      <c r="C9060" s="188"/>
      <c r="D9060" s="203"/>
      <c r="E9060" s="203"/>
      <c r="F9060" s="203"/>
    </row>
    <row r="9061" spans="2:6" ht="15.75">
      <c r="B9061" s="188"/>
      <c r="C9061" s="188"/>
      <c r="D9061" s="203"/>
      <c r="E9061" s="203"/>
      <c r="F9061" s="203"/>
    </row>
    <row r="9062" spans="2:6" ht="15.75">
      <c r="B9062" s="188"/>
      <c r="C9062" s="188"/>
      <c r="D9062" s="203"/>
      <c r="E9062" s="203"/>
      <c r="F9062" s="203"/>
    </row>
    <row r="9063" spans="2:6" ht="15.75">
      <c r="B9063" s="188"/>
      <c r="C9063" s="188"/>
      <c r="D9063" s="203"/>
      <c r="E9063" s="203"/>
      <c r="F9063" s="203"/>
    </row>
    <row r="9064" spans="2:6" ht="15.75">
      <c r="B9064" s="188"/>
      <c r="C9064" s="188"/>
      <c r="D9064" s="203"/>
      <c r="E9064" s="203"/>
      <c r="F9064" s="203"/>
    </row>
    <row r="9065" spans="2:6" ht="15.75">
      <c r="B9065" s="188"/>
      <c r="C9065" s="188"/>
      <c r="D9065" s="203"/>
      <c r="E9065" s="203"/>
      <c r="F9065" s="203"/>
    </row>
    <row r="9066" spans="2:6" ht="15.75">
      <c r="B9066" s="188"/>
      <c r="C9066" s="188"/>
      <c r="D9066" s="203"/>
      <c r="E9066" s="203"/>
      <c r="F9066" s="203"/>
    </row>
    <row r="9067" spans="2:6" ht="15.75">
      <c r="B9067" s="188"/>
      <c r="C9067" s="188"/>
      <c r="D9067" s="203"/>
      <c r="E9067" s="203"/>
      <c r="F9067" s="203"/>
    </row>
    <row r="9068" spans="2:6" ht="15.75">
      <c r="B9068" s="188"/>
      <c r="C9068" s="188"/>
      <c r="D9068" s="203"/>
      <c r="E9068" s="203"/>
      <c r="F9068" s="203"/>
    </row>
    <row r="9069" spans="2:6" ht="15.75">
      <c r="B9069" s="188"/>
      <c r="C9069" s="188"/>
      <c r="D9069" s="203"/>
      <c r="E9069" s="203"/>
      <c r="F9069" s="203"/>
    </row>
    <row r="9070" spans="2:6" ht="15.75">
      <c r="B9070" s="188"/>
      <c r="C9070" s="188"/>
      <c r="D9070" s="203"/>
      <c r="E9070" s="203"/>
      <c r="F9070" s="203"/>
    </row>
    <row r="9071" spans="2:6" ht="15.75">
      <c r="B9071" s="188"/>
      <c r="C9071" s="188"/>
      <c r="D9071" s="203"/>
      <c r="E9071" s="203"/>
      <c r="F9071" s="203"/>
    </row>
    <row r="9072" spans="2:6" ht="15.75">
      <c r="B9072" s="188"/>
      <c r="C9072" s="188"/>
      <c r="D9072" s="203"/>
      <c r="E9072" s="203"/>
      <c r="F9072" s="203"/>
    </row>
    <row r="9073" spans="2:6" ht="15.75">
      <c r="B9073" s="188"/>
      <c r="C9073" s="188"/>
      <c r="D9073" s="203"/>
      <c r="E9073" s="203"/>
      <c r="F9073" s="203"/>
    </row>
    <row r="9074" spans="2:6" ht="15.75">
      <c r="B9074" s="188"/>
      <c r="C9074" s="188"/>
      <c r="D9074" s="203"/>
      <c r="E9074" s="203"/>
      <c r="F9074" s="203"/>
    </row>
    <row r="9075" spans="2:6" ht="15.75">
      <c r="B9075" s="188"/>
      <c r="C9075" s="188"/>
      <c r="D9075" s="203"/>
      <c r="E9075" s="203"/>
      <c r="F9075" s="203"/>
    </row>
    <row r="9076" spans="2:6" ht="15.75">
      <c r="B9076" s="188"/>
      <c r="C9076" s="188"/>
      <c r="D9076" s="203"/>
      <c r="E9076" s="203"/>
      <c r="F9076" s="203"/>
    </row>
    <row r="9077" spans="2:6" ht="15.75">
      <c r="B9077" s="188"/>
      <c r="C9077" s="188"/>
      <c r="D9077" s="203"/>
      <c r="E9077" s="203"/>
      <c r="F9077" s="203"/>
    </row>
    <row r="9078" spans="2:6" ht="15.75">
      <c r="B9078" s="188"/>
      <c r="C9078" s="188"/>
      <c r="D9078" s="203"/>
      <c r="E9078" s="203"/>
      <c r="F9078" s="203"/>
    </row>
    <row r="9079" spans="2:6" ht="15.75">
      <c r="B9079" s="188"/>
      <c r="C9079" s="188"/>
      <c r="D9079" s="203"/>
      <c r="E9079" s="203"/>
      <c r="F9079" s="203"/>
    </row>
    <row r="9080" spans="2:6" ht="15.75">
      <c r="B9080" s="188"/>
      <c r="C9080" s="188"/>
      <c r="D9080" s="203"/>
      <c r="E9080" s="203"/>
      <c r="F9080" s="203"/>
    </row>
    <row r="9081" spans="2:6" ht="15.75">
      <c r="B9081" s="188"/>
      <c r="C9081" s="188"/>
      <c r="D9081" s="203"/>
      <c r="E9081" s="203"/>
      <c r="F9081" s="203"/>
    </row>
    <row r="9082" spans="2:6" ht="15.75">
      <c r="B9082" s="188"/>
      <c r="C9082" s="188"/>
      <c r="D9082" s="203"/>
      <c r="E9082" s="203"/>
      <c r="F9082" s="203"/>
    </row>
    <row r="9083" spans="2:6" ht="15.75">
      <c r="B9083" s="188"/>
      <c r="C9083" s="188"/>
      <c r="D9083" s="203"/>
      <c r="E9083" s="203"/>
      <c r="F9083" s="203"/>
    </row>
    <row r="9084" spans="2:6" ht="15.75">
      <c r="B9084" s="188"/>
      <c r="C9084" s="188"/>
      <c r="D9084" s="203"/>
      <c r="E9084" s="203"/>
      <c r="F9084" s="203"/>
    </row>
    <row r="9085" spans="2:6" ht="15.75">
      <c r="B9085" s="188"/>
      <c r="C9085" s="188"/>
      <c r="D9085" s="203"/>
      <c r="E9085" s="203"/>
      <c r="F9085" s="203"/>
    </row>
    <row r="9086" spans="2:6" ht="15.75">
      <c r="B9086" s="188"/>
      <c r="C9086" s="188"/>
      <c r="D9086" s="203"/>
      <c r="E9086" s="203"/>
      <c r="F9086" s="203"/>
    </row>
    <row r="9087" spans="2:6" ht="15.75">
      <c r="B9087" s="188"/>
      <c r="C9087" s="188"/>
      <c r="D9087" s="203"/>
      <c r="E9087" s="203"/>
      <c r="F9087" s="203"/>
    </row>
    <row r="9088" spans="2:6" ht="15.75">
      <c r="B9088" s="188"/>
      <c r="C9088" s="188"/>
      <c r="D9088" s="203"/>
      <c r="E9088" s="203"/>
      <c r="F9088" s="203"/>
    </row>
    <row r="9089" spans="2:6" ht="15.75">
      <c r="B9089" s="188"/>
      <c r="C9089" s="188"/>
      <c r="D9089" s="203"/>
      <c r="E9089" s="203"/>
      <c r="F9089" s="203"/>
    </row>
    <row r="9090" spans="2:6" ht="15.75">
      <c r="B9090" s="188"/>
      <c r="C9090" s="188"/>
      <c r="D9090" s="203"/>
      <c r="E9090" s="203"/>
      <c r="F9090" s="203"/>
    </row>
    <row r="9091" spans="2:6" ht="15.75">
      <c r="B9091" s="188"/>
      <c r="C9091" s="188"/>
      <c r="D9091" s="203"/>
      <c r="E9091" s="203"/>
      <c r="F9091" s="203"/>
    </row>
    <row r="9092" spans="2:6" ht="15.75">
      <c r="B9092" s="188"/>
      <c r="C9092" s="188"/>
      <c r="D9092" s="203"/>
      <c r="E9092" s="203"/>
      <c r="F9092" s="203"/>
    </row>
    <row r="9093" spans="2:6" ht="15.75">
      <c r="B9093" s="188"/>
      <c r="C9093" s="188"/>
      <c r="D9093" s="203"/>
      <c r="E9093" s="203"/>
      <c r="F9093" s="203"/>
    </row>
    <row r="9094" spans="2:6" ht="15.75">
      <c r="B9094" s="188"/>
      <c r="C9094" s="188"/>
      <c r="D9094" s="203"/>
      <c r="E9094" s="203"/>
      <c r="F9094" s="203"/>
    </row>
    <row r="9095" spans="2:6" ht="15.75">
      <c r="B9095" s="188"/>
      <c r="C9095" s="188"/>
      <c r="D9095" s="203"/>
      <c r="E9095" s="203"/>
      <c r="F9095" s="203"/>
    </row>
    <row r="9096" spans="2:6" ht="15.75">
      <c r="B9096" s="188"/>
      <c r="C9096" s="188"/>
      <c r="D9096" s="203"/>
      <c r="E9096" s="203"/>
      <c r="F9096" s="203"/>
    </row>
    <row r="9097" spans="2:6" ht="15.75">
      <c r="B9097" s="188"/>
      <c r="C9097" s="188"/>
      <c r="D9097" s="203"/>
      <c r="E9097" s="203"/>
      <c r="F9097" s="203"/>
    </row>
    <row r="9098" spans="2:6" ht="15.75">
      <c r="B9098" s="188"/>
      <c r="C9098" s="188"/>
      <c r="D9098" s="203"/>
      <c r="E9098" s="203"/>
      <c r="F9098" s="203"/>
    </row>
    <row r="9099" spans="2:6" ht="15.75">
      <c r="B9099" s="188"/>
      <c r="C9099" s="188"/>
      <c r="D9099" s="203"/>
      <c r="E9099" s="203"/>
      <c r="F9099" s="203"/>
    </row>
    <row r="9100" spans="2:6" ht="15.75">
      <c r="B9100" s="188"/>
      <c r="C9100" s="188"/>
      <c r="D9100" s="203"/>
      <c r="E9100" s="203"/>
      <c r="F9100" s="203"/>
    </row>
    <row r="9101" spans="2:6" ht="15.75">
      <c r="B9101" s="188"/>
      <c r="C9101" s="188"/>
      <c r="D9101" s="203"/>
      <c r="E9101" s="203"/>
      <c r="F9101" s="203"/>
    </row>
    <row r="9102" spans="2:6" ht="15.75">
      <c r="B9102" s="188"/>
      <c r="C9102" s="188"/>
      <c r="D9102" s="203"/>
      <c r="E9102" s="203"/>
      <c r="F9102" s="203"/>
    </row>
    <row r="9103" spans="2:6" ht="15.75">
      <c r="B9103" s="188"/>
      <c r="C9103" s="188"/>
      <c r="D9103" s="203"/>
      <c r="E9103" s="203"/>
      <c r="F9103" s="203"/>
    </row>
    <row r="9104" spans="2:6" ht="15.75">
      <c r="B9104" s="188"/>
      <c r="C9104" s="188"/>
      <c r="D9104" s="203"/>
      <c r="E9104" s="203"/>
      <c r="F9104" s="203"/>
    </row>
    <row r="9105" spans="2:6" ht="15.75">
      <c r="B9105" s="188"/>
      <c r="C9105" s="188"/>
      <c r="D9105" s="203"/>
      <c r="E9105" s="203"/>
      <c r="F9105" s="203"/>
    </row>
    <row r="9106" spans="2:6" ht="15.75">
      <c r="B9106" s="188"/>
      <c r="C9106" s="188"/>
      <c r="D9106" s="203"/>
      <c r="E9106" s="203"/>
      <c r="F9106" s="203"/>
    </row>
    <row r="9107" spans="2:6" ht="15.75">
      <c r="B9107" s="188"/>
      <c r="C9107" s="188"/>
      <c r="D9107" s="203"/>
      <c r="E9107" s="203"/>
      <c r="F9107" s="203"/>
    </row>
    <row r="9108" spans="2:6" ht="15.75">
      <c r="B9108" s="188"/>
      <c r="C9108" s="188"/>
      <c r="D9108" s="203"/>
      <c r="E9108" s="203"/>
      <c r="F9108" s="203"/>
    </row>
    <row r="9109" spans="2:6" ht="15.75">
      <c r="B9109" s="188"/>
      <c r="C9109" s="188"/>
      <c r="D9109" s="203"/>
      <c r="E9109" s="203"/>
      <c r="F9109" s="203"/>
    </row>
    <row r="9110" spans="2:6" ht="15.75">
      <c r="B9110" s="188"/>
      <c r="C9110" s="188"/>
      <c r="D9110" s="203"/>
      <c r="E9110" s="203"/>
      <c r="F9110" s="203"/>
    </row>
    <row r="9111" spans="2:6" ht="15.75">
      <c r="B9111" s="188"/>
      <c r="C9111" s="188"/>
      <c r="D9111" s="203"/>
      <c r="E9111" s="203"/>
      <c r="F9111" s="203"/>
    </row>
    <row r="9112" spans="2:6" ht="15.75">
      <c r="B9112" s="188"/>
      <c r="C9112" s="188"/>
      <c r="D9112" s="203"/>
      <c r="E9112" s="203"/>
      <c r="F9112" s="203"/>
    </row>
    <row r="9113" spans="2:6" ht="15.75">
      <c r="B9113" s="188"/>
      <c r="C9113" s="188"/>
      <c r="D9113" s="203"/>
      <c r="E9113" s="203"/>
      <c r="F9113" s="203"/>
    </row>
    <row r="9114" spans="2:6" ht="15.75">
      <c r="B9114" s="188"/>
      <c r="C9114" s="188"/>
      <c r="D9114" s="203"/>
      <c r="E9114" s="203"/>
      <c r="F9114" s="203"/>
    </row>
    <row r="9115" spans="2:6" ht="15.75">
      <c r="B9115" s="188"/>
      <c r="C9115" s="188"/>
      <c r="D9115" s="203"/>
      <c r="E9115" s="203"/>
      <c r="F9115" s="203"/>
    </row>
    <row r="9116" spans="2:6" ht="15.75">
      <c r="B9116" s="188"/>
      <c r="C9116" s="188"/>
      <c r="D9116" s="203"/>
      <c r="E9116" s="203"/>
      <c r="F9116" s="203"/>
    </row>
    <row r="9117" spans="2:6" ht="15.75">
      <c r="B9117" s="188"/>
      <c r="C9117" s="188"/>
      <c r="D9117" s="203"/>
      <c r="E9117" s="203"/>
      <c r="F9117" s="203"/>
    </row>
    <row r="9118" spans="2:6" ht="15.75">
      <c r="B9118" s="188"/>
      <c r="C9118" s="188"/>
      <c r="D9118" s="203"/>
      <c r="E9118" s="203"/>
      <c r="F9118" s="203"/>
    </row>
    <row r="9119" spans="2:6" ht="15.75">
      <c r="B9119" s="188"/>
      <c r="C9119" s="188"/>
      <c r="D9119" s="203"/>
      <c r="E9119" s="203"/>
      <c r="F9119" s="203"/>
    </row>
    <row r="9120" spans="2:6" ht="15.75">
      <c r="B9120" s="188"/>
      <c r="C9120" s="188"/>
      <c r="D9120" s="203"/>
      <c r="E9120" s="203"/>
      <c r="F9120" s="203"/>
    </row>
    <row r="9121" spans="2:6" ht="15.75">
      <c r="B9121" s="188"/>
      <c r="C9121" s="188"/>
      <c r="D9121" s="203"/>
      <c r="E9121" s="203"/>
      <c r="F9121" s="203"/>
    </row>
    <row r="9122" spans="2:6" ht="15.75">
      <c r="B9122" s="188"/>
      <c r="C9122" s="188"/>
      <c r="D9122" s="203"/>
      <c r="E9122" s="203"/>
      <c r="F9122" s="203"/>
    </row>
    <row r="9123" spans="2:6" ht="15.75">
      <c r="B9123" s="188"/>
      <c r="C9123" s="188"/>
      <c r="D9123" s="203"/>
      <c r="E9123" s="203"/>
      <c r="F9123" s="203"/>
    </row>
    <row r="9124" spans="2:6" ht="15.75">
      <c r="B9124" s="188"/>
      <c r="C9124" s="188"/>
      <c r="D9124" s="203"/>
      <c r="E9124" s="203"/>
      <c r="F9124" s="203"/>
    </row>
    <row r="9125" spans="2:6" ht="15.75">
      <c r="B9125" s="188"/>
      <c r="C9125" s="188"/>
      <c r="D9125" s="203"/>
      <c r="E9125" s="203"/>
      <c r="F9125" s="203"/>
    </row>
    <row r="9126" spans="2:6" ht="15.75">
      <c r="B9126" s="188"/>
      <c r="C9126" s="188"/>
      <c r="D9126" s="203"/>
      <c r="E9126" s="203"/>
      <c r="F9126" s="203"/>
    </row>
    <row r="9127" spans="2:6" ht="15.75">
      <c r="B9127" s="188"/>
      <c r="C9127" s="188"/>
      <c r="D9127" s="203"/>
      <c r="E9127" s="203"/>
      <c r="F9127" s="203"/>
    </row>
    <row r="9128" spans="2:6" ht="15.75">
      <c r="B9128" s="188"/>
      <c r="C9128" s="188"/>
      <c r="D9128" s="203"/>
      <c r="E9128" s="203"/>
      <c r="F9128" s="203"/>
    </row>
    <row r="9129" spans="2:6" ht="15.75">
      <c r="B9129" s="188"/>
      <c r="C9129" s="188"/>
      <c r="D9129" s="203"/>
      <c r="E9129" s="203"/>
      <c r="F9129" s="203"/>
    </row>
    <row r="9130" spans="2:6" ht="15.75">
      <c r="B9130" s="188"/>
      <c r="C9130" s="188"/>
      <c r="D9130" s="203"/>
      <c r="E9130" s="203"/>
      <c r="F9130" s="203"/>
    </row>
    <row r="9131" spans="2:6" ht="15.75">
      <c r="B9131" s="188"/>
      <c r="C9131" s="188"/>
      <c r="D9131" s="203"/>
      <c r="E9131" s="203"/>
      <c r="F9131" s="203"/>
    </row>
    <row r="9132" spans="2:6" ht="15.75">
      <c r="B9132" s="188"/>
      <c r="C9132" s="188"/>
      <c r="D9132" s="203"/>
      <c r="E9132" s="203"/>
      <c r="F9132" s="203"/>
    </row>
    <row r="9133" spans="2:6" ht="15.75">
      <c r="B9133" s="188"/>
      <c r="C9133" s="188"/>
      <c r="D9133" s="203"/>
      <c r="E9133" s="203"/>
      <c r="F9133" s="203"/>
    </row>
    <row r="9134" spans="2:6" ht="15.75">
      <c r="B9134" s="188"/>
      <c r="C9134" s="188"/>
      <c r="D9134" s="203"/>
      <c r="E9134" s="203"/>
      <c r="F9134" s="203"/>
    </row>
    <row r="9135" spans="2:6" ht="15.75">
      <c r="B9135" s="188"/>
      <c r="C9135" s="188"/>
      <c r="D9135" s="203"/>
      <c r="E9135" s="203"/>
      <c r="F9135" s="203"/>
    </row>
    <row r="9136" spans="2:6" ht="15.75">
      <c r="B9136" s="188"/>
      <c r="C9136" s="188"/>
      <c r="D9136" s="203"/>
      <c r="E9136" s="203"/>
      <c r="F9136" s="203"/>
    </row>
    <row r="9137" spans="2:6" ht="15.75">
      <c r="B9137" s="188"/>
      <c r="C9137" s="188"/>
      <c r="D9137" s="203"/>
      <c r="E9137" s="203"/>
      <c r="F9137" s="203"/>
    </row>
    <row r="9138" spans="2:6" ht="15.75">
      <c r="B9138" s="188"/>
      <c r="C9138" s="188"/>
      <c r="D9138" s="203"/>
      <c r="E9138" s="203"/>
      <c r="F9138" s="203"/>
    </row>
    <row r="9139" spans="2:6" ht="15.75">
      <c r="B9139" s="188"/>
      <c r="C9139" s="188"/>
      <c r="D9139" s="203"/>
      <c r="E9139" s="203"/>
      <c r="F9139" s="203"/>
    </row>
    <row r="9140" spans="2:6" ht="15.75">
      <c r="B9140" s="188"/>
      <c r="C9140" s="188"/>
      <c r="D9140" s="203"/>
      <c r="E9140" s="203"/>
      <c r="F9140" s="203"/>
    </row>
    <row r="9141" spans="2:6" ht="15.75">
      <c r="B9141" s="188"/>
      <c r="C9141" s="188"/>
      <c r="D9141" s="203"/>
      <c r="E9141" s="203"/>
      <c r="F9141" s="203"/>
    </row>
    <row r="9142" spans="2:6" ht="15.75">
      <c r="B9142" s="188"/>
      <c r="C9142" s="188"/>
      <c r="D9142" s="203"/>
      <c r="E9142" s="203"/>
      <c r="F9142" s="203"/>
    </row>
    <row r="9143" spans="2:6" ht="15.75">
      <c r="B9143" s="188"/>
      <c r="C9143" s="188"/>
      <c r="D9143" s="203"/>
      <c r="E9143" s="203"/>
      <c r="F9143" s="203"/>
    </row>
    <row r="9144" spans="2:6" ht="15.75">
      <c r="B9144" s="188"/>
      <c r="C9144" s="188"/>
      <c r="D9144" s="203"/>
      <c r="E9144" s="203"/>
      <c r="F9144" s="203"/>
    </row>
    <row r="9145" spans="2:6" ht="15.75">
      <c r="B9145" s="188"/>
      <c r="C9145" s="188"/>
      <c r="D9145" s="203"/>
      <c r="E9145" s="203"/>
      <c r="F9145" s="203"/>
    </row>
    <row r="9146" spans="2:6" ht="15.75">
      <c r="B9146" s="188"/>
      <c r="C9146" s="188"/>
      <c r="D9146" s="203"/>
      <c r="E9146" s="203"/>
      <c r="F9146" s="203"/>
    </row>
    <row r="9147" spans="2:6" ht="15.75">
      <c r="B9147" s="188"/>
      <c r="C9147" s="188"/>
      <c r="D9147" s="203"/>
      <c r="E9147" s="203"/>
      <c r="F9147" s="203"/>
    </row>
    <row r="9148" spans="2:6" ht="15.75">
      <c r="B9148" s="188"/>
      <c r="C9148" s="188"/>
      <c r="D9148" s="203"/>
      <c r="E9148" s="203"/>
      <c r="F9148" s="203"/>
    </row>
    <row r="9149" spans="2:6" ht="15.75">
      <c r="B9149" s="188"/>
      <c r="C9149" s="188"/>
      <c r="D9149" s="203"/>
      <c r="E9149" s="203"/>
      <c r="F9149" s="203"/>
    </row>
    <row r="9150" spans="2:6" ht="15.75">
      <c r="B9150" s="188"/>
      <c r="C9150" s="188"/>
      <c r="D9150" s="203"/>
      <c r="E9150" s="203"/>
      <c r="F9150" s="203"/>
    </row>
    <row r="9151" spans="2:6" ht="15.75">
      <c r="B9151" s="188"/>
      <c r="C9151" s="188"/>
      <c r="D9151" s="203"/>
      <c r="E9151" s="203"/>
      <c r="F9151" s="203"/>
    </row>
    <row r="9152" spans="2:6" ht="15.75">
      <c r="B9152" s="188"/>
      <c r="C9152" s="188"/>
      <c r="D9152" s="203"/>
      <c r="E9152" s="203"/>
      <c r="F9152" s="203"/>
    </row>
    <row r="9153" spans="2:6" ht="15.75">
      <c r="B9153" s="188"/>
      <c r="C9153" s="188"/>
      <c r="D9153" s="203"/>
      <c r="E9153" s="203"/>
      <c r="F9153" s="203"/>
    </row>
    <row r="9154" spans="2:6" ht="15.75">
      <c r="B9154" s="188"/>
      <c r="C9154" s="188"/>
      <c r="D9154" s="203"/>
      <c r="E9154" s="203"/>
      <c r="F9154" s="203"/>
    </row>
    <row r="9155" spans="2:6" ht="15.75">
      <c r="B9155" s="188"/>
      <c r="C9155" s="188"/>
      <c r="D9155" s="203"/>
      <c r="E9155" s="203"/>
      <c r="F9155" s="203"/>
    </row>
    <row r="9156" spans="2:6" ht="15.75">
      <c r="B9156" s="188"/>
      <c r="C9156" s="188"/>
      <c r="D9156" s="203"/>
      <c r="E9156" s="203"/>
      <c r="F9156" s="203"/>
    </row>
    <row r="9157" spans="2:6" ht="15.75">
      <c r="B9157" s="188"/>
      <c r="C9157" s="188"/>
      <c r="D9157" s="203"/>
      <c r="E9157" s="203"/>
      <c r="F9157" s="203"/>
    </row>
    <row r="9158" spans="2:6" ht="15.75">
      <c r="B9158" s="188"/>
      <c r="C9158" s="188"/>
      <c r="D9158" s="203"/>
      <c r="E9158" s="203"/>
      <c r="F9158" s="203"/>
    </row>
    <row r="9159" spans="2:6" ht="15.75">
      <c r="B9159" s="188"/>
      <c r="C9159" s="188"/>
      <c r="D9159" s="203"/>
      <c r="E9159" s="203"/>
      <c r="F9159" s="203"/>
    </row>
    <row r="9160" spans="2:6" ht="15.75">
      <c r="B9160" s="188"/>
      <c r="C9160" s="188"/>
      <c r="D9160" s="203"/>
      <c r="E9160" s="203"/>
      <c r="F9160" s="203"/>
    </row>
    <row r="9161" spans="2:6" ht="15.75">
      <c r="B9161" s="188"/>
      <c r="C9161" s="188"/>
      <c r="D9161" s="203"/>
      <c r="E9161" s="203"/>
      <c r="F9161" s="203"/>
    </row>
    <row r="9162" spans="2:6" ht="15.75">
      <c r="B9162" s="188"/>
      <c r="C9162" s="188"/>
      <c r="D9162" s="203"/>
      <c r="E9162" s="203"/>
      <c r="F9162" s="203"/>
    </row>
    <row r="9163" spans="2:6" ht="15.75">
      <c r="B9163" s="188"/>
      <c r="C9163" s="188"/>
      <c r="D9163" s="203"/>
      <c r="E9163" s="203"/>
      <c r="F9163" s="203"/>
    </row>
    <row r="9164" spans="2:6" ht="15.75">
      <c r="B9164" s="188"/>
      <c r="C9164" s="188"/>
      <c r="D9164" s="203"/>
      <c r="E9164" s="203"/>
      <c r="F9164" s="203"/>
    </row>
    <row r="9165" spans="2:6" ht="15.75">
      <c r="B9165" s="188"/>
      <c r="C9165" s="188"/>
      <c r="D9165" s="203"/>
      <c r="E9165" s="203"/>
      <c r="F9165" s="203"/>
    </row>
    <row r="9166" spans="2:6" ht="15.75">
      <c r="B9166" s="188"/>
      <c r="C9166" s="188"/>
      <c r="D9166" s="203"/>
      <c r="E9166" s="203"/>
      <c r="F9166" s="203"/>
    </row>
    <row r="9167" spans="2:6" ht="15.75">
      <c r="B9167" s="188"/>
      <c r="C9167" s="188"/>
      <c r="D9167" s="203"/>
      <c r="E9167" s="203"/>
      <c r="F9167" s="203"/>
    </row>
    <row r="9168" spans="2:6" ht="15.75">
      <c r="B9168" s="188"/>
      <c r="C9168" s="188"/>
      <c r="D9168" s="203"/>
      <c r="E9168" s="203"/>
      <c r="F9168" s="203"/>
    </row>
    <row r="9169" spans="2:6" ht="15.75">
      <c r="B9169" s="188"/>
      <c r="C9169" s="188"/>
      <c r="D9169" s="203"/>
      <c r="E9169" s="203"/>
      <c r="F9169" s="203"/>
    </row>
    <row r="9170" spans="2:6" ht="15.75">
      <c r="B9170" s="188"/>
      <c r="C9170" s="188"/>
      <c r="D9170" s="203"/>
      <c r="E9170" s="203"/>
      <c r="F9170" s="203"/>
    </row>
    <row r="9171" spans="2:6" ht="15.75">
      <c r="B9171" s="188"/>
      <c r="C9171" s="188"/>
      <c r="D9171" s="203"/>
      <c r="E9171" s="203"/>
      <c r="F9171" s="203"/>
    </row>
    <row r="9172" spans="2:6" ht="15.75">
      <c r="B9172" s="188"/>
      <c r="C9172" s="188"/>
      <c r="D9172" s="203"/>
      <c r="E9172" s="203"/>
      <c r="F9172" s="203"/>
    </row>
    <row r="9173" spans="2:6" ht="15.75">
      <c r="B9173" s="188"/>
      <c r="C9173" s="188"/>
      <c r="D9173" s="203"/>
      <c r="E9173" s="203"/>
      <c r="F9173" s="203"/>
    </row>
    <row r="9174" spans="2:6" ht="15.75">
      <c r="B9174" s="188"/>
      <c r="C9174" s="188"/>
      <c r="D9174" s="203"/>
      <c r="E9174" s="203"/>
      <c r="F9174" s="203"/>
    </row>
    <row r="9175" spans="2:6" ht="15.75">
      <c r="B9175" s="188"/>
      <c r="C9175" s="188"/>
      <c r="D9175" s="203"/>
      <c r="E9175" s="203"/>
      <c r="F9175" s="203"/>
    </row>
    <row r="9176" spans="2:6" ht="15.75">
      <c r="B9176" s="188"/>
      <c r="C9176" s="188"/>
      <c r="D9176" s="203"/>
      <c r="E9176" s="203"/>
      <c r="F9176" s="203"/>
    </row>
    <row r="9177" spans="2:6" ht="15.75">
      <c r="B9177" s="188"/>
      <c r="C9177" s="188"/>
      <c r="D9177" s="203"/>
      <c r="E9177" s="203"/>
      <c r="F9177" s="203"/>
    </row>
    <row r="9178" spans="2:6" ht="15.75">
      <c r="B9178" s="188"/>
      <c r="C9178" s="188"/>
      <c r="D9178" s="203"/>
      <c r="E9178" s="203"/>
      <c r="F9178" s="203"/>
    </row>
    <row r="9179" spans="2:6" ht="15.75">
      <c r="B9179" s="188"/>
      <c r="C9179" s="188"/>
      <c r="D9179" s="203"/>
      <c r="E9179" s="203"/>
      <c r="F9179" s="203"/>
    </row>
    <row r="9180" spans="2:6" ht="15.75">
      <c r="B9180" s="188"/>
      <c r="C9180" s="188"/>
      <c r="D9180" s="203"/>
      <c r="E9180" s="203"/>
      <c r="F9180" s="203"/>
    </row>
    <row r="9181" spans="2:6" ht="15.75">
      <c r="B9181" s="188"/>
      <c r="C9181" s="188"/>
      <c r="D9181" s="203"/>
      <c r="E9181" s="203"/>
      <c r="F9181" s="203"/>
    </row>
    <row r="9182" spans="2:6" ht="15.75">
      <c r="B9182" s="188"/>
      <c r="C9182" s="188"/>
      <c r="D9182" s="203"/>
      <c r="E9182" s="203"/>
      <c r="F9182" s="203"/>
    </row>
    <row r="9183" spans="2:6" ht="15.75">
      <c r="B9183" s="188"/>
      <c r="C9183" s="188"/>
      <c r="D9183" s="203"/>
      <c r="E9183" s="203"/>
      <c r="F9183" s="203"/>
    </row>
    <row r="9184" spans="2:6" ht="15.75">
      <c r="B9184" s="188"/>
      <c r="C9184" s="188"/>
      <c r="D9184" s="203"/>
      <c r="E9184" s="203"/>
      <c r="F9184" s="203"/>
    </row>
    <row r="9185" spans="2:6" ht="15.75">
      <c r="B9185" s="188"/>
      <c r="C9185" s="188"/>
      <c r="D9185" s="203"/>
      <c r="E9185" s="203"/>
      <c r="F9185" s="203"/>
    </row>
    <row r="9186" spans="2:6" ht="15.75">
      <c r="B9186" s="188"/>
      <c r="C9186" s="188"/>
      <c r="D9186" s="203"/>
      <c r="E9186" s="203"/>
      <c r="F9186" s="203"/>
    </row>
    <row r="9187" spans="2:6" ht="15.75">
      <c r="B9187" s="188"/>
      <c r="C9187" s="188"/>
      <c r="D9187" s="203"/>
      <c r="E9187" s="203"/>
      <c r="F9187" s="203"/>
    </row>
    <row r="9188" spans="2:6" ht="15.75">
      <c r="B9188" s="188"/>
      <c r="C9188" s="188"/>
      <c r="D9188" s="203"/>
      <c r="E9188" s="203"/>
      <c r="F9188" s="203"/>
    </row>
    <row r="9189" spans="2:6" ht="15.75">
      <c r="B9189" s="188"/>
      <c r="C9189" s="188"/>
      <c r="D9189" s="203"/>
      <c r="E9189" s="203"/>
      <c r="F9189" s="203"/>
    </row>
    <row r="9190" spans="2:6" ht="15.75">
      <c r="B9190" s="188"/>
      <c r="C9190" s="188"/>
      <c r="D9190" s="203"/>
      <c r="E9190" s="203"/>
      <c r="F9190" s="203"/>
    </row>
    <row r="9191" spans="2:6" ht="15.75">
      <c r="B9191" s="188"/>
      <c r="C9191" s="188"/>
      <c r="D9191" s="203"/>
      <c r="E9191" s="203"/>
      <c r="F9191" s="203"/>
    </row>
    <row r="9192" spans="2:6" ht="15.75">
      <c r="B9192" s="188"/>
      <c r="C9192" s="188"/>
      <c r="D9192" s="203"/>
      <c r="E9192" s="203"/>
      <c r="F9192" s="203"/>
    </row>
    <row r="9193" spans="2:6" ht="15.75">
      <c r="B9193" s="188"/>
      <c r="C9193" s="188"/>
      <c r="D9193" s="203"/>
      <c r="E9193" s="203"/>
      <c r="F9193" s="203"/>
    </row>
    <row r="9194" spans="2:6" ht="15.75">
      <c r="B9194" s="188"/>
      <c r="C9194" s="188"/>
      <c r="D9194" s="203"/>
      <c r="E9194" s="203"/>
      <c r="F9194" s="203"/>
    </row>
    <row r="9195" spans="2:6" ht="15.75">
      <c r="B9195" s="188"/>
      <c r="C9195" s="188"/>
      <c r="D9195" s="203"/>
      <c r="E9195" s="203"/>
      <c r="F9195" s="203"/>
    </row>
    <row r="9196" spans="2:6" ht="15.75">
      <c r="B9196" s="188"/>
      <c r="C9196" s="188"/>
      <c r="D9196" s="203"/>
      <c r="E9196" s="203"/>
      <c r="F9196" s="203"/>
    </row>
    <row r="9197" spans="2:6" ht="15.75">
      <c r="B9197" s="188"/>
      <c r="C9197" s="188"/>
      <c r="D9197" s="203"/>
      <c r="E9197" s="203"/>
      <c r="F9197" s="203"/>
    </row>
    <row r="9198" spans="2:6" ht="15.75">
      <c r="B9198" s="188"/>
      <c r="C9198" s="188"/>
      <c r="D9198" s="203"/>
      <c r="E9198" s="203"/>
      <c r="F9198" s="203"/>
    </row>
    <row r="9199" spans="2:6" ht="15.75">
      <c r="B9199" s="188"/>
      <c r="C9199" s="188"/>
      <c r="D9199" s="203"/>
      <c r="E9199" s="203"/>
      <c r="F9199" s="203"/>
    </row>
    <row r="9200" spans="2:6" ht="15.75">
      <c r="B9200" s="188"/>
      <c r="C9200" s="188"/>
      <c r="D9200" s="203"/>
      <c r="E9200" s="203"/>
      <c r="F9200" s="203"/>
    </row>
    <row r="9201" spans="2:6" ht="15.75">
      <c r="B9201" s="188"/>
      <c r="C9201" s="188"/>
      <c r="D9201" s="203"/>
      <c r="E9201" s="203"/>
      <c r="F9201" s="203"/>
    </row>
    <row r="9202" spans="2:6" ht="15.75">
      <c r="B9202" s="188"/>
      <c r="C9202" s="188"/>
      <c r="D9202" s="203"/>
      <c r="E9202" s="203"/>
      <c r="F9202" s="203"/>
    </row>
    <row r="9203" spans="2:6" ht="15.75">
      <c r="B9203" s="188"/>
      <c r="C9203" s="188"/>
      <c r="D9203" s="203"/>
      <c r="E9203" s="203"/>
      <c r="F9203" s="203"/>
    </row>
    <row r="9204" spans="2:6" ht="15.75">
      <c r="B9204" s="188"/>
      <c r="C9204" s="188"/>
      <c r="D9204" s="203"/>
      <c r="E9204" s="203"/>
      <c r="F9204" s="203"/>
    </row>
    <row r="9205" spans="2:6" ht="15.75">
      <c r="B9205" s="188"/>
      <c r="C9205" s="188"/>
      <c r="D9205" s="203"/>
      <c r="E9205" s="203"/>
      <c r="F9205" s="203"/>
    </row>
    <row r="9206" spans="2:6" ht="15.75">
      <c r="B9206" s="188"/>
      <c r="C9206" s="188"/>
      <c r="D9206" s="203"/>
      <c r="E9206" s="203"/>
      <c r="F9206" s="203"/>
    </row>
    <row r="9207" spans="2:6" ht="15.75">
      <c r="B9207" s="188"/>
      <c r="C9207" s="188"/>
      <c r="D9207" s="203"/>
      <c r="E9207" s="203"/>
      <c r="F9207" s="203"/>
    </row>
    <row r="9208" spans="2:6" ht="15.75">
      <c r="B9208" s="188"/>
      <c r="C9208" s="188"/>
      <c r="D9208" s="203"/>
      <c r="E9208" s="203"/>
      <c r="F9208" s="203"/>
    </row>
    <row r="9209" spans="2:6" ht="15.75">
      <c r="B9209" s="188"/>
      <c r="C9209" s="188"/>
      <c r="D9209" s="203"/>
      <c r="E9209" s="203"/>
      <c r="F9209" s="203"/>
    </row>
    <row r="9210" spans="2:6" ht="15.75">
      <c r="B9210" s="188"/>
      <c r="C9210" s="188"/>
      <c r="D9210" s="203"/>
      <c r="E9210" s="203"/>
      <c r="F9210" s="203"/>
    </row>
    <row r="9211" spans="2:6" ht="15.75">
      <c r="B9211" s="188"/>
      <c r="C9211" s="188"/>
      <c r="D9211" s="203"/>
      <c r="E9211" s="203"/>
      <c r="F9211" s="203"/>
    </row>
    <row r="9212" spans="2:6" ht="15.75">
      <c r="B9212" s="188"/>
      <c r="C9212" s="188"/>
      <c r="D9212" s="203"/>
      <c r="E9212" s="203"/>
      <c r="F9212" s="203"/>
    </row>
    <row r="9213" spans="2:6" ht="15.75">
      <c r="B9213" s="188"/>
      <c r="C9213" s="188"/>
      <c r="D9213" s="203"/>
      <c r="E9213" s="203"/>
      <c r="F9213" s="203"/>
    </row>
    <row r="9214" spans="2:6" ht="15.75">
      <c r="B9214" s="188"/>
      <c r="C9214" s="188"/>
      <c r="D9214" s="203"/>
      <c r="E9214" s="203"/>
      <c r="F9214" s="203"/>
    </row>
    <row r="9215" spans="2:6" ht="15.75">
      <c r="B9215" s="188"/>
      <c r="C9215" s="188"/>
      <c r="D9215" s="203"/>
      <c r="E9215" s="203"/>
      <c r="F9215" s="203"/>
    </row>
    <row r="9216" spans="2:6" ht="15.75">
      <c r="B9216" s="188"/>
      <c r="C9216" s="188"/>
      <c r="D9216" s="203"/>
      <c r="E9216" s="203"/>
      <c r="F9216" s="203"/>
    </row>
    <row r="9217" spans="2:6" ht="15.75">
      <c r="B9217" s="188"/>
      <c r="C9217" s="188"/>
      <c r="D9217" s="203"/>
      <c r="E9217" s="203"/>
      <c r="F9217" s="203"/>
    </row>
    <row r="9218" spans="2:6" ht="15.75">
      <c r="B9218" s="188"/>
      <c r="C9218" s="188"/>
      <c r="D9218" s="203"/>
      <c r="E9218" s="203"/>
      <c r="F9218" s="203"/>
    </row>
    <row r="9219" spans="2:6" ht="15.75">
      <c r="B9219" s="188"/>
      <c r="C9219" s="188"/>
      <c r="D9219" s="203"/>
      <c r="E9219" s="203"/>
      <c r="F9219" s="203"/>
    </row>
    <row r="9220" spans="2:6" ht="15.75">
      <c r="B9220" s="188"/>
      <c r="C9220" s="188"/>
      <c r="D9220" s="203"/>
      <c r="E9220" s="203"/>
      <c r="F9220" s="203"/>
    </row>
    <row r="9221" spans="2:6" ht="15.75">
      <c r="B9221" s="188"/>
      <c r="C9221" s="188"/>
      <c r="D9221" s="203"/>
      <c r="E9221" s="203"/>
      <c r="F9221" s="203"/>
    </row>
    <row r="9222" spans="2:6" ht="15.75">
      <c r="B9222" s="188"/>
      <c r="C9222" s="188"/>
      <c r="D9222" s="203"/>
      <c r="E9222" s="203"/>
      <c r="F9222" s="203"/>
    </row>
    <row r="9223" spans="2:6" ht="15.75">
      <c r="B9223" s="188"/>
      <c r="C9223" s="188"/>
      <c r="D9223" s="203"/>
      <c r="E9223" s="203"/>
      <c r="F9223" s="203"/>
    </row>
    <row r="9224" spans="2:6" ht="15.75">
      <c r="B9224" s="188"/>
      <c r="C9224" s="188"/>
      <c r="D9224" s="203"/>
      <c r="E9224" s="203"/>
      <c r="F9224" s="203"/>
    </row>
    <row r="9225" spans="2:6" ht="15.75">
      <c r="B9225" s="188"/>
      <c r="C9225" s="188"/>
      <c r="D9225" s="203"/>
      <c r="E9225" s="203"/>
      <c r="F9225" s="203"/>
    </row>
    <row r="9226" spans="2:6" ht="15.75">
      <c r="B9226" s="188"/>
      <c r="C9226" s="188"/>
      <c r="D9226" s="203"/>
      <c r="E9226" s="203"/>
      <c r="F9226" s="203"/>
    </row>
    <row r="9227" spans="2:6" ht="15.75">
      <c r="B9227" s="188"/>
      <c r="C9227" s="188"/>
      <c r="D9227" s="203"/>
      <c r="E9227" s="203"/>
      <c r="F9227" s="203"/>
    </row>
    <row r="9228" spans="2:6" ht="15.75">
      <c r="B9228" s="188"/>
      <c r="C9228" s="188"/>
      <c r="D9228" s="203"/>
      <c r="E9228" s="203"/>
      <c r="F9228" s="203"/>
    </row>
    <row r="9229" spans="2:6" ht="15.75">
      <c r="B9229" s="188"/>
      <c r="C9229" s="188"/>
      <c r="D9229" s="203"/>
      <c r="E9229" s="203"/>
      <c r="F9229" s="203"/>
    </row>
    <row r="9230" spans="2:6" ht="15.75">
      <c r="B9230" s="188"/>
      <c r="C9230" s="188"/>
      <c r="D9230" s="203"/>
      <c r="E9230" s="203"/>
      <c r="F9230" s="203"/>
    </row>
    <row r="9231" spans="2:6" ht="15.75">
      <c r="B9231" s="188"/>
      <c r="C9231" s="188"/>
      <c r="D9231" s="203"/>
      <c r="E9231" s="203"/>
      <c r="F9231" s="203"/>
    </row>
    <row r="9232" spans="2:6" ht="15.75">
      <c r="B9232" s="188"/>
      <c r="C9232" s="188"/>
      <c r="D9232" s="203"/>
      <c r="E9232" s="203"/>
      <c r="F9232" s="203"/>
    </row>
    <row r="9233" spans="2:6" ht="15.75">
      <c r="B9233" s="188"/>
      <c r="C9233" s="188"/>
      <c r="D9233" s="203"/>
      <c r="E9233" s="203"/>
      <c r="F9233" s="203"/>
    </row>
    <row r="9234" spans="2:6" ht="15.75">
      <c r="B9234" s="188"/>
      <c r="C9234" s="188"/>
      <c r="D9234" s="203"/>
      <c r="E9234" s="203"/>
      <c r="F9234" s="203"/>
    </row>
    <row r="9235" spans="2:6" ht="15.75">
      <c r="B9235" s="188"/>
      <c r="C9235" s="188"/>
      <c r="D9235" s="203"/>
      <c r="E9235" s="203"/>
      <c r="F9235" s="203"/>
    </row>
    <row r="9236" spans="2:6" ht="15.75">
      <c r="B9236" s="188"/>
      <c r="C9236" s="188"/>
      <c r="D9236" s="203"/>
      <c r="E9236" s="203"/>
      <c r="F9236" s="203"/>
    </row>
    <row r="9237" spans="2:6" ht="15.75">
      <c r="B9237" s="188"/>
      <c r="C9237" s="188"/>
      <c r="D9237" s="203"/>
      <c r="E9237" s="203"/>
      <c r="F9237" s="203"/>
    </row>
    <row r="9238" spans="2:6" ht="15.75">
      <c r="B9238" s="188"/>
      <c r="C9238" s="188"/>
      <c r="D9238" s="203"/>
      <c r="E9238" s="203"/>
      <c r="F9238" s="203"/>
    </row>
    <row r="9239" spans="2:6" ht="15.75">
      <c r="B9239" s="188"/>
      <c r="C9239" s="188"/>
      <c r="D9239" s="203"/>
      <c r="E9239" s="203"/>
      <c r="F9239" s="203"/>
    </row>
    <row r="9240" spans="2:6" ht="15.75">
      <c r="B9240" s="188"/>
      <c r="C9240" s="188"/>
      <c r="D9240" s="203"/>
      <c r="E9240" s="203"/>
      <c r="F9240" s="203"/>
    </row>
    <row r="9241" spans="2:6" ht="15.75">
      <c r="B9241" s="188"/>
      <c r="C9241" s="188"/>
      <c r="D9241" s="203"/>
      <c r="E9241" s="203"/>
      <c r="F9241" s="203"/>
    </row>
    <row r="9242" spans="2:6" ht="15.75">
      <c r="B9242" s="188"/>
      <c r="C9242" s="188"/>
      <c r="D9242" s="203"/>
      <c r="E9242" s="203"/>
      <c r="F9242" s="203"/>
    </row>
    <row r="9243" spans="2:6" ht="15.75">
      <c r="B9243" s="188"/>
      <c r="C9243" s="188"/>
      <c r="D9243" s="203"/>
      <c r="E9243" s="203"/>
      <c r="F9243" s="203"/>
    </row>
    <row r="9244" spans="2:6" ht="15.75">
      <c r="B9244" s="188"/>
      <c r="C9244" s="188"/>
      <c r="D9244" s="203"/>
      <c r="E9244" s="203"/>
      <c r="F9244" s="203"/>
    </row>
    <row r="9245" spans="2:6" ht="15.75">
      <c r="B9245" s="188"/>
      <c r="C9245" s="188"/>
      <c r="D9245" s="203"/>
      <c r="E9245" s="203"/>
      <c r="F9245" s="203"/>
    </row>
    <row r="9246" spans="2:6" ht="15.75">
      <c r="B9246" s="188"/>
      <c r="C9246" s="188"/>
      <c r="D9246" s="203"/>
      <c r="E9246" s="203"/>
      <c r="F9246" s="203"/>
    </row>
    <row r="9247" spans="2:6" ht="15.75">
      <c r="B9247" s="188"/>
      <c r="C9247" s="188"/>
      <c r="D9247" s="203"/>
      <c r="E9247" s="203"/>
      <c r="F9247" s="203"/>
    </row>
    <row r="9248" spans="2:6" ht="15.75">
      <c r="B9248" s="188"/>
      <c r="C9248" s="188"/>
      <c r="D9248" s="203"/>
      <c r="E9248" s="203"/>
      <c r="F9248" s="203"/>
    </row>
    <row r="9249" spans="2:6" ht="15.75">
      <c r="B9249" s="188"/>
      <c r="C9249" s="188"/>
      <c r="D9249" s="203"/>
      <c r="E9249" s="203"/>
      <c r="F9249" s="203"/>
    </row>
    <row r="9250" spans="2:6" ht="15.75">
      <c r="B9250" s="188"/>
      <c r="C9250" s="188"/>
      <c r="D9250" s="203"/>
      <c r="E9250" s="203"/>
      <c r="F9250" s="203"/>
    </row>
    <row r="9251" spans="2:6" ht="15.75">
      <c r="B9251" s="188"/>
      <c r="C9251" s="188"/>
      <c r="D9251" s="203"/>
      <c r="E9251" s="203"/>
      <c r="F9251" s="203"/>
    </row>
    <row r="9252" spans="2:6" ht="15.75">
      <c r="B9252" s="188"/>
      <c r="C9252" s="188"/>
      <c r="D9252" s="203"/>
      <c r="E9252" s="203"/>
      <c r="F9252" s="203"/>
    </row>
    <row r="9253" spans="2:6" ht="15.75">
      <c r="B9253" s="188"/>
      <c r="C9253" s="188"/>
      <c r="D9253" s="203"/>
      <c r="E9253" s="203"/>
      <c r="F9253" s="203"/>
    </row>
    <row r="9254" spans="2:6" ht="15.75">
      <c r="B9254" s="188"/>
      <c r="C9254" s="188"/>
      <c r="D9254" s="203"/>
      <c r="E9254" s="203"/>
      <c r="F9254" s="203"/>
    </row>
    <row r="9255" spans="2:6" ht="15.75">
      <c r="B9255" s="188"/>
      <c r="C9255" s="188"/>
      <c r="D9255" s="203"/>
      <c r="E9255" s="203"/>
      <c r="F9255" s="203"/>
    </row>
    <row r="9256" spans="2:6" ht="15.75">
      <c r="B9256" s="188"/>
      <c r="C9256" s="188"/>
      <c r="D9256" s="203"/>
      <c r="E9256" s="203"/>
      <c r="F9256" s="203"/>
    </row>
    <row r="9257" spans="2:6" ht="15.75">
      <c r="B9257" s="188"/>
      <c r="C9257" s="188"/>
      <c r="D9257" s="203"/>
      <c r="E9257" s="203"/>
      <c r="F9257" s="203"/>
    </row>
    <row r="9258" spans="2:6" ht="15.75">
      <c r="B9258" s="188"/>
      <c r="C9258" s="188"/>
      <c r="D9258" s="203"/>
      <c r="E9258" s="203"/>
      <c r="F9258" s="203"/>
    </row>
    <row r="9259" spans="2:6" ht="15.75">
      <c r="B9259" s="188"/>
      <c r="C9259" s="188"/>
      <c r="D9259" s="203"/>
      <c r="E9259" s="203"/>
      <c r="F9259" s="203"/>
    </row>
    <row r="9260" spans="2:6" ht="15.75">
      <c r="B9260" s="188"/>
      <c r="C9260" s="188"/>
      <c r="D9260" s="203"/>
      <c r="E9260" s="203"/>
      <c r="F9260" s="203"/>
    </row>
    <row r="9261" spans="2:6" ht="15.75">
      <c r="B9261" s="188"/>
      <c r="C9261" s="188"/>
      <c r="D9261" s="203"/>
      <c r="E9261" s="203"/>
      <c r="F9261" s="203"/>
    </row>
    <row r="9262" spans="2:6" ht="15.75">
      <c r="B9262" s="188"/>
      <c r="C9262" s="188"/>
      <c r="D9262" s="203"/>
      <c r="E9262" s="203"/>
      <c r="F9262" s="203"/>
    </row>
    <row r="9263" spans="2:6" ht="15.75">
      <c r="B9263" s="188"/>
      <c r="C9263" s="188"/>
      <c r="D9263" s="203"/>
      <c r="E9263" s="203"/>
      <c r="F9263" s="203"/>
    </row>
    <row r="9264" spans="2:6" ht="15.75">
      <c r="B9264" s="188"/>
      <c r="C9264" s="188"/>
      <c r="D9264" s="203"/>
      <c r="E9264" s="203"/>
      <c r="F9264" s="203"/>
    </row>
    <row r="9265" spans="2:6" ht="15.75">
      <c r="B9265" s="188"/>
      <c r="C9265" s="188"/>
      <c r="D9265" s="203"/>
      <c r="E9265" s="203"/>
      <c r="F9265" s="203"/>
    </row>
    <row r="9266" spans="2:6" ht="15.75">
      <c r="B9266" s="188"/>
      <c r="C9266" s="188"/>
      <c r="D9266" s="203"/>
      <c r="E9266" s="203"/>
      <c r="F9266" s="203"/>
    </row>
    <row r="9267" spans="2:6" ht="15.75">
      <c r="B9267" s="188"/>
      <c r="C9267" s="188"/>
      <c r="D9267" s="203"/>
      <c r="E9267" s="203"/>
      <c r="F9267" s="203"/>
    </row>
    <row r="9268" spans="2:6" ht="15.75">
      <c r="B9268" s="188"/>
      <c r="C9268" s="188"/>
      <c r="D9268" s="203"/>
      <c r="E9268" s="203"/>
      <c r="F9268" s="203"/>
    </row>
    <row r="9269" spans="2:6" ht="15.75">
      <c r="B9269" s="188"/>
      <c r="C9269" s="188"/>
      <c r="D9269" s="203"/>
      <c r="E9269" s="203"/>
      <c r="F9269" s="203"/>
    </row>
    <row r="9270" spans="2:6" ht="15.75">
      <c r="B9270" s="188"/>
      <c r="C9270" s="188"/>
      <c r="D9270" s="203"/>
      <c r="E9270" s="203"/>
      <c r="F9270" s="203"/>
    </row>
    <row r="9271" spans="2:6" ht="15.75">
      <c r="B9271" s="188"/>
      <c r="C9271" s="188"/>
      <c r="D9271" s="203"/>
      <c r="E9271" s="203"/>
      <c r="F9271" s="203"/>
    </row>
    <row r="9272" spans="2:6" ht="15.75">
      <c r="B9272" s="188"/>
      <c r="C9272" s="188"/>
      <c r="D9272" s="203"/>
      <c r="E9272" s="203"/>
      <c r="F9272" s="203"/>
    </row>
    <row r="9273" spans="2:6" ht="15.75">
      <c r="B9273" s="188"/>
      <c r="C9273" s="188"/>
      <c r="D9273" s="203"/>
      <c r="E9273" s="203"/>
      <c r="F9273" s="203"/>
    </row>
    <row r="9274" spans="2:6" ht="15.75">
      <c r="B9274" s="188"/>
      <c r="C9274" s="188"/>
      <c r="D9274" s="203"/>
      <c r="E9274" s="203"/>
      <c r="F9274" s="203"/>
    </row>
    <row r="9275" spans="2:6" ht="15.75">
      <c r="B9275" s="188"/>
      <c r="C9275" s="188"/>
      <c r="D9275" s="203"/>
      <c r="E9275" s="203"/>
      <c r="F9275" s="203"/>
    </row>
    <row r="9276" spans="2:6" ht="15.75">
      <c r="B9276" s="188"/>
      <c r="C9276" s="188"/>
      <c r="D9276" s="203"/>
      <c r="E9276" s="203"/>
      <c r="F9276" s="203"/>
    </row>
    <row r="9277" spans="2:6" ht="15.75">
      <c r="B9277" s="188"/>
      <c r="C9277" s="188"/>
      <c r="D9277" s="203"/>
      <c r="E9277" s="203"/>
      <c r="F9277" s="203"/>
    </row>
    <row r="9278" spans="2:6" ht="15.75">
      <c r="B9278" s="188"/>
      <c r="C9278" s="188"/>
      <c r="D9278" s="203"/>
      <c r="E9278" s="203"/>
      <c r="F9278" s="203"/>
    </row>
    <row r="9279" spans="2:6" ht="15.75">
      <c r="B9279" s="188"/>
      <c r="C9279" s="188"/>
      <c r="D9279" s="203"/>
      <c r="E9279" s="203"/>
      <c r="F9279" s="203"/>
    </row>
    <row r="9280" spans="2:6" ht="15.75">
      <c r="B9280" s="188"/>
      <c r="C9280" s="188"/>
      <c r="D9280" s="203"/>
      <c r="E9280" s="203"/>
      <c r="F9280" s="203"/>
    </row>
    <row r="9281" spans="2:6" ht="15.75">
      <c r="B9281" s="188"/>
      <c r="C9281" s="188"/>
      <c r="D9281" s="203"/>
      <c r="E9281" s="203"/>
      <c r="F9281" s="203"/>
    </row>
    <row r="9282" spans="2:6" ht="15.75">
      <c r="B9282" s="188"/>
      <c r="C9282" s="188"/>
      <c r="D9282" s="203"/>
      <c r="E9282" s="203"/>
      <c r="F9282" s="203"/>
    </row>
    <row r="9283" spans="2:6" ht="15.75">
      <c r="B9283" s="188"/>
      <c r="C9283" s="188"/>
      <c r="D9283" s="203"/>
      <c r="E9283" s="203"/>
      <c r="F9283" s="203"/>
    </row>
    <row r="9284" spans="2:6" ht="15.75">
      <c r="B9284" s="188"/>
      <c r="C9284" s="188"/>
      <c r="D9284" s="203"/>
      <c r="E9284" s="203"/>
      <c r="F9284" s="203"/>
    </row>
    <row r="9285" spans="2:6" ht="15.75">
      <c r="B9285" s="188"/>
      <c r="C9285" s="188"/>
      <c r="D9285" s="203"/>
      <c r="E9285" s="203"/>
      <c r="F9285" s="203"/>
    </row>
    <row r="9286" spans="2:6" ht="15.75">
      <c r="B9286" s="188"/>
      <c r="C9286" s="188"/>
      <c r="D9286" s="203"/>
      <c r="E9286" s="203"/>
      <c r="F9286" s="203"/>
    </row>
    <row r="9287" spans="2:6" ht="15.75">
      <c r="B9287" s="188"/>
      <c r="C9287" s="188"/>
      <c r="D9287" s="203"/>
      <c r="E9287" s="203"/>
      <c r="F9287" s="203"/>
    </row>
    <row r="9288" spans="2:6" ht="15.75">
      <c r="B9288" s="188"/>
      <c r="C9288" s="188"/>
      <c r="D9288" s="203"/>
      <c r="E9288" s="203"/>
      <c r="F9288" s="203"/>
    </row>
    <row r="9289" spans="2:6" ht="15.75">
      <c r="B9289" s="188"/>
      <c r="C9289" s="188"/>
      <c r="D9289" s="203"/>
      <c r="E9289" s="203"/>
      <c r="F9289" s="203"/>
    </row>
    <row r="9290" spans="2:6" ht="15.75">
      <c r="B9290" s="188"/>
      <c r="C9290" s="188"/>
      <c r="D9290" s="203"/>
      <c r="E9290" s="203"/>
      <c r="F9290" s="203"/>
    </row>
    <row r="9291" spans="2:6" ht="15.75">
      <c r="B9291" s="188"/>
      <c r="C9291" s="188"/>
      <c r="D9291" s="203"/>
      <c r="E9291" s="203"/>
      <c r="F9291" s="203"/>
    </row>
    <row r="9292" spans="2:6" ht="15.75">
      <c r="B9292" s="188"/>
      <c r="C9292" s="188"/>
      <c r="D9292" s="203"/>
      <c r="E9292" s="203"/>
      <c r="F9292" s="203"/>
    </row>
    <row r="9293" spans="2:6" ht="15.75">
      <c r="B9293" s="188"/>
      <c r="C9293" s="188"/>
      <c r="D9293" s="203"/>
      <c r="E9293" s="203"/>
      <c r="F9293" s="203"/>
    </row>
    <row r="9294" spans="2:6" ht="15.75">
      <c r="B9294" s="188"/>
      <c r="C9294" s="188"/>
      <c r="D9294" s="203"/>
      <c r="E9294" s="203"/>
      <c r="F9294" s="203"/>
    </row>
    <row r="9295" spans="2:6" ht="15.75">
      <c r="B9295" s="188"/>
      <c r="C9295" s="188"/>
      <c r="D9295" s="203"/>
      <c r="E9295" s="203"/>
      <c r="F9295" s="203"/>
    </row>
    <row r="9296" spans="2:6" ht="15.75">
      <c r="B9296" s="188"/>
      <c r="C9296" s="188"/>
      <c r="D9296" s="203"/>
      <c r="E9296" s="203"/>
      <c r="F9296" s="203"/>
    </row>
    <row r="9297" spans="2:6" ht="15.75">
      <c r="B9297" s="188"/>
      <c r="C9297" s="188"/>
      <c r="D9297" s="203"/>
      <c r="E9297" s="203"/>
      <c r="F9297" s="203"/>
    </row>
    <row r="9298" spans="2:6" ht="15.75">
      <c r="B9298" s="188"/>
      <c r="C9298" s="188"/>
      <c r="D9298" s="203"/>
      <c r="E9298" s="203"/>
      <c r="F9298" s="203"/>
    </row>
    <row r="9299" spans="2:6" ht="15.75">
      <c r="B9299" s="188"/>
      <c r="C9299" s="188"/>
      <c r="D9299" s="203"/>
      <c r="E9299" s="203"/>
      <c r="F9299" s="203"/>
    </row>
    <row r="9300" spans="2:6" ht="15.75">
      <c r="B9300" s="188"/>
      <c r="C9300" s="188"/>
      <c r="D9300" s="203"/>
      <c r="E9300" s="203"/>
      <c r="F9300" s="203"/>
    </row>
    <row r="9301" spans="2:6" ht="15.75">
      <c r="B9301" s="188"/>
      <c r="C9301" s="188"/>
      <c r="D9301" s="203"/>
      <c r="E9301" s="203"/>
      <c r="F9301" s="203"/>
    </row>
    <row r="9302" spans="2:6" ht="15.75">
      <c r="B9302" s="188"/>
      <c r="C9302" s="188"/>
      <c r="D9302" s="203"/>
      <c r="E9302" s="203"/>
      <c r="F9302" s="203"/>
    </row>
    <row r="9303" spans="2:6" ht="15.75">
      <c r="B9303" s="188"/>
      <c r="C9303" s="188"/>
      <c r="D9303" s="203"/>
      <c r="E9303" s="203"/>
      <c r="F9303" s="203"/>
    </row>
    <row r="9304" spans="2:6" ht="15.75">
      <c r="B9304" s="188"/>
      <c r="C9304" s="188"/>
      <c r="D9304" s="203"/>
      <c r="E9304" s="203"/>
      <c r="F9304" s="203"/>
    </row>
    <row r="9305" spans="2:6" ht="15.75">
      <c r="B9305" s="188"/>
      <c r="C9305" s="188"/>
      <c r="D9305" s="203"/>
      <c r="E9305" s="203"/>
      <c r="F9305" s="203"/>
    </row>
    <row r="9306" spans="2:6" ht="15.75">
      <c r="B9306" s="188"/>
      <c r="C9306" s="188"/>
      <c r="D9306" s="203"/>
      <c r="E9306" s="203"/>
      <c r="F9306" s="203"/>
    </row>
    <row r="9307" spans="2:6" ht="15.75">
      <c r="B9307" s="188"/>
      <c r="C9307" s="188"/>
      <c r="D9307" s="203"/>
      <c r="E9307" s="203"/>
      <c r="F9307" s="203"/>
    </row>
    <row r="9308" spans="2:6" ht="15.75">
      <c r="B9308" s="188"/>
      <c r="C9308" s="188"/>
      <c r="D9308" s="203"/>
      <c r="E9308" s="203"/>
      <c r="F9308" s="203"/>
    </row>
    <row r="9309" spans="2:6" ht="15.75">
      <c r="B9309" s="188"/>
      <c r="C9309" s="188"/>
      <c r="D9309" s="203"/>
      <c r="E9309" s="203"/>
      <c r="F9309" s="203"/>
    </row>
    <row r="9310" spans="2:6" ht="15.75">
      <c r="B9310" s="188"/>
      <c r="C9310" s="188"/>
      <c r="D9310" s="203"/>
      <c r="E9310" s="203"/>
      <c r="F9310" s="203"/>
    </row>
    <row r="9311" spans="2:6" ht="15.75">
      <c r="B9311" s="188"/>
      <c r="C9311" s="188"/>
      <c r="D9311" s="203"/>
      <c r="E9311" s="203"/>
      <c r="F9311" s="203"/>
    </row>
    <row r="9312" spans="2:6" ht="15.75">
      <c r="B9312" s="188"/>
      <c r="C9312" s="188"/>
      <c r="D9312" s="203"/>
      <c r="E9312" s="203"/>
      <c r="F9312" s="203"/>
    </row>
    <row r="9313" spans="2:6" ht="15.75">
      <c r="B9313" s="188"/>
      <c r="C9313" s="188"/>
      <c r="D9313" s="203"/>
      <c r="E9313" s="203"/>
      <c r="F9313" s="203"/>
    </row>
    <row r="9314" spans="2:6" ht="15.75">
      <c r="B9314" s="188"/>
      <c r="C9314" s="188"/>
      <c r="D9314" s="203"/>
      <c r="E9314" s="203"/>
      <c r="F9314" s="203"/>
    </row>
    <row r="9315" spans="2:6" ht="15.75">
      <c r="B9315" s="188"/>
      <c r="C9315" s="188"/>
      <c r="D9315" s="203"/>
      <c r="E9315" s="203"/>
      <c r="F9315" s="203"/>
    </row>
    <row r="9316" spans="2:6" ht="15.75">
      <c r="B9316" s="188"/>
      <c r="C9316" s="188"/>
      <c r="D9316" s="203"/>
      <c r="E9316" s="203"/>
      <c r="F9316" s="203"/>
    </row>
    <row r="9317" spans="2:6" ht="15.75">
      <c r="B9317" s="188"/>
      <c r="C9317" s="188"/>
      <c r="D9317" s="203"/>
      <c r="E9317" s="203"/>
      <c r="F9317" s="203"/>
    </row>
    <row r="9318" spans="2:6" ht="15.75">
      <c r="B9318" s="188"/>
      <c r="C9318" s="188"/>
      <c r="D9318" s="203"/>
      <c r="E9318" s="203"/>
      <c r="F9318" s="203"/>
    </row>
    <row r="9319" spans="2:6" ht="15.75">
      <c r="B9319" s="188"/>
      <c r="C9319" s="188"/>
      <c r="D9319" s="203"/>
      <c r="E9319" s="203"/>
      <c r="F9319" s="203"/>
    </row>
    <row r="9320" spans="2:6" ht="15.75">
      <c r="B9320" s="188"/>
      <c r="C9320" s="188"/>
      <c r="D9320" s="203"/>
      <c r="E9320" s="203"/>
      <c r="F9320" s="203"/>
    </row>
    <row r="9321" spans="2:6" ht="15.75">
      <c r="B9321" s="188"/>
      <c r="C9321" s="188"/>
      <c r="D9321" s="203"/>
      <c r="E9321" s="203"/>
      <c r="F9321" s="203"/>
    </row>
    <row r="9322" spans="2:6" ht="15.75">
      <c r="B9322" s="188"/>
      <c r="C9322" s="188"/>
      <c r="D9322" s="203"/>
      <c r="E9322" s="203"/>
      <c r="F9322" s="203"/>
    </row>
    <row r="9323" spans="2:6" ht="15.75">
      <c r="B9323" s="188"/>
      <c r="C9323" s="188"/>
      <c r="D9323" s="203"/>
      <c r="E9323" s="203"/>
      <c r="F9323" s="203"/>
    </row>
    <row r="9324" spans="2:6" ht="15.75">
      <c r="B9324" s="188"/>
      <c r="C9324" s="188"/>
      <c r="D9324" s="203"/>
      <c r="E9324" s="203"/>
      <c r="F9324" s="203"/>
    </row>
    <row r="9325" spans="2:6" ht="15.75">
      <c r="B9325" s="188"/>
      <c r="C9325" s="188"/>
      <c r="D9325" s="203"/>
      <c r="E9325" s="203"/>
      <c r="F9325" s="203"/>
    </row>
    <row r="9326" spans="2:6" ht="15.75">
      <c r="B9326" s="188"/>
      <c r="C9326" s="188"/>
      <c r="D9326" s="203"/>
      <c r="E9326" s="203"/>
      <c r="F9326" s="203"/>
    </row>
    <row r="9327" spans="2:6" ht="15.75">
      <c r="B9327" s="188"/>
      <c r="C9327" s="188"/>
      <c r="D9327" s="203"/>
      <c r="E9327" s="203"/>
      <c r="F9327" s="203"/>
    </row>
    <row r="9328" spans="2:6" ht="15.75">
      <c r="B9328" s="188"/>
      <c r="C9328" s="188"/>
      <c r="D9328" s="203"/>
      <c r="E9328" s="203"/>
      <c r="F9328" s="203"/>
    </row>
    <row r="9329" spans="2:6" ht="15.75">
      <c r="B9329" s="188"/>
      <c r="C9329" s="188"/>
      <c r="D9329" s="203"/>
      <c r="E9329" s="203"/>
      <c r="F9329" s="203"/>
    </row>
    <row r="9330" spans="2:6" ht="15.75">
      <c r="B9330" s="188"/>
      <c r="C9330" s="188"/>
      <c r="D9330" s="203"/>
      <c r="E9330" s="203"/>
      <c r="F9330" s="203"/>
    </row>
    <row r="9331" spans="2:6" ht="15.75">
      <c r="B9331" s="188"/>
      <c r="C9331" s="188"/>
      <c r="D9331" s="203"/>
      <c r="E9331" s="203"/>
      <c r="F9331" s="203"/>
    </row>
    <row r="9332" spans="2:6" ht="15.75">
      <c r="B9332" s="188"/>
      <c r="C9332" s="188"/>
      <c r="D9332" s="203"/>
      <c r="E9332" s="203"/>
      <c r="F9332" s="203"/>
    </row>
    <row r="9333" spans="2:6" ht="15.75">
      <c r="B9333" s="188"/>
      <c r="C9333" s="188"/>
      <c r="D9333" s="203"/>
      <c r="E9333" s="203"/>
      <c r="F9333" s="203"/>
    </row>
    <row r="9334" spans="2:6" ht="15.75">
      <c r="B9334" s="188"/>
      <c r="C9334" s="188"/>
      <c r="D9334" s="203"/>
      <c r="E9334" s="203"/>
      <c r="F9334" s="203"/>
    </row>
    <row r="9335" spans="2:6" ht="15.75">
      <c r="B9335" s="188"/>
      <c r="C9335" s="188"/>
      <c r="D9335" s="203"/>
      <c r="E9335" s="203"/>
      <c r="F9335" s="203"/>
    </row>
    <row r="9336" spans="2:6" ht="15.75">
      <c r="B9336" s="188"/>
      <c r="C9336" s="188"/>
      <c r="D9336" s="203"/>
      <c r="E9336" s="203"/>
      <c r="F9336" s="203"/>
    </row>
    <row r="9337" spans="2:6" ht="15.75">
      <c r="B9337" s="188"/>
      <c r="C9337" s="188"/>
      <c r="D9337" s="203"/>
      <c r="E9337" s="203"/>
      <c r="F9337" s="203"/>
    </row>
    <row r="9338" spans="2:6" ht="15.75">
      <c r="B9338" s="188"/>
      <c r="C9338" s="188"/>
      <c r="D9338" s="203"/>
      <c r="E9338" s="203"/>
      <c r="F9338" s="203"/>
    </row>
    <row r="9339" spans="2:6" ht="15.75">
      <c r="B9339" s="188"/>
      <c r="C9339" s="188"/>
      <c r="D9339" s="203"/>
      <c r="E9339" s="203"/>
      <c r="F9339" s="203"/>
    </row>
    <row r="9340" spans="2:6" ht="15.75">
      <c r="B9340" s="188"/>
      <c r="C9340" s="188"/>
      <c r="D9340" s="203"/>
      <c r="E9340" s="203"/>
      <c r="F9340" s="203"/>
    </row>
    <row r="9341" spans="2:6" ht="15.75">
      <c r="B9341" s="188"/>
      <c r="C9341" s="188"/>
      <c r="D9341" s="203"/>
      <c r="E9341" s="203"/>
      <c r="F9341" s="203"/>
    </row>
    <row r="9342" spans="2:6" ht="15.75">
      <c r="B9342" s="188"/>
      <c r="C9342" s="188"/>
      <c r="D9342" s="203"/>
      <c r="E9342" s="203"/>
      <c r="F9342" s="203"/>
    </row>
    <row r="9343" spans="2:6" ht="15.75">
      <c r="B9343" s="188"/>
      <c r="C9343" s="188"/>
      <c r="D9343" s="203"/>
      <c r="E9343" s="203"/>
      <c r="F9343" s="203"/>
    </row>
    <row r="9344" spans="2:6" ht="15.75">
      <c r="B9344" s="188"/>
      <c r="C9344" s="188"/>
      <c r="D9344" s="203"/>
      <c r="E9344" s="203"/>
      <c r="F9344" s="203"/>
    </row>
    <row r="9345" spans="2:6" ht="15.75">
      <c r="B9345" s="188"/>
      <c r="C9345" s="188"/>
      <c r="D9345" s="203"/>
      <c r="E9345" s="203"/>
      <c r="F9345" s="203"/>
    </row>
    <row r="9346" spans="2:6" ht="15.75">
      <c r="B9346" s="188"/>
      <c r="C9346" s="188"/>
      <c r="D9346" s="203"/>
      <c r="E9346" s="203"/>
      <c r="F9346" s="203"/>
    </row>
    <row r="9347" spans="2:6" ht="15.75">
      <c r="B9347" s="188"/>
      <c r="C9347" s="188"/>
      <c r="D9347" s="203"/>
      <c r="E9347" s="203"/>
      <c r="F9347" s="203"/>
    </row>
    <row r="9348" spans="2:6" ht="15.75">
      <c r="B9348" s="188"/>
      <c r="C9348" s="188"/>
      <c r="D9348" s="203"/>
      <c r="E9348" s="203"/>
      <c r="F9348" s="203"/>
    </row>
    <row r="9349" spans="2:6" ht="15.75">
      <c r="B9349" s="188"/>
      <c r="C9349" s="188"/>
      <c r="D9349" s="203"/>
      <c r="E9349" s="203"/>
      <c r="F9349" s="203"/>
    </row>
    <row r="9350" spans="2:6" ht="15.75">
      <c r="B9350" s="188"/>
      <c r="C9350" s="188"/>
      <c r="D9350" s="203"/>
      <c r="E9350" s="203"/>
      <c r="F9350" s="203"/>
    </row>
    <row r="9351" spans="2:6" ht="15.75">
      <c r="B9351" s="188"/>
      <c r="C9351" s="188"/>
      <c r="D9351" s="203"/>
      <c r="E9351" s="203"/>
      <c r="F9351" s="203"/>
    </row>
    <row r="9352" spans="2:6" ht="15.75">
      <c r="B9352" s="188"/>
      <c r="C9352" s="188"/>
      <c r="D9352" s="203"/>
      <c r="E9352" s="203"/>
      <c r="F9352" s="203"/>
    </row>
    <row r="9353" spans="2:6" ht="15.75">
      <c r="B9353" s="188"/>
      <c r="C9353" s="188"/>
      <c r="D9353" s="203"/>
      <c r="E9353" s="203"/>
      <c r="F9353" s="203"/>
    </row>
    <row r="9354" spans="2:6" ht="15.75">
      <c r="B9354" s="188"/>
      <c r="C9354" s="188"/>
      <c r="D9354" s="203"/>
      <c r="E9354" s="203"/>
      <c r="F9354" s="203"/>
    </row>
    <row r="9355" spans="2:6" ht="15.75">
      <c r="B9355" s="188"/>
      <c r="C9355" s="188"/>
      <c r="D9355" s="203"/>
      <c r="E9355" s="203"/>
      <c r="F9355" s="203"/>
    </row>
    <row r="9356" spans="2:6" ht="15.75">
      <c r="B9356" s="188"/>
      <c r="C9356" s="188"/>
      <c r="D9356" s="203"/>
      <c r="E9356" s="203"/>
      <c r="F9356" s="203"/>
    </row>
    <row r="9357" spans="2:6" ht="15.75">
      <c r="B9357" s="188"/>
      <c r="C9357" s="188"/>
      <c r="D9357" s="203"/>
      <c r="E9357" s="203"/>
      <c r="F9357" s="203"/>
    </row>
    <row r="9358" spans="2:6" ht="15.75">
      <c r="B9358" s="188"/>
      <c r="C9358" s="188"/>
      <c r="D9358" s="203"/>
      <c r="E9358" s="203"/>
      <c r="F9358" s="203"/>
    </row>
    <row r="9359" spans="2:6" ht="15.75">
      <c r="B9359" s="188"/>
      <c r="C9359" s="188"/>
      <c r="D9359" s="203"/>
      <c r="E9359" s="203"/>
      <c r="F9359" s="203"/>
    </row>
    <row r="9360" spans="2:6" ht="15.75">
      <c r="B9360" s="188"/>
      <c r="C9360" s="188"/>
      <c r="D9360" s="203"/>
      <c r="E9360" s="203"/>
      <c r="F9360" s="203"/>
    </row>
    <row r="9361" spans="2:6" ht="15.75">
      <c r="B9361" s="188"/>
      <c r="C9361" s="188"/>
      <c r="D9361" s="203"/>
      <c r="E9361" s="203"/>
      <c r="F9361" s="203"/>
    </row>
    <row r="9362" spans="2:6" ht="15.75">
      <c r="B9362" s="188"/>
      <c r="C9362" s="188"/>
      <c r="D9362" s="203"/>
      <c r="E9362" s="203"/>
      <c r="F9362" s="203"/>
    </row>
    <row r="9363" spans="2:6" ht="15.75">
      <c r="B9363" s="188"/>
      <c r="C9363" s="188"/>
      <c r="D9363" s="203"/>
      <c r="E9363" s="203"/>
      <c r="F9363" s="203"/>
    </row>
    <row r="9364" spans="2:6" ht="15.75">
      <c r="B9364" s="188"/>
      <c r="C9364" s="188"/>
      <c r="D9364" s="203"/>
      <c r="E9364" s="203"/>
      <c r="F9364" s="203"/>
    </row>
    <row r="9365" spans="2:6" ht="15.75">
      <c r="B9365" s="188"/>
      <c r="C9365" s="188"/>
      <c r="D9365" s="203"/>
      <c r="E9365" s="203"/>
      <c r="F9365" s="203"/>
    </row>
    <row r="9366" spans="2:6" ht="15.75">
      <c r="B9366" s="188"/>
      <c r="C9366" s="188"/>
      <c r="D9366" s="203"/>
      <c r="E9366" s="203"/>
      <c r="F9366" s="203"/>
    </row>
    <row r="9367" spans="2:6" ht="15.75">
      <c r="B9367" s="188"/>
      <c r="C9367" s="188"/>
      <c r="D9367" s="203"/>
      <c r="E9367" s="203"/>
      <c r="F9367" s="203"/>
    </row>
    <row r="9368" spans="2:6" ht="15.75">
      <c r="B9368" s="188"/>
      <c r="C9368" s="188"/>
      <c r="D9368" s="203"/>
      <c r="E9368" s="203"/>
      <c r="F9368" s="203"/>
    </row>
    <row r="9369" spans="2:6" ht="15.75">
      <c r="B9369" s="188"/>
      <c r="C9369" s="188"/>
      <c r="D9369" s="203"/>
      <c r="E9369" s="203"/>
      <c r="F9369" s="203"/>
    </row>
    <row r="9370" spans="2:6" ht="15.75">
      <c r="B9370" s="188"/>
      <c r="C9370" s="188"/>
      <c r="D9370" s="203"/>
      <c r="E9370" s="203"/>
      <c r="F9370" s="203"/>
    </row>
    <row r="9371" spans="2:6" ht="15.75">
      <c r="B9371" s="188"/>
      <c r="C9371" s="188"/>
      <c r="D9371" s="203"/>
      <c r="E9371" s="203"/>
      <c r="F9371" s="203"/>
    </row>
    <row r="9372" spans="2:6" ht="15.75">
      <c r="B9372" s="188"/>
      <c r="C9372" s="188"/>
      <c r="D9372" s="203"/>
      <c r="E9372" s="203"/>
      <c r="F9372" s="203"/>
    </row>
    <row r="9373" spans="2:6" ht="15.75">
      <c r="B9373" s="188"/>
      <c r="C9373" s="188"/>
      <c r="D9373" s="203"/>
      <c r="E9373" s="203"/>
      <c r="F9373" s="203"/>
    </row>
    <row r="9374" spans="2:6" ht="15.75">
      <c r="B9374" s="188"/>
      <c r="C9374" s="188"/>
      <c r="D9374" s="203"/>
      <c r="E9374" s="203"/>
      <c r="F9374" s="203"/>
    </row>
    <row r="9375" spans="2:6" ht="15.75">
      <c r="B9375" s="188"/>
      <c r="C9375" s="188"/>
      <c r="D9375" s="203"/>
      <c r="E9375" s="203"/>
      <c r="F9375" s="203"/>
    </row>
    <row r="9376" spans="2:6" ht="15.75">
      <c r="B9376" s="188"/>
      <c r="C9376" s="188"/>
      <c r="D9376" s="203"/>
      <c r="E9376" s="203"/>
      <c r="F9376" s="203"/>
    </row>
    <row r="9377" spans="2:6" ht="15.75">
      <c r="B9377" s="188"/>
      <c r="C9377" s="188"/>
      <c r="D9377" s="203"/>
      <c r="E9377" s="203"/>
      <c r="F9377" s="203"/>
    </row>
    <row r="9378" spans="2:6" ht="15.75">
      <c r="B9378" s="188"/>
      <c r="C9378" s="188"/>
      <c r="D9378" s="203"/>
      <c r="E9378" s="203"/>
      <c r="F9378" s="203"/>
    </row>
    <row r="9379" spans="2:6" ht="15.75">
      <c r="B9379" s="188"/>
      <c r="C9379" s="188"/>
      <c r="D9379" s="203"/>
      <c r="E9379" s="203"/>
      <c r="F9379" s="203"/>
    </row>
    <row r="9380" spans="2:6" ht="15.75">
      <c r="B9380" s="188"/>
      <c r="C9380" s="188"/>
      <c r="D9380" s="203"/>
      <c r="E9380" s="203"/>
      <c r="F9380" s="203"/>
    </row>
    <row r="9381" spans="2:6" ht="15.75">
      <c r="B9381" s="188"/>
      <c r="C9381" s="188"/>
      <c r="D9381" s="203"/>
      <c r="E9381" s="203"/>
      <c r="F9381" s="203"/>
    </row>
    <row r="9382" spans="2:6" ht="15.75">
      <c r="B9382" s="188"/>
      <c r="C9382" s="188"/>
      <c r="D9382" s="203"/>
      <c r="E9382" s="203"/>
      <c r="F9382" s="203"/>
    </row>
    <row r="9383" spans="2:6" ht="15.75">
      <c r="B9383" s="188"/>
      <c r="C9383" s="188"/>
      <c r="D9383" s="203"/>
      <c r="E9383" s="203"/>
      <c r="F9383" s="203"/>
    </row>
    <row r="9384" spans="2:6" ht="15.75">
      <c r="B9384" s="188"/>
      <c r="C9384" s="188"/>
      <c r="D9384" s="203"/>
      <c r="E9384" s="203"/>
      <c r="F9384" s="203"/>
    </row>
    <row r="9385" spans="2:6" ht="15.75">
      <c r="B9385" s="188"/>
      <c r="C9385" s="188"/>
      <c r="D9385" s="203"/>
      <c r="E9385" s="203"/>
      <c r="F9385" s="203"/>
    </row>
    <row r="9386" spans="2:6" ht="15.75">
      <c r="B9386" s="188"/>
      <c r="C9386" s="188"/>
      <c r="D9386" s="203"/>
      <c r="E9386" s="203"/>
      <c r="F9386" s="203"/>
    </row>
    <row r="9387" spans="2:6" ht="15.75">
      <c r="B9387" s="188"/>
      <c r="C9387" s="188"/>
      <c r="D9387" s="203"/>
      <c r="E9387" s="203"/>
      <c r="F9387" s="203"/>
    </row>
    <row r="9388" spans="2:6" ht="15.75">
      <c r="B9388" s="188"/>
      <c r="C9388" s="188"/>
      <c r="D9388" s="203"/>
      <c r="E9388" s="203"/>
      <c r="F9388" s="203"/>
    </row>
    <row r="9389" spans="2:6" ht="15.75">
      <c r="B9389" s="188"/>
      <c r="C9389" s="188"/>
      <c r="D9389" s="203"/>
      <c r="E9389" s="203"/>
      <c r="F9389" s="203"/>
    </row>
    <row r="9390" spans="2:6" ht="15.75">
      <c r="B9390" s="188"/>
      <c r="C9390" s="188"/>
      <c r="D9390" s="203"/>
      <c r="E9390" s="203"/>
      <c r="F9390" s="203"/>
    </row>
    <row r="9391" spans="2:6" ht="15.75">
      <c r="B9391" s="188"/>
      <c r="C9391" s="188"/>
      <c r="D9391" s="203"/>
      <c r="E9391" s="203"/>
      <c r="F9391" s="203"/>
    </row>
    <row r="9392" spans="2:6" ht="15.75">
      <c r="B9392" s="188"/>
      <c r="C9392" s="188"/>
      <c r="D9392" s="203"/>
      <c r="E9392" s="203"/>
      <c r="F9392" s="203"/>
    </row>
    <row r="9393" spans="2:6" ht="15.75">
      <c r="B9393" s="188"/>
      <c r="C9393" s="188"/>
      <c r="D9393" s="203"/>
      <c r="E9393" s="203"/>
      <c r="F9393" s="203"/>
    </row>
    <row r="9394" spans="2:6" ht="15.75">
      <c r="B9394" s="188"/>
      <c r="C9394" s="188"/>
      <c r="D9394" s="203"/>
      <c r="E9394" s="203"/>
      <c r="F9394" s="203"/>
    </row>
    <row r="9395" spans="2:6" ht="15.75">
      <c r="B9395" s="188"/>
      <c r="C9395" s="188"/>
      <c r="D9395" s="203"/>
      <c r="E9395" s="203"/>
      <c r="F9395" s="203"/>
    </row>
    <row r="9396" spans="2:6" ht="15.75">
      <c r="B9396" s="188"/>
      <c r="C9396" s="188"/>
      <c r="D9396" s="203"/>
      <c r="E9396" s="203"/>
      <c r="F9396" s="203"/>
    </row>
    <row r="9397" spans="2:6" ht="15.75">
      <c r="B9397" s="188"/>
      <c r="C9397" s="188"/>
      <c r="D9397" s="203"/>
      <c r="E9397" s="203"/>
      <c r="F9397" s="203"/>
    </row>
    <row r="9398" spans="2:6" ht="15.75">
      <c r="B9398" s="188"/>
      <c r="C9398" s="188"/>
      <c r="D9398" s="203"/>
      <c r="E9398" s="203"/>
      <c r="F9398" s="203"/>
    </row>
    <row r="9399" spans="2:6" ht="15.75">
      <c r="B9399" s="188"/>
      <c r="C9399" s="188"/>
      <c r="D9399" s="203"/>
      <c r="E9399" s="203"/>
      <c r="F9399" s="203"/>
    </row>
    <row r="9400" spans="2:6" ht="15.75">
      <c r="B9400" s="188"/>
      <c r="C9400" s="188"/>
      <c r="D9400" s="203"/>
      <c r="E9400" s="203"/>
      <c r="F9400" s="203"/>
    </row>
    <row r="9401" spans="2:6" ht="15.75">
      <c r="B9401" s="188"/>
      <c r="C9401" s="188"/>
      <c r="D9401" s="203"/>
      <c r="E9401" s="203"/>
      <c r="F9401" s="203"/>
    </row>
    <row r="9402" spans="2:6" ht="15.75">
      <c r="B9402" s="188"/>
      <c r="C9402" s="188"/>
      <c r="D9402" s="203"/>
      <c r="E9402" s="203"/>
      <c r="F9402" s="203"/>
    </row>
    <row r="9403" spans="2:6" ht="15.75">
      <c r="B9403" s="188"/>
      <c r="C9403" s="188"/>
      <c r="D9403" s="203"/>
      <c r="E9403" s="203"/>
      <c r="F9403" s="203"/>
    </row>
    <row r="9404" spans="2:6" ht="15.75">
      <c r="B9404" s="188"/>
      <c r="C9404" s="188"/>
      <c r="D9404" s="203"/>
      <c r="E9404" s="203"/>
      <c r="F9404" s="203"/>
    </row>
    <row r="9405" spans="2:6" ht="15.75">
      <c r="B9405" s="188"/>
      <c r="C9405" s="188"/>
      <c r="D9405" s="203"/>
      <c r="E9405" s="203"/>
      <c r="F9405" s="203"/>
    </row>
    <row r="9406" spans="2:6" ht="15.75">
      <c r="B9406" s="188"/>
      <c r="C9406" s="188"/>
      <c r="D9406" s="203"/>
      <c r="E9406" s="203"/>
      <c r="F9406" s="203"/>
    </row>
    <row r="9407" spans="2:6" ht="15.75">
      <c r="B9407" s="188"/>
      <c r="C9407" s="188"/>
      <c r="D9407" s="203"/>
      <c r="E9407" s="203"/>
      <c r="F9407" s="203"/>
    </row>
    <row r="9408" spans="2:6" ht="15.75">
      <c r="B9408" s="188"/>
      <c r="C9408" s="188"/>
      <c r="D9408" s="203"/>
      <c r="E9408" s="203"/>
      <c r="F9408" s="203"/>
    </row>
    <row r="9409" spans="2:6" ht="15.75">
      <c r="B9409" s="188"/>
      <c r="C9409" s="188"/>
      <c r="D9409" s="203"/>
      <c r="E9409" s="203"/>
      <c r="F9409" s="203"/>
    </row>
    <row r="9410" spans="2:6" ht="15.75">
      <c r="B9410" s="188"/>
      <c r="C9410" s="188"/>
      <c r="D9410" s="203"/>
      <c r="E9410" s="203"/>
      <c r="F9410" s="203"/>
    </row>
    <row r="9411" spans="2:6" ht="15.75">
      <c r="B9411" s="188"/>
      <c r="C9411" s="188"/>
      <c r="D9411" s="203"/>
      <c r="E9411" s="203"/>
      <c r="F9411" s="203"/>
    </row>
    <row r="9412" spans="2:6" ht="15.75">
      <c r="B9412" s="188"/>
      <c r="C9412" s="188"/>
      <c r="D9412" s="203"/>
      <c r="E9412" s="203"/>
      <c r="F9412" s="203"/>
    </row>
    <row r="9413" spans="2:6" ht="15.75">
      <c r="B9413" s="188"/>
      <c r="C9413" s="188"/>
      <c r="D9413" s="203"/>
      <c r="E9413" s="203"/>
      <c r="F9413" s="203"/>
    </row>
    <row r="9414" spans="2:6" ht="15.75">
      <c r="B9414" s="188"/>
      <c r="C9414" s="188"/>
      <c r="D9414" s="203"/>
      <c r="E9414" s="203"/>
      <c r="F9414" s="203"/>
    </row>
    <row r="9415" spans="2:6" ht="15.75">
      <c r="B9415" s="188"/>
      <c r="C9415" s="188"/>
      <c r="D9415" s="203"/>
      <c r="E9415" s="203"/>
      <c r="F9415" s="203"/>
    </row>
    <row r="9416" spans="2:6" ht="15.75">
      <c r="B9416" s="188"/>
      <c r="C9416" s="188"/>
      <c r="D9416" s="203"/>
      <c r="E9416" s="203"/>
      <c r="F9416" s="203"/>
    </row>
    <row r="9417" spans="2:6" ht="15.75">
      <c r="B9417" s="188"/>
      <c r="C9417" s="188"/>
      <c r="D9417" s="203"/>
      <c r="E9417" s="203"/>
      <c r="F9417" s="203"/>
    </row>
    <row r="9418" spans="2:6" ht="15.75">
      <c r="B9418" s="188"/>
      <c r="C9418" s="188"/>
      <c r="D9418" s="203"/>
      <c r="E9418" s="203"/>
      <c r="F9418" s="203"/>
    </row>
    <row r="9419" spans="2:6" ht="15.75">
      <c r="B9419" s="188"/>
      <c r="C9419" s="188"/>
      <c r="D9419" s="203"/>
      <c r="E9419" s="203"/>
      <c r="F9419" s="203"/>
    </row>
    <row r="9420" spans="2:6" ht="15.75">
      <c r="B9420" s="188"/>
      <c r="C9420" s="188"/>
      <c r="D9420" s="203"/>
      <c r="E9420" s="203"/>
      <c r="F9420" s="203"/>
    </row>
    <row r="9421" spans="2:6" ht="15.75">
      <c r="B9421" s="188"/>
      <c r="C9421" s="188"/>
      <c r="D9421" s="203"/>
      <c r="E9421" s="203"/>
      <c r="F9421" s="203"/>
    </row>
    <row r="9422" spans="2:6" ht="15.75">
      <c r="B9422" s="188"/>
      <c r="C9422" s="188"/>
      <c r="D9422" s="203"/>
      <c r="E9422" s="203"/>
      <c r="F9422" s="203"/>
    </row>
    <row r="9423" spans="2:6" ht="15.75">
      <c r="B9423" s="188"/>
      <c r="C9423" s="188"/>
      <c r="D9423" s="203"/>
      <c r="E9423" s="203"/>
      <c r="F9423" s="203"/>
    </row>
    <row r="9424" spans="2:6" ht="15.75">
      <c r="B9424" s="188"/>
      <c r="C9424" s="188"/>
      <c r="D9424" s="203"/>
      <c r="E9424" s="203"/>
      <c r="F9424" s="203"/>
    </row>
    <row r="9425" spans="2:6" ht="15.75">
      <c r="B9425" s="188"/>
      <c r="C9425" s="188"/>
      <c r="D9425" s="203"/>
      <c r="E9425" s="203"/>
      <c r="F9425" s="203"/>
    </row>
    <row r="9426" spans="2:6" ht="15.75">
      <c r="B9426" s="188"/>
      <c r="C9426" s="188"/>
      <c r="D9426" s="203"/>
      <c r="E9426" s="203"/>
      <c r="F9426" s="203"/>
    </row>
    <row r="9427" spans="2:6" ht="15.75">
      <c r="B9427" s="188"/>
      <c r="C9427" s="188"/>
      <c r="D9427" s="203"/>
      <c r="E9427" s="203"/>
      <c r="F9427" s="203"/>
    </row>
    <row r="9428" spans="2:6" ht="15.75">
      <c r="B9428" s="188"/>
      <c r="C9428" s="188"/>
      <c r="D9428" s="203"/>
      <c r="E9428" s="203"/>
      <c r="F9428" s="203"/>
    </row>
    <row r="9429" spans="2:6" ht="15.75">
      <c r="B9429" s="188"/>
      <c r="C9429" s="188"/>
      <c r="D9429" s="203"/>
      <c r="E9429" s="203"/>
      <c r="F9429" s="203"/>
    </row>
    <row r="9430" spans="2:6" ht="15.75">
      <c r="B9430" s="188"/>
      <c r="C9430" s="188"/>
      <c r="D9430" s="203"/>
      <c r="E9430" s="203"/>
      <c r="F9430" s="203"/>
    </row>
    <row r="9431" spans="2:6" ht="15.75">
      <c r="B9431" s="188"/>
      <c r="C9431" s="188"/>
      <c r="D9431" s="203"/>
      <c r="E9431" s="203"/>
      <c r="F9431" s="203"/>
    </row>
    <row r="9432" spans="2:6" ht="15.75">
      <c r="B9432" s="188"/>
      <c r="C9432" s="188"/>
      <c r="D9432" s="203"/>
      <c r="E9432" s="203"/>
      <c r="F9432" s="203"/>
    </row>
    <row r="9433" spans="2:6" ht="15.75">
      <c r="B9433" s="188"/>
      <c r="C9433" s="188"/>
      <c r="D9433" s="203"/>
      <c r="E9433" s="203"/>
      <c r="F9433" s="203"/>
    </row>
    <row r="9434" spans="2:6" ht="15.75">
      <c r="B9434" s="188"/>
      <c r="C9434" s="188"/>
      <c r="D9434" s="203"/>
      <c r="E9434" s="203"/>
      <c r="F9434" s="203"/>
    </row>
    <row r="9435" spans="2:6" ht="15.75">
      <c r="B9435" s="188"/>
      <c r="C9435" s="188"/>
      <c r="D9435" s="203"/>
      <c r="E9435" s="203"/>
      <c r="F9435" s="203"/>
    </row>
    <row r="9436" spans="2:6" ht="15.75">
      <c r="B9436" s="188"/>
      <c r="C9436" s="188"/>
      <c r="D9436" s="203"/>
      <c r="E9436" s="203"/>
      <c r="F9436" s="203"/>
    </row>
    <row r="9437" spans="2:6" ht="15.75">
      <c r="B9437" s="188"/>
      <c r="C9437" s="188"/>
      <c r="D9437" s="203"/>
      <c r="E9437" s="203"/>
      <c r="F9437" s="203"/>
    </row>
    <row r="9438" spans="2:6" ht="15.75">
      <c r="B9438" s="188"/>
      <c r="C9438" s="188"/>
      <c r="D9438" s="203"/>
      <c r="E9438" s="203"/>
      <c r="F9438" s="203"/>
    </row>
    <row r="9439" spans="2:6" ht="15.75">
      <c r="B9439" s="188"/>
      <c r="C9439" s="188"/>
      <c r="D9439" s="203"/>
      <c r="E9439" s="203"/>
      <c r="F9439" s="203"/>
    </row>
    <row r="9440" spans="2:6" ht="15.75">
      <c r="B9440" s="188"/>
      <c r="C9440" s="188"/>
      <c r="D9440" s="203"/>
      <c r="E9440" s="203"/>
      <c r="F9440" s="203"/>
    </row>
    <row r="9441" spans="2:6" ht="15.75">
      <c r="B9441" s="188"/>
      <c r="C9441" s="188"/>
      <c r="D9441" s="203"/>
      <c r="E9441" s="203"/>
      <c r="F9441" s="203"/>
    </row>
    <row r="9442" spans="2:6" ht="15.75">
      <c r="B9442" s="188"/>
      <c r="C9442" s="188"/>
      <c r="D9442" s="203"/>
      <c r="E9442" s="203"/>
      <c r="F9442" s="203"/>
    </row>
    <row r="9443" spans="2:6" ht="15.75">
      <c r="B9443" s="188"/>
      <c r="C9443" s="188"/>
      <c r="D9443" s="203"/>
      <c r="E9443" s="203"/>
      <c r="F9443" s="203"/>
    </row>
    <row r="9444" spans="2:6" ht="15.75">
      <c r="B9444" s="188"/>
      <c r="C9444" s="188"/>
      <c r="D9444" s="203"/>
      <c r="E9444" s="203"/>
      <c r="F9444" s="203"/>
    </row>
    <row r="9445" spans="2:6" ht="15.75">
      <c r="B9445" s="188"/>
      <c r="C9445" s="188"/>
      <c r="D9445" s="203"/>
      <c r="E9445" s="203"/>
      <c r="F9445" s="203"/>
    </row>
    <row r="9446" spans="2:6" ht="15.75">
      <c r="B9446" s="188"/>
      <c r="C9446" s="188"/>
      <c r="D9446" s="203"/>
      <c r="E9446" s="203"/>
      <c r="F9446" s="203"/>
    </row>
    <row r="9447" spans="2:6" ht="15.75">
      <c r="B9447" s="188"/>
      <c r="C9447" s="188"/>
      <c r="D9447" s="203"/>
      <c r="E9447" s="203"/>
      <c r="F9447" s="203"/>
    </row>
    <row r="9448" spans="2:6" ht="15.75">
      <c r="B9448" s="188"/>
      <c r="C9448" s="188"/>
      <c r="D9448" s="203"/>
      <c r="E9448" s="203"/>
      <c r="F9448" s="203"/>
    </row>
    <row r="9449" spans="2:6" ht="15.75">
      <c r="B9449" s="188"/>
      <c r="C9449" s="188"/>
      <c r="D9449" s="203"/>
      <c r="E9449" s="203"/>
      <c r="F9449" s="203"/>
    </row>
    <row r="9450" spans="2:6" ht="15.75">
      <c r="B9450" s="188"/>
      <c r="C9450" s="188"/>
      <c r="D9450" s="203"/>
      <c r="E9450" s="203"/>
      <c r="F9450" s="203"/>
    </row>
    <row r="9451" spans="2:6" ht="15.75">
      <c r="B9451" s="188"/>
      <c r="C9451" s="188"/>
      <c r="D9451" s="203"/>
      <c r="E9451" s="203"/>
      <c r="F9451" s="203"/>
    </row>
    <row r="9452" spans="2:6" ht="15.75">
      <c r="B9452" s="188"/>
      <c r="C9452" s="188"/>
      <c r="D9452" s="203"/>
      <c r="E9452" s="203"/>
      <c r="F9452" s="203"/>
    </row>
    <row r="9453" spans="2:6" ht="15.75">
      <c r="B9453" s="188"/>
      <c r="C9453" s="188"/>
      <c r="D9453" s="203"/>
      <c r="E9453" s="203"/>
      <c r="F9453" s="203"/>
    </row>
    <row r="9454" spans="2:6" ht="15.75">
      <c r="B9454" s="188"/>
      <c r="C9454" s="188"/>
      <c r="D9454" s="203"/>
      <c r="E9454" s="203"/>
      <c r="F9454" s="203"/>
    </row>
    <row r="9455" spans="2:6" ht="15.75">
      <c r="B9455" s="188"/>
      <c r="C9455" s="188"/>
      <c r="D9455" s="203"/>
      <c r="E9455" s="203"/>
      <c r="F9455" s="203"/>
    </row>
    <row r="9456" spans="2:6" ht="15.75">
      <c r="B9456" s="188"/>
      <c r="C9456" s="188"/>
      <c r="D9456" s="203"/>
      <c r="E9456" s="203"/>
      <c r="F9456" s="203"/>
    </row>
    <row r="9457" spans="2:6" ht="15.75">
      <c r="B9457" s="188"/>
      <c r="C9457" s="188"/>
      <c r="D9457" s="203"/>
      <c r="E9457" s="203"/>
      <c r="F9457" s="203"/>
    </row>
    <row r="9458" spans="2:6" ht="15.75">
      <c r="B9458" s="188"/>
      <c r="C9458" s="188"/>
      <c r="D9458" s="203"/>
      <c r="E9458" s="203"/>
      <c r="F9458" s="203"/>
    </row>
    <row r="9459" spans="2:6" ht="15.75">
      <c r="B9459" s="188"/>
      <c r="C9459" s="188"/>
      <c r="D9459" s="203"/>
      <c r="E9459" s="203"/>
      <c r="F9459" s="203"/>
    </row>
    <row r="9460" spans="2:6" ht="15.75">
      <c r="B9460" s="188"/>
      <c r="C9460" s="188"/>
      <c r="D9460" s="203"/>
      <c r="E9460" s="203"/>
      <c r="F9460" s="203"/>
    </row>
    <row r="9461" spans="2:6" ht="15.75">
      <c r="B9461" s="188"/>
      <c r="C9461" s="188"/>
      <c r="D9461" s="203"/>
      <c r="E9461" s="203"/>
      <c r="F9461" s="203"/>
    </row>
    <row r="9462" spans="2:6" ht="15.75">
      <c r="B9462" s="188"/>
      <c r="C9462" s="188"/>
      <c r="D9462" s="203"/>
      <c r="E9462" s="203"/>
      <c r="F9462" s="203"/>
    </row>
    <row r="9463" spans="2:6" ht="15.75">
      <c r="B9463" s="188"/>
      <c r="C9463" s="188"/>
      <c r="D9463" s="203"/>
      <c r="E9463" s="203"/>
      <c r="F9463" s="203"/>
    </row>
    <row r="9464" spans="2:6" ht="15.75">
      <c r="B9464" s="188"/>
      <c r="C9464" s="188"/>
      <c r="D9464" s="203"/>
      <c r="E9464" s="203"/>
      <c r="F9464" s="203"/>
    </row>
    <row r="9465" spans="2:6" ht="15.75">
      <c r="B9465" s="188"/>
      <c r="C9465" s="188"/>
      <c r="D9465" s="203"/>
      <c r="E9465" s="203"/>
      <c r="F9465" s="203"/>
    </row>
    <row r="9466" spans="2:6" ht="15.75">
      <c r="B9466" s="188"/>
      <c r="C9466" s="188"/>
      <c r="D9466" s="203"/>
      <c r="E9466" s="203"/>
      <c r="F9466" s="203"/>
    </row>
    <row r="9467" spans="2:6" ht="15.75">
      <c r="B9467" s="188"/>
      <c r="C9467" s="188"/>
      <c r="D9467" s="203"/>
      <c r="E9467" s="203"/>
      <c r="F9467" s="203"/>
    </row>
    <row r="9468" spans="2:6" ht="15.75">
      <c r="B9468" s="188"/>
      <c r="C9468" s="188"/>
      <c r="D9468" s="203"/>
      <c r="E9468" s="203"/>
      <c r="F9468" s="203"/>
    </row>
    <row r="9469" spans="2:6" ht="15.75">
      <c r="B9469" s="188"/>
      <c r="C9469" s="188"/>
      <c r="D9469" s="203"/>
      <c r="E9469" s="203"/>
      <c r="F9469" s="203"/>
    </row>
    <row r="9470" spans="2:6" ht="15.75">
      <c r="B9470" s="188"/>
      <c r="C9470" s="188"/>
      <c r="D9470" s="203"/>
      <c r="E9470" s="203"/>
      <c r="F9470" s="203"/>
    </row>
    <row r="9471" spans="2:6" ht="15.75">
      <c r="B9471" s="188"/>
      <c r="C9471" s="188"/>
      <c r="D9471" s="203"/>
      <c r="E9471" s="203"/>
      <c r="F9471" s="203"/>
    </row>
    <row r="9472" spans="2:6" ht="15.75">
      <c r="B9472" s="188"/>
      <c r="C9472" s="188"/>
      <c r="D9472" s="203"/>
      <c r="E9472" s="203"/>
      <c r="F9472" s="203"/>
    </row>
    <row r="9473" spans="2:6" ht="15.75">
      <c r="B9473" s="188"/>
      <c r="C9473" s="188"/>
      <c r="D9473" s="203"/>
      <c r="E9473" s="203"/>
      <c r="F9473" s="203"/>
    </row>
    <row r="9474" spans="2:6" ht="15.75">
      <c r="B9474" s="188"/>
      <c r="C9474" s="188"/>
      <c r="D9474" s="203"/>
      <c r="E9474" s="203"/>
      <c r="F9474" s="203"/>
    </row>
    <row r="9475" spans="2:6" ht="15.75">
      <c r="B9475" s="188"/>
      <c r="C9475" s="188"/>
      <c r="D9475" s="203"/>
      <c r="E9475" s="203"/>
      <c r="F9475" s="203"/>
    </row>
    <row r="9476" spans="2:6" ht="15.75">
      <c r="B9476" s="188"/>
      <c r="C9476" s="188"/>
      <c r="D9476" s="203"/>
      <c r="E9476" s="203"/>
      <c r="F9476" s="203"/>
    </row>
    <row r="9477" spans="2:6" ht="15.75">
      <c r="B9477" s="188"/>
      <c r="C9477" s="188"/>
      <c r="D9477" s="203"/>
      <c r="E9477" s="203"/>
      <c r="F9477" s="203"/>
    </row>
    <row r="9478" spans="2:6" ht="15.75">
      <c r="B9478" s="188"/>
      <c r="C9478" s="188"/>
      <c r="D9478" s="203"/>
      <c r="E9478" s="203"/>
      <c r="F9478" s="203"/>
    </row>
    <row r="9479" spans="2:6" ht="15.75">
      <c r="B9479" s="188"/>
      <c r="C9479" s="188"/>
      <c r="D9479" s="203"/>
      <c r="E9479" s="203"/>
      <c r="F9479" s="203"/>
    </row>
    <row r="9480" spans="2:6" ht="15.75">
      <c r="B9480" s="188"/>
      <c r="C9480" s="188"/>
      <c r="D9480" s="203"/>
      <c r="E9480" s="203"/>
      <c r="F9480" s="203"/>
    </row>
    <row r="9481" spans="2:6" ht="15.75">
      <c r="B9481" s="188"/>
      <c r="C9481" s="188"/>
      <c r="D9481" s="203"/>
      <c r="E9481" s="203"/>
      <c r="F9481" s="203"/>
    </row>
    <row r="9482" spans="2:6" ht="15.75">
      <c r="B9482" s="188"/>
      <c r="C9482" s="188"/>
      <c r="D9482" s="203"/>
      <c r="E9482" s="203"/>
      <c r="F9482" s="203"/>
    </row>
    <row r="9483" spans="2:6" ht="15.75">
      <c r="B9483" s="188"/>
      <c r="C9483" s="188"/>
      <c r="D9483" s="203"/>
      <c r="E9483" s="203"/>
      <c r="F9483" s="203"/>
    </row>
    <row r="9484" spans="2:6" ht="15.75">
      <c r="B9484" s="188"/>
      <c r="C9484" s="188"/>
      <c r="D9484" s="203"/>
      <c r="E9484" s="203"/>
      <c r="F9484" s="203"/>
    </row>
    <row r="9485" spans="2:6" ht="15.75">
      <c r="B9485" s="188"/>
      <c r="C9485" s="188"/>
      <c r="D9485" s="203"/>
      <c r="E9485" s="203"/>
      <c r="F9485" s="203"/>
    </row>
    <row r="9486" spans="2:6" ht="15.75">
      <c r="B9486" s="188"/>
      <c r="C9486" s="188"/>
      <c r="D9486" s="203"/>
      <c r="E9486" s="203"/>
      <c r="F9486" s="203"/>
    </row>
    <row r="9487" spans="2:6" ht="15.75">
      <c r="B9487" s="188"/>
      <c r="C9487" s="188"/>
      <c r="D9487" s="203"/>
      <c r="E9487" s="203"/>
      <c r="F9487" s="203"/>
    </row>
    <row r="9488" spans="2:6" ht="15.75">
      <c r="B9488" s="188"/>
      <c r="C9488" s="188"/>
      <c r="D9488" s="203"/>
      <c r="E9488" s="203"/>
      <c r="F9488" s="203"/>
    </row>
    <row r="9489" spans="2:6" ht="15.75">
      <c r="B9489" s="188"/>
      <c r="C9489" s="188"/>
      <c r="D9489" s="203"/>
      <c r="E9489" s="203"/>
      <c r="F9489" s="203"/>
    </row>
    <row r="9490" spans="2:6" ht="15.75">
      <c r="B9490" s="188"/>
      <c r="C9490" s="188"/>
      <c r="D9490" s="203"/>
      <c r="E9490" s="203"/>
      <c r="F9490" s="203"/>
    </row>
    <row r="9491" spans="2:6" ht="15.75">
      <c r="B9491" s="188"/>
      <c r="C9491" s="188"/>
      <c r="D9491" s="203"/>
      <c r="E9491" s="203"/>
      <c r="F9491" s="203"/>
    </row>
    <row r="9492" spans="2:6" ht="15.75">
      <c r="B9492" s="188"/>
      <c r="C9492" s="188"/>
      <c r="D9492" s="203"/>
      <c r="E9492" s="203"/>
      <c r="F9492" s="203"/>
    </row>
    <row r="9493" spans="2:6" ht="15.75">
      <c r="B9493" s="188"/>
      <c r="C9493" s="188"/>
      <c r="D9493" s="203"/>
      <c r="E9493" s="203"/>
      <c r="F9493" s="203"/>
    </row>
    <row r="9494" spans="2:6" ht="15.75">
      <c r="B9494" s="188"/>
      <c r="C9494" s="188"/>
      <c r="D9494" s="203"/>
      <c r="E9494" s="203"/>
      <c r="F9494" s="203"/>
    </row>
    <row r="9495" spans="2:6" ht="15.75">
      <c r="B9495" s="188"/>
      <c r="C9495" s="188"/>
      <c r="D9495" s="203"/>
      <c r="E9495" s="203"/>
      <c r="F9495" s="203"/>
    </row>
    <row r="9496" spans="2:6" ht="15.75">
      <c r="B9496" s="188"/>
      <c r="C9496" s="188"/>
      <c r="D9496" s="203"/>
      <c r="E9496" s="203"/>
      <c r="F9496" s="203"/>
    </row>
    <row r="9497" spans="2:6" ht="15.75">
      <c r="B9497" s="188"/>
      <c r="C9497" s="188"/>
      <c r="D9497" s="203"/>
      <c r="E9497" s="203"/>
      <c r="F9497" s="203"/>
    </row>
    <row r="9498" spans="2:6" ht="15.75">
      <c r="B9498" s="188"/>
      <c r="C9498" s="188"/>
      <c r="D9498" s="203"/>
      <c r="E9498" s="203"/>
      <c r="F9498" s="203"/>
    </row>
    <row r="9499" spans="2:6" ht="15.75">
      <c r="B9499" s="188"/>
      <c r="C9499" s="188"/>
      <c r="D9499" s="203"/>
      <c r="E9499" s="203"/>
      <c r="F9499" s="203"/>
    </row>
    <row r="9500" spans="2:6" ht="15.75">
      <c r="B9500" s="188"/>
      <c r="C9500" s="188"/>
      <c r="D9500" s="203"/>
      <c r="E9500" s="203"/>
      <c r="F9500" s="203"/>
    </row>
    <row r="9501" spans="2:6" ht="15.75">
      <c r="B9501" s="188"/>
      <c r="C9501" s="188"/>
      <c r="D9501" s="203"/>
      <c r="E9501" s="203"/>
      <c r="F9501" s="203"/>
    </row>
    <row r="9502" spans="2:6" ht="15.75">
      <c r="B9502" s="188"/>
      <c r="C9502" s="188"/>
      <c r="D9502" s="203"/>
      <c r="E9502" s="203"/>
      <c r="F9502" s="203"/>
    </row>
    <row r="9503" spans="2:6" ht="15.75">
      <c r="B9503" s="188"/>
      <c r="C9503" s="188"/>
      <c r="D9503" s="203"/>
      <c r="E9503" s="203"/>
      <c r="F9503" s="203"/>
    </row>
    <row r="9504" spans="2:6" ht="15.75">
      <c r="B9504" s="188"/>
      <c r="C9504" s="188"/>
      <c r="D9504" s="203"/>
      <c r="E9504" s="203"/>
      <c r="F9504" s="203"/>
    </row>
    <row r="9505" spans="2:6" ht="15.75">
      <c r="B9505" s="188"/>
      <c r="C9505" s="188"/>
      <c r="D9505" s="203"/>
      <c r="E9505" s="203"/>
      <c r="F9505" s="203"/>
    </row>
    <row r="9506" spans="2:6" ht="15.75">
      <c r="B9506" s="188"/>
      <c r="C9506" s="188"/>
      <c r="D9506" s="203"/>
      <c r="E9506" s="203"/>
      <c r="F9506" s="203"/>
    </row>
    <row r="9507" spans="2:6" ht="15.75">
      <c r="B9507" s="188"/>
      <c r="C9507" s="188"/>
      <c r="D9507" s="203"/>
      <c r="E9507" s="203"/>
      <c r="F9507" s="203"/>
    </row>
    <row r="9508" spans="2:6" ht="15.75">
      <c r="B9508" s="188"/>
      <c r="C9508" s="188"/>
      <c r="D9508" s="203"/>
      <c r="E9508" s="203"/>
      <c r="F9508" s="203"/>
    </row>
    <row r="9509" spans="2:6" ht="15.75">
      <c r="B9509" s="188"/>
      <c r="C9509" s="188"/>
      <c r="D9509" s="203"/>
      <c r="E9509" s="203"/>
      <c r="F9509" s="203"/>
    </row>
    <row r="9510" spans="2:6" ht="15.75">
      <c r="B9510" s="188"/>
      <c r="C9510" s="188"/>
      <c r="D9510" s="203"/>
      <c r="E9510" s="203"/>
      <c r="F9510" s="203"/>
    </row>
    <row r="9511" spans="2:6" ht="15.75">
      <c r="B9511" s="188"/>
      <c r="C9511" s="188"/>
      <c r="D9511" s="203"/>
      <c r="E9511" s="203"/>
      <c r="F9511" s="203"/>
    </row>
    <row r="9512" spans="2:6" ht="15.75">
      <c r="B9512" s="188"/>
      <c r="C9512" s="188"/>
      <c r="D9512" s="203"/>
      <c r="E9512" s="203"/>
      <c r="F9512" s="203"/>
    </row>
    <row r="9513" spans="2:6" ht="15.75">
      <c r="B9513" s="188"/>
      <c r="C9513" s="188"/>
      <c r="D9513" s="203"/>
      <c r="E9513" s="203"/>
      <c r="F9513" s="203"/>
    </row>
    <row r="9514" spans="2:6" ht="15.75">
      <c r="B9514" s="188"/>
      <c r="C9514" s="188"/>
      <c r="D9514" s="203"/>
      <c r="E9514" s="203"/>
      <c r="F9514" s="203"/>
    </row>
    <row r="9515" spans="2:6" ht="15.75">
      <c r="B9515" s="188"/>
      <c r="C9515" s="188"/>
      <c r="D9515" s="203"/>
      <c r="E9515" s="203"/>
      <c r="F9515" s="203"/>
    </row>
    <row r="9516" spans="2:6" ht="15.75">
      <c r="B9516" s="188"/>
      <c r="C9516" s="188"/>
      <c r="D9516" s="203"/>
      <c r="E9516" s="203"/>
      <c r="F9516" s="203"/>
    </row>
    <row r="9517" spans="2:6" ht="15.75">
      <c r="B9517" s="188"/>
      <c r="C9517" s="188"/>
      <c r="D9517" s="203"/>
      <c r="E9517" s="203"/>
      <c r="F9517" s="203"/>
    </row>
    <row r="9518" spans="2:6" ht="15.75">
      <c r="B9518" s="188"/>
      <c r="C9518" s="188"/>
      <c r="D9518" s="203"/>
      <c r="E9518" s="203"/>
      <c r="F9518" s="203"/>
    </row>
    <row r="9519" spans="2:6" ht="15.75">
      <c r="B9519" s="188"/>
      <c r="C9519" s="188"/>
      <c r="D9519" s="203"/>
      <c r="E9519" s="203"/>
      <c r="F9519" s="203"/>
    </row>
    <row r="9520" spans="2:6" ht="15.75">
      <c r="B9520" s="188"/>
      <c r="C9520" s="188"/>
      <c r="D9520" s="203"/>
      <c r="E9520" s="203"/>
      <c r="F9520" s="203"/>
    </row>
    <row r="9521" spans="2:6" ht="15.75">
      <c r="B9521" s="188"/>
      <c r="C9521" s="188"/>
      <c r="D9521" s="203"/>
      <c r="E9521" s="203"/>
      <c r="F9521" s="203"/>
    </row>
    <row r="9522" spans="2:6" ht="15.75">
      <c r="B9522" s="188"/>
      <c r="C9522" s="188"/>
      <c r="D9522" s="203"/>
      <c r="E9522" s="203"/>
      <c r="F9522" s="203"/>
    </row>
    <row r="9523" spans="2:6" ht="15.75">
      <c r="B9523" s="188"/>
      <c r="C9523" s="188"/>
      <c r="D9523" s="203"/>
      <c r="E9523" s="203"/>
      <c r="F9523" s="203"/>
    </row>
    <row r="9524" spans="2:6" ht="15.75">
      <c r="B9524" s="188"/>
      <c r="C9524" s="188"/>
      <c r="D9524" s="203"/>
      <c r="E9524" s="203"/>
      <c r="F9524" s="203"/>
    </row>
    <row r="9525" spans="2:6" ht="15.75">
      <c r="B9525" s="188"/>
      <c r="C9525" s="188"/>
      <c r="D9525" s="203"/>
      <c r="E9525" s="203"/>
      <c r="F9525" s="203"/>
    </row>
    <row r="9526" spans="2:6" ht="15.75">
      <c r="B9526" s="188"/>
      <c r="C9526" s="188"/>
      <c r="D9526" s="203"/>
      <c r="E9526" s="203"/>
      <c r="F9526" s="203"/>
    </row>
    <row r="9527" spans="2:6" ht="15.75">
      <c r="B9527" s="188"/>
      <c r="C9527" s="188"/>
      <c r="D9527" s="203"/>
      <c r="E9527" s="203"/>
      <c r="F9527" s="203"/>
    </row>
    <row r="9528" spans="2:6" ht="15.75">
      <c r="B9528" s="188"/>
      <c r="C9528" s="188"/>
      <c r="D9528" s="203"/>
      <c r="E9528" s="203"/>
      <c r="F9528" s="203"/>
    </row>
    <row r="9529" spans="2:6" ht="15.75">
      <c r="B9529" s="188"/>
      <c r="C9529" s="188"/>
      <c r="D9529" s="203"/>
      <c r="E9529" s="203"/>
      <c r="F9529" s="203"/>
    </row>
    <row r="9530" spans="2:6" ht="15.75">
      <c r="B9530" s="188"/>
      <c r="C9530" s="188"/>
      <c r="D9530" s="203"/>
      <c r="E9530" s="203"/>
      <c r="F9530" s="203"/>
    </row>
    <row r="9531" spans="2:6" ht="15.75">
      <c r="B9531" s="188"/>
      <c r="C9531" s="188"/>
      <c r="D9531" s="203"/>
      <c r="E9531" s="203"/>
      <c r="F9531" s="203"/>
    </row>
    <row r="9532" spans="2:6" ht="15.75">
      <c r="B9532" s="188"/>
      <c r="C9532" s="188"/>
      <c r="D9532" s="203"/>
      <c r="E9532" s="203"/>
      <c r="F9532" s="203"/>
    </row>
    <row r="9533" spans="2:6" ht="15.75">
      <c r="B9533" s="188"/>
      <c r="C9533" s="188"/>
      <c r="D9533" s="203"/>
      <c r="E9533" s="203"/>
      <c r="F9533" s="203"/>
    </row>
    <row r="9534" spans="2:6" ht="15.75">
      <c r="B9534" s="188"/>
      <c r="C9534" s="188"/>
      <c r="D9534" s="203"/>
      <c r="E9534" s="203"/>
      <c r="F9534" s="203"/>
    </row>
    <row r="9535" spans="2:6" ht="15.75">
      <c r="B9535" s="188"/>
      <c r="C9535" s="188"/>
      <c r="D9535" s="203"/>
      <c r="E9535" s="203"/>
      <c r="F9535" s="203"/>
    </row>
    <row r="9536" spans="2:6" ht="15.75">
      <c r="B9536" s="188"/>
      <c r="C9536" s="188"/>
      <c r="D9536" s="203"/>
      <c r="E9536" s="203"/>
      <c r="F9536" s="203"/>
    </row>
    <row r="9537" spans="2:6" ht="15.75">
      <c r="B9537" s="188"/>
      <c r="C9537" s="188"/>
      <c r="D9537" s="203"/>
      <c r="E9537" s="203"/>
      <c r="F9537" s="203"/>
    </row>
    <row r="9538" spans="2:6" ht="15.75">
      <c r="B9538" s="188"/>
      <c r="C9538" s="188"/>
      <c r="D9538" s="203"/>
      <c r="E9538" s="203"/>
      <c r="F9538" s="203"/>
    </row>
    <row r="9539" spans="2:6" ht="15.75">
      <c r="B9539" s="188"/>
      <c r="C9539" s="188"/>
      <c r="D9539" s="203"/>
      <c r="E9539" s="203"/>
      <c r="F9539" s="203"/>
    </row>
    <row r="9540" spans="2:6" ht="15.75">
      <c r="B9540" s="188"/>
      <c r="C9540" s="188"/>
      <c r="D9540" s="203"/>
      <c r="E9540" s="203"/>
      <c r="F9540" s="203"/>
    </row>
    <row r="9541" spans="2:6" ht="15.75">
      <c r="B9541" s="188"/>
      <c r="C9541" s="188"/>
      <c r="D9541" s="203"/>
      <c r="E9541" s="203"/>
      <c r="F9541" s="203"/>
    </row>
    <row r="9542" spans="2:6" ht="15.75">
      <c r="B9542" s="188"/>
      <c r="C9542" s="188"/>
      <c r="D9542" s="203"/>
      <c r="E9542" s="203"/>
      <c r="F9542" s="203"/>
    </row>
    <row r="9543" spans="2:6" ht="15.75">
      <c r="B9543" s="188"/>
      <c r="C9543" s="188"/>
      <c r="D9543" s="203"/>
      <c r="E9543" s="203"/>
      <c r="F9543" s="203"/>
    </row>
    <row r="9544" spans="2:6" ht="15.75">
      <c r="B9544" s="188"/>
      <c r="C9544" s="188"/>
      <c r="D9544" s="203"/>
      <c r="E9544" s="203"/>
      <c r="F9544" s="203"/>
    </row>
    <row r="9545" spans="2:6" ht="15.75">
      <c r="B9545" s="188"/>
      <c r="C9545" s="188"/>
      <c r="D9545" s="203"/>
      <c r="E9545" s="203"/>
      <c r="F9545" s="203"/>
    </row>
    <row r="9546" spans="2:6" ht="15.75">
      <c r="B9546" s="188"/>
      <c r="C9546" s="188"/>
      <c r="D9546" s="203"/>
      <c r="E9546" s="203"/>
      <c r="F9546" s="203"/>
    </row>
    <row r="9547" spans="2:6" ht="15.75">
      <c r="B9547" s="188"/>
      <c r="C9547" s="188"/>
      <c r="D9547" s="203"/>
      <c r="E9547" s="203"/>
      <c r="F9547" s="203"/>
    </row>
    <row r="9548" spans="2:6" ht="15.75">
      <c r="B9548" s="188"/>
      <c r="C9548" s="188"/>
      <c r="D9548" s="203"/>
      <c r="E9548" s="203"/>
      <c r="F9548" s="203"/>
    </row>
    <row r="9549" spans="2:6" ht="15.75">
      <c r="B9549" s="188"/>
      <c r="C9549" s="188"/>
      <c r="D9549" s="203"/>
      <c r="E9549" s="203"/>
      <c r="F9549" s="203"/>
    </row>
    <row r="9550" spans="2:6" ht="15.75">
      <c r="B9550" s="188"/>
      <c r="C9550" s="188"/>
      <c r="D9550" s="203"/>
      <c r="E9550" s="203"/>
      <c r="F9550" s="203"/>
    </row>
    <row r="9551" spans="2:6" ht="15.75">
      <c r="B9551" s="188"/>
      <c r="C9551" s="188"/>
      <c r="D9551" s="203"/>
      <c r="E9551" s="203"/>
      <c r="F9551" s="203"/>
    </row>
    <row r="9552" spans="2:6" ht="15.75">
      <c r="B9552" s="188"/>
      <c r="C9552" s="188"/>
      <c r="D9552" s="203"/>
      <c r="E9552" s="203"/>
      <c r="F9552" s="203"/>
    </row>
    <row r="9553" spans="2:6" ht="15.75">
      <c r="B9553" s="188"/>
      <c r="C9553" s="188"/>
      <c r="D9553" s="203"/>
      <c r="E9553" s="203"/>
      <c r="F9553" s="203"/>
    </row>
    <row r="9554" spans="2:6" ht="15.75">
      <c r="B9554" s="188"/>
      <c r="C9554" s="188"/>
      <c r="D9554" s="203"/>
      <c r="E9554" s="203"/>
      <c r="F9554" s="203"/>
    </row>
    <row r="9555" spans="2:6" ht="15.75">
      <c r="B9555" s="188"/>
      <c r="C9555" s="188"/>
      <c r="D9555" s="203"/>
      <c r="E9555" s="203"/>
      <c r="F9555" s="203"/>
    </row>
    <row r="9556" spans="2:6" ht="15.75">
      <c r="B9556" s="188"/>
      <c r="C9556" s="188"/>
      <c r="D9556" s="203"/>
      <c r="E9556" s="203"/>
      <c r="F9556" s="203"/>
    </row>
    <row r="9557" spans="2:6" ht="15.75">
      <c r="B9557" s="188"/>
      <c r="C9557" s="188"/>
      <c r="D9557" s="203"/>
      <c r="E9557" s="203"/>
      <c r="F9557" s="203"/>
    </row>
    <row r="9558" spans="2:6" ht="15.75">
      <c r="B9558" s="188"/>
      <c r="C9558" s="188"/>
      <c r="D9558" s="203"/>
      <c r="E9558" s="203"/>
      <c r="F9558" s="203"/>
    </row>
    <row r="9559" spans="2:6" ht="15.75">
      <c r="B9559" s="188"/>
      <c r="C9559" s="188"/>
      <c r="D9559" s="203"/>
      <c r="E9559" s="203"/>
      <c r="F9559" s="203"/>
    </row>
    <row r="9560" spans="2:6" ht="15.75">
      <c r="B9560" s="188"/>
      <c r="C9560" s="188"/>
      <c r="D9560" s="203"/>
      <c r="E9560" s="203"/>
      <c r="F9560" s="203"/>
    </row>
    <row r="9561" spans="2:6" ht="15.75">
      <c r="B9561" s="188"/>
      <c r="C9561" s="188"/>
      <c r="D9561" s="203"/>
      <c r="E9561" s="203"/>
      <c r="F9561" s="203"/>
    </row>
    <row r="9562" spans="2:6" ht="15.75">
      <c r="B9562" s="188"/>
      <c r="C9562" s="188"/>
      <c r="D9562" s="203"/>
      <c r="E9562" s="203"/>
      <c r="F9562" s="203"/>
    </row>
    <row r="9563" spans="2:6" ht="15.75">
      <c r="B9563" s="188"/>
      <c r="C9563" s="188"/>
      <c r="D9563" s="203"/>
      <c r="E9563" s="203"/>
      <c r="F9563" s="203"/>
    </row>
    <row r="9564" spans="2:6" ht="15.75">
      <c r="B9564" s="188"/>
      <c r="C9564" s="188"/>
      <c r="D9564" s="203"/>
      <c r="E9564" s="203"/>
      <c r="F9564" s="203"/>
    </row>
    <row r="9565" spans="2:6" ht="15.75">
      <c r="B9565" s="188"/>
      <c r="C9565" s="188"/>
      <c r="D9565" s="203"/>
      <c r="E9565" s="203"/>
      <c r="F9565" s="203"/>
    </row>
    <row r="9566" spans="2:6" ht="15.75">
      <c r="B9566" s="188"/>
      <c r="C9566" s="188"/>
      <c r="D9566" s="203"/>
      <c r="E9566" s="203"/>
      <c r="F9566" s="203"/>
    </row>
    <row r="9567" spans="2:6" ht="15.75">
      <c r="B9567" s="188"/>
      <c r="C9567" s="188"/>
      <c r="D9567" s="203"/>
      <c r="E9567" s="203"/>
      <c r="F9567" s="203"/>
    </row>
    <row r="9568" spans="2:6" ht="15.75">
      <c r="B9568" s="188"/>
      <c r="C9568" s="188"/>
      <c r="D9568" s="203"/>
      <c r="E9568" s="203"/>
      <c r="F9568" s="203"/>
    </row>
    <row r="9569" spans="2:6" ht="15.75">
      <c r="B9569" s="188"/>
      <c r="C9569" s="188"/>
      <c r="D9569" s="203"/>
      <c r="E9569" s="203"/>
      <c r="F9569" s="203"/>
    </row>
    <row r="9570" spans="2:6" ht="15.75">
      <c r="B9570" s="188"/>
      <c r="C9570" s="188"/>
      <c r="D9570" s="203"/>
      <c r="E9570" s="203"/>
      <c r="F9570" s="203"/>
    </row>
    <row r="9571" spans="2:6" ht="15.75">
      <c r="B9571" s="188"/>
      <c r="C9571" s="188"/>
      <c r="D9571" s="203"/>
      <c r="E9571" s="203"/>
      <c r="F9571" s="203"/>
    </row>
    <row r="9572" spans="2:6" ht="15.75">
      <c r="B9572" s="188"/>
      <c r="C9572" s="188"/>
      <c r="D9572" s="203"/>
      <c r="E9572" s="203"/>
      <c r="F9572" s="203"/>
    </row>
    <row r="9573" spans="2:6" ht="15.75">
      <c r="B9573" s="188"/>
      <c r="C9573" s="188"/>
      <c r="D9573" s="203"/>
      <c r="E9573" s="203"/>
      <c r="F9573" s="203"/>
    </row>
    <row r="9574" spans="2:6" ht="15.75">
      <c r="B9574" s="188"/>
      <c r="C9574" s="188"/>
      <c r="D9574" s="203"/>
      <c r="E9574" s="203"/>
      <c r="F9574" s="203"/>
    </row>
    <row r="9575" spans="2:6" ht="15.75">
      <c r="B9575" s="188"/>
      <c r="C9575" s="188"/>
      <c r="D9575" s="203"/>
      <c r="E9575" s="203"/>
      <c r="F9575" s="203"/>
    </row>
    <row r="9576" spans="2:6" ht="15.75">
      <c r="B9576" s="188"/>
      <c r="C9576" s="188"/>
      <c r="D9576" s="203"/>
      <c r="E9576" s="203"/>
      <c r="F9576" s="203"/>
    </row>
    <row r="9577" spans="2:6" ht="15.75">
      <c r="B9577" s="188"/>
      <c r="C9577" s="188"/>
      <c r="D9577" s="203"/>
      <c r="E9577" s="203"/>
      <c r="F9577" s="203"/>
    </row>
    <row r="9578" spans="2:6" ht="15.75">
      <c r="B9578" s="188"/>
      <c r="C9578" s="188"/>
      <c r="D9578" s="203"/>
      <c r="E9578" s="203"/>
      <c r="F9578" s="203"/>
    </row>
    <row r="9579" spans="2:6" ht="15.75">
      <c r="B9579" s="188"/>
      <c r="C9579" s="188"/>
      <c r="D9579" s="203"/>
      <c r="E9579" s="203"/>
      <c r="F9579" s="203"/>
    </row>
    <row r="9580" spans="2:6" ht="15.75">
      <c r="B9580" s="188"/>
      <c r="C9580" s="188"/>
      <c r="D9580" s="203"/>
      <c r="E9580" s="203"/>
      <c r="F9580" s="203"/>
    </row>
    <row r="9581" spans="2:6" ht="15.75">
      <c r="B9581" s="188"/>
      <c r="C9581" s="188"/>
      <c r="D9581" s="203"/>
      <c r="E9581" s="203"/>
      <c r="F9581" s="203"/>
    </row>
    <row r="9582" spans="2:6" ht="15.75">
      <c r="B9582" s="188"/>
      <c r="C9582" s="188"/>
      <c r="D9582" s="203"/>
      <c r="E9582" s="203"/>
      <c r="F9582" s="203"/>
    </row>
    <row r="9583" spans="2:6" ht="15.75">
      <c r="B9583" s="188"/>
      <c r="C9583" s="188"/>
      <c r="D9583" s="203"/>
      <c r="E9583" s="203"/>
      <c r="F9583" s="203"/>
    </row>
    <row r="9584" spans="2:6" ht="15.75">
      <c r="B9584" s="188"/>
      <c r="C9584" s="188"/>
      <c r="D9584" s="203"/>
      <c r="E9584" s="203"/>
      <c r="F9584" s="203"/>
    </row>
    <row r="9585" spans="2:6" ht="15.75">
      <c r="B9585" s="188"/>
      <c r="C9585" s="188"/>
      <c r="D9585" s="203"/>
      <c r="E9585" s="203"/>
      <c r="F9585" s="203"/>
    </row>
    <row r="9586" spans="2:6" ht="15.75">
      <c r="B9586" s="188"/>
      <c r="C9586" s="188"/>
      <c r="D9586" s="203"/>
      <c r="E9586" s="203"/>
      <c r="F9586" s="203"/>
    </row>
    <row r="9587" spans="2:6" ht="15.75">
      <c r="B9587" s="188"/>
      <c r="C9587" s="188"/>
      <c r="D9587" s="203"/>
      <c r="E9587" s="203"/>
      <c r="F9587" s="203"/>
    </row>
    <row r="9588" spans="2:6" ht="15.75">
      <c r="B9588" s="188"/>
      <c r="C9588" s="188"/>
      <c r="D9588" s="203"/>
      <c r="E9588" s="203"/>
      <c r="F9588" s="203"/>
    </row>
    <row r="9589" spans="2:6" ht="15.75">
      <c r="B9589" s="188"/>
      <c r="C9589" s="188"/>
      <c r="D9589" s="203"/>
      <c r="E9589" s="203"/>
      <c r="F9589" s="203"/>
    </row>
    <row r="9590" spans="2:6" ht="15.75">
      <c r="B9590" s="188"/>
      <c r="C9590" s="188"/>
      <c r="D9590" s="203"/>
      <c r="E9590" s="203"/>
      <c r="F9590" s="203"/>
    </row>
    <row r="9591" spans="2:6" ht="15.75">
      <c r="B9591" s="188"/>
      <c r="C9591" s="188"/>
      <c r="D9591" s="203"/>
      <c r="E9591" s="203"/>
      <c r="F9591" s="203"/>
    </row>
    <row r="9592" spans="2:6" ht="15.75">
      <c r="B9592" s="188"/>
      <c r="C9592" s="188"/>
      <c r="D9592" s="203"/>
      <c r="E9592" s="203"/>
      <c r="F9592" s="203"/>
    </row>
    <row r="9593" spans="2:6" ht="15.75">
      <c r="B9593" s="188"/>
      <c r="C9593" s="188"/>
      <c r="D9593" s="203"/>
      <c r="E9593" s="203"/>
      <c r="F9593" s="203"/>
    </row>
    <row r="9594" spans="2:6" ht="15.75">
      <c r="B9594" s="188"/>
      <c r="C9594" s="188"/>
      <c r="D9594" s="203"/>
      <c r="E9594" s="203"/>
      <c r="F9594" s="203"/>
    </row>
    <row r="9595" spans="2:6" ht="15.75">
      <c r="B9595" s="188"/>
      <c r="C9595" s="188"/>
      <c r="D9595" s="203"/>
      <c r="E9595" s="203"/>
      <c r="F9595" s="203"/>
    </row>
    <row r="9596" spans="2:6" ht="15.75">
      <c r="B9596" s="188"/>
      <c r="C9596" s="188"/>
      <c r="D9596" s="203"/>
      <c r="E9596" s="203"/>
      <c r="F9596" s="203"/>
    </row>
    <row r="9597" spans="2:6" ht="15.75">
      <c r="B9597" s="188"/>
      <c r="C9597" s="188"/>
      <c r="D9597" s="203"/>
      <c r="E9597" s="203"/>
      <c r="F9597" s="203"/>
    </row>
    <row r="9598" spans="2:6" ht="15.75">
      <c r="B9598" s="188"/>
      <c r="C9598" s="188"/>
      <c r="D9598" s="203"/>
      <c r="E9598" s="203"/>
      <c r="F9598" s="203"/>
    </row>
    <row r="9599" spans="2:6" ht="15.75">
      <c r="B9599" s="188"/>
      <c r="C9599" s="188"/>
      <c r="D9599" s="203"/>
      <c r="E9599" s="203"/>
      <c r="F9599" s="203"/>
    </row>
    <row r="9600" spans="2:6" ht="15.75">
      <c r="B9600" s="188"/>
      <c r="C9600" s="188"/>
      <c r="D9600" s="203"/>
      <c r="E9600" s="203"/>
      <c r="F9600" s="203"/>
    </row>
    <row r="9601" spans="2:6" ht="15.75">
      <c r="B9601" s="188"/>
      <c r="C9601" s="188"/>
      <c r="D9601" s="203"/>
      <c r="E9601" s="203"/>
      <c r="F9601" s="203"/>
    </row>
    <row r="9602" spans="2:6" ht="15.75">
      <c r="B9602" s="188"/>
      <c r="C9602" s="188"/>
      <c r="D9602" s="203"/>
      <c r="E9602" s="203"/>
      <c r="F9602" s="203"/>
    </row>
    <row r="9603" spans="2:6" ht="15.75">
      <c r="B9603" s="188"/>
      <c r="C9603" s="188"/>
      <c r="D9603" s="203"/>
      <c r="E9603" s="203"/>
      <c r="F9603" s="203"/>
    </row>
    <row r="9604" spans="2:6" ht="15.75">
      <c r="B9604" s="188"/>
      <c r="C9604" s="188"/>
      <c r="D9604" s="203"/>
      <c r="E9604" s="203"/>
      <c r="F9604" s="203"/>
    </row>
    <row r="9605" spans="2:6" ht="15.75">
      <c r="B9605" s="188"/>
      <c r="C9605" s="188"/>
      <c r="D9605" s="203"/>
      <c r="E9605" s="203"/>
      <c r="F9605" s="203"/>
    </row>
    <row r="9606" spans="2:6" ht="15.75">
      <c r="B9606" s="188"/>
      <c r="C9606" s="188"/>
      <c r="D9606" s="203"/>
      <c r="E9606" s="203"/>
      <c r="F9606" s="203"/>
    </row>
    <row r="9607" spans="2:6" ht="15.75">
      <c r="B9607" s="188"/>
      <c r="C9607" s="188"/>
      <c r="D9607" s="203"/>
      <c r="E9607" s="203"/>
      <c r="F9607" s="203"/>
    </row>
    <row r="9608" spans="2:6" ht="15.75">
      <c r="B9608" s="188"/>
      <c r="C9608" s="188"/>
      <c r="D9608" s="203"/>
      <c r="E9608" s="203"/>
      <c r="F9608" s="203"/>
    </row>
    <row r="9609" spans="2:6" ht="15.75">
      <c r="B9609" s="188"/>
      <c r="C9609" s="188"/>
      <c r="D9609" s="203"/>
      <c r="E9609" s="203"/>
      <c r="F9609" s="203"/>
    </row>
    <row r="9610" spans="2:6" ht="15.75">
      <c r="B9610" s="188"/>
      <c r="C9610" s="188"/>
      <c r="D9610" s="203"/>
      <c r="E9610" s="203"/>
      <c r="F9610" s="203"/>
    </row>
    <row r="9611" spans="2:6" ht="15.75">
      <c r="B9611" s="188"/>
      <c r="C9611" s="188"/>
      <c r="D9611" s="203"/>
      <c r="E9611" s="203"/>
      <c r="F9611" s="203"/>
    </row>
    <row r="9612" spans="2:6" ht="15.75">
      <c r="B9612" s="188"/>
      <c r="C9612" s="188"/>
      <c r="D9612" s="203"/>
      <c r="E9612" s="203"/>
      <c r="F9612" s="203"/>
    </row>
    <row r="9613" spans="2:6" ht="15.75">
      <c r="B9613" s="188"/>
      <c r="C9613" s="188"/>
      <c r="D9613" s="203"/>
      <c r="E9613" s="203"/>
      <c r="F9613" s="203"/>
    </row>
    <row r="9614" spans="2:6" ht="15.75">
      <c r="B9614" s="188"/>
      <c r="C9614" s="188"/>
      <c r="D9614" s="203"/>
      <c r="E9614" s="203"/>
      <c r="F9614" s="203"/>
    </row>
    <row r="9615" spans="2:6" ht="15.75">
      <c r="B9615" s="188"/>
      <c r="C9615" s="188"/>
      <c r="D9615" s="203"/>
      <c r="E9615" s="203"/>
      <c r="F9615" s="203"/>
    </row>
    <row r="9616" spans="2:6" ht="15.75">
      <c r="B9616" s="188"/>
      <c r="C9616" s="188"/>
      <c r="D9616" s="203"/>
      <c r="E9616" s="203"/>
      <c r="F9616" s="203"/>
    </row>
    <row r="9617" spans="2:6" ht="15.75">
      <c r="B9617" s="188"/>
      <c r="C9617" s="188"/>
      <c r="D9617" s="203"/>
      <c r="E9617" s="203"/>
      <c r="F9617" s="203"/>
    </row>
    <row r="9618" spans="2:6" ht="15.75">
      <c r="B9618" s="188"/>
      <c r="C9618" s="188"/>
      <c r="D9618" s="203"/>
      <c r="E9618" s="203"/>
      <c r="F9618" s="203"/>
    </row>
    <row r="9619" spans="2:6" ht="15.75">
      <c r="B9619" s="188"/>
      <c r="C9619" s="188"/>
      <c r="D9619" s="203"/>
      <c r="E9619" s="203"/>
      <c r="F9619" s="203"/>
    </row>
    <row r="9620" spans="2:6" ht="15.75">
      <c r="B9620" s="188"/>
      <c r="C9620" s="188"/>
      <c r="D9620" s="203"/>
      <c r="E9620" s="203"/>
      <c r="F9620" s="203"/>
    </row>
    <row r="9621" spans="2:6" ht="15.75">
      <c r="B9621" s="188"/>
      <c r="C9621" s="188"/>
      <c r="D9621" s="203"/>
      <c r="E9621" s="203"/>
      <c r="F9621" s="203"/>
    </row>
    <row r="9622" spans="2:6" ht="15.75">
      <c r="B9622" s="188"/>
      <c r="C9622" s="188"/>
      <c r="D9622" s="203"/>
      <c r="E9622" s="203"/>
      <c r="F9622" s="203"/>
    </row>
    <row r="9623" spans="2:6" ht="15.75">
      <c r="B9623" s="188"/>
      <c r="C9623" s="188"/>
      <c r="D9623" s="203"/>
      <c r="E9623" s="203"/>
      <c r="F9623" s="203"/>
    </row>
    <row r="9624" spans="2:6" ht="15.75">
      <c r="B9624" s="188"/>
      <c r="C9624" s="188"/>
      <c r="D9624" s="203"/>
      <c r="E9624" s="203"/>
      <c r="F9624" s="203"/>
    </row>
    <row r="9625" spans="2:6" ht="15.75">
      <c r="B9625" s="188"/>
      <c r="C9625" s="188"/>
      <c r="D9625" s="203"/>
      <c r="E9625" s="203"/>
      <c r="F9625" s="203"/>
    </row>
    <row r="9626" spans="2:6" ht="15.75">
      <c r="B9626" s="188"/>
      <c r="C9626" s="188"/>
      <c r="D9626" s="203"/>
      <c r="E9626" s="203"/>
      <c r="F9626" s="203"/>
    </row>
    <row r="9627" spans="2:6" ht="15.75">
      <c r="B9627" s="188"/>
      <c r="C9627" s="188"/>
      <c r="D9627" s="203"/>
      <c r="E9627" s="203"/>
      <c r="F9627" s="203"/>
    </row>
    <row r="9628" spans="2:6" ht="15.75">
      <c r="B9628" s="188"/>
      <c r="C9628" s="188"/>
      <c r="D9628" s="203"/>
      <c r="E9628" s="203"/>
      <c r="F9628" s="203"/>
    </row>
    <row r="9629" spans="2:6" ht="15.75">
      <c r="B9629" s="188"/>
      <c r="C9629" s="188"/>
      <c r="D9629" s="203"/>
      <c r="E9629" s="203"/>
      <c r="F9629" s="203"/>
    </row>
    <row r="9630" spans="2:6" ht="15.75">
      <c r="B9630" s="188"/>
      <c r="C9630" s="188"/>
      <c r="D9630" s="203"/>
      <c r="E9630" s="203"/>
      <c r="F9630" s="203"/>
    </row>
    <row r="9631" spans="2:6" ht="15.75">
      <c r="B9631" s="188"/>
      <c r="C9631" s="188"/>
      <c r="D9631" s="203"/>
      <c r="E9631" s="203"/>
      <c r="F9631" s="203"/>
    </row>
    <row r="9632" spans="2:6" ht="15.75">
      <c r="B9632" s="188"/>
      <c r="C9632" s="188"/>
      <c r="D9632" s="203"/>
      <c r="E9632" s="203"/>
      <c r="F9632" s="203"/>
    </row>
    <row r="9633" spans="2:6" ht="15.75">
      <c r="B9633" s="188"/>
      <c r="C9633" s="188"/>
      <c r="D9633" s="203"/>
      <c r="E9633" s="203"/>
      <c r="F9633" s="203"/>
    </row>
    <row r="9634" spans="2:6" ht="15.75">
      <c r="B9634" s="188"/>
      <c r="C9634" s="188"/>
      <c r="D9634" s="203"/>
      <c r="E9634" s="203"/>
      <c r="F9634" s="203"/>
    </row>
    <row r="9635" spans="2:6" ht="15.75">
      <c r="B9635" s="188"/>
      <c r="C9635" s="188"/>
      <c r="D9635" s="203"/>
      <c r="E9635" s="203"/>
      <c r="F9635" s="203"/>
    </row>
    <row r="9636" spans="2:6" ht="15.75">
      <c r="B9636" s="188"/>
      <c r="C9636" s="188"/>
      <c r="D9636" s="203"/>
      <c r="E9636" s="203"/>
      <c r="F9636" s="203"/>
    </row>
    <row r="9637" spans="2:6" ht="15.75">
      <c r="B9637" s="188"/>
      <c r="C9637" s="188"/>
      <c r="D9637" s="203"/>
      <c r="E9637" s="203"/>
      <c r="F9637" s="203"/>
    </row>
    <row r="9638" spans="2:6" ht="15.75">
      <c r="B9638" s="188"/>
      <c r="C9638" s="188"/>
      <c r="D9638" s="203"/>
      <c r="E9638" s="203"/>
      <c r="F9638" s="203"/>
    </row>
    <row r="9639" spans="2:6" ht="15.75">
      <c r="B9639" s="188"/>
      <c r="C9639" s="188"/>
      <c r="D9639" s="203"/>
      <c r="E9639" s="203"/>
      <c r="F9639" s="203"/>
    </row>
    <row r="9640" spans="2:6" ht="15.75">
      <c r="B9640" s="188"/>
      <c r="C9640" s="188"/>
      <c r="D9640" s="203"/>
      <c r="E9640" s="203"/>
      <c r="F9640" s="203"/>
    </row>
    <row r="9641" spans="2:6" ht="15.75">
      <c r="B9641" s="188"/>
      <c r="C9641" s="188"/>
      <c r="D9641" s="203"/>
      <c r="E9641" s="203"/>
      <c r="F9641" s="203"/>
    </row>
    <row r="9642" spans="2:6" ht="15.75">
      <c r="B9642" s="188"/>
      <c r="C9642" s="188"/>
      <c r="D9642" s="203"/>
      <c r="E9642" s="203"/>
      <c r="F9642" s="203"/>
    </row>
    <row r="9643" spans="2:6" ht="15.75">
      <c r="B9643" s="188"/>
      <c r="C9643" s="188"/>
      <c r="D9643" s="203"/>
      <c r="E9643" s="203"/>
      <c r="F9643" s="203"/>
    </row>
    <row r="9644" spans="2:6" ht="15.75">
      <c r="B9644" s="188"/>
      <c r="C9644" s="188"/>
      <c r="D9644" s="203"/>
      <c r="E9644" s="203"/>
      <c r="F9644" s="203"/>
    </row>
    <row r="9645" spans="2:6" ht="15.75">
      <c r="B9645" s="188"/>
      <c r="C9645" s="188"/>
      <c r="D9645" s="203"/>
      <c r="E9645" s="203"/>
      <c r="F9645" s="203"/>
    </row>
    <row r="9646" spans="2:6" ht="15.75">
      <c r="B9646" s="188"/>
      <c r="C9646" s="188"/>
      <c r="D9646" s="203"/>
      <c r="E9646" s="203"/>
      <c r="F9646" s="203"/>
    </row>
    <row r="9647" spans="2:6" ht="15.75">
      <c r="B9647" s="188"/>
      <c r="C9647" s="188"/>
      <c r="D9647" s="203"/>
      <c r="E9647" s="203"/>
      <c r="F9647" s="203"/>
    </row>
    <row r="9648" spans="2:6" ht="15.75">
      <c r="B9648" s="188"/>
      <c r="C9648" s="188"/>
      <c r="D9648" s="203"/>
      <c r="E9648" s="203"/>
      <c r="F9648" s="203"/>
    </row>
    <row r="9649" spans="2:6" ht="15.75">
      <c r="B9649" s="188"/>
      <c r="C9649" s="188"/>
      <c r="D9649" s="203"/>
      <c r="E9649" s="203"/>
      <c r="F9649" s="203"/>
    </row>
    <row r="9650" spans="2:6" ht="15.75">
      <c r="B9650" s="188"/>
      <c r="C9650" s="188"/>
      <c r="D9650" s="203"/>
      <c r="E9650" s="203"/>
      <c r="F9650" s="203"/>
    </row>
    <row r="9651" spans="2:6" ht="15.75">
      <c r="B9651" s="188"/>
      <c r="C9651" s="188"/>
      <c r="D9651" s="203"/>
      <c r="E9651" s="203"/>
      <c r="F9651" s="203"/>
    </row>
    <row r="9652" spans="2:6" ht="15.75">
      <c r="B9652" s="188"/>
      <c r="C9652" s="188"/>
      <c r="D9652" s="203"/>
      <c r="E9652" s="203"/>
      <c r="F9652" s="203"/>
    </row>
    <row r="9653" spans="2:6" ht="15.75">
      <c r="B9653" s="188"/>
      <c r="C9653" s="188"/>
      <c r="D9653" s="203"/>
      <c r="E9653" s="203"/>
      <c r="F9653" s="203"/>
    </row>
    <row r="9654" spans="2:6" ht="15.75">
      <c r="B9654" s="188"/>
      <c r="C9654" s="188"/>
      <c r="D9654" s="203"/>
      <c r="E9654" s="203"/>
      <c r="F9654" s="203"/>
    </row>
    <row r="9655" spans="2:6" ht="15.75">
      <c r="B9655" s="188"/>
      <c r="C9655" s="188"/>
      <c r="D9655" s="203"/>
      <c r="E9655" s="203"/>
      <c r="F9655" s="203"/>
    </row>
    <row r="9656" spans="2:6" ht="15.75">
      <c r="B9656" s="188"/>
      <c r="C9656" s="188"/>
      <c r="D9656" s="203"/>
      <c r="E9656" s="203"/>
      <c r="F9656" s="203"/>
    </row>
    <row r="9657" spans="2:6" ht="15.75">
      <c r="B9657" s="188"/>
      <c r="C9657" s="188"/>
      <c r="D9657" s="203"/>
      <c r="E9657" s="203"/>
      <c r="F9657" s="203"/>
    </row>
    <row r="9658" spans="2:6" ht="15.75">
      <c r="B9658" s="188"/>
      <c r="C9658" s="188"/>
      <c r="D9658" s="203"/>
      <c r="E9658" s="203"/>
      <c r="F9658" s="203"/>
    </row>
    <row r="9659" spans="2:6" ht="15.75">
      <c r="B9659" s="188"/>
      <c r="C9659" s="188"/>
      <c r="D9659" s="203"/>
      <c r="E9659" s="203"/>
      <c r="F9659" s="203"/>
    </row>
    <row r="9660" spans="2:6" ht="15.75">
      <c r="B9660" s="188"/>
      <c r="C9660" s="188"/>
      <c r="D9660" s="203"/>
      <c r="E9660" s="203"/>
      <c r="F9660" s="203"/>
    </row>
    <row r="9661" spans="2:6" ht="15.75">
      <c r="B9661" s="188"/>
      <c r="C9661" s="188"/>
      <c r="D9661" s="203"/>
      <c r="E9661" s="203"/>
      <c r="F9661" s="203"/>
    </row>
    <row r="9662" spans="2:6" ht="15.75">
      <c r="B9662" s="188"/>
      <c r="C9662" s="188"/>
      <c r="D9662" s="203"/>
      <c r="E9662" s="203"/>
      <c r="F9662" s="203"/>
    </row>
    <row r="9663" spans="2:6" ht="15.75">
      <c r="B9663" s="188"/>
      <c r="C9663" s="188"/>
      <c r="D9663" s="203"/>
      <c r="E9663" s="203"/>
      <c r="F9663" s="203"/>
    </row>
    <row r="9664" spans="2:6" ht="15.75">
      <c r="B9664" s="188"/>
      <c r="C9664" s="188"/>
      <c r="D9664" s="203"/>
      <c r="E9664" s="203"/>
      <c r="F9664" s="203"/>
    </row>
    <row r="9665" spans="2:6" ht="15.75">
      <c r="B9665" s="188"/>
      <c r="C9665" s="188"/>
      <c r="D9665" s="203"/>
      <c r="E9665" s="203"/>
      <c r="F9665" s="203"/>
    </row>
    <row r="9666" spans="2:6" ht="15.75">
      <c r="B9666" s="188"/>
      <c r="C9666" s="188"/>
      <c r="D9666" s="203"/>
      <c r="E9666" s="203"/>
      <c r="F9666" s="203"/>
    </row>
    <row r="9667" spans="2:6" ht="15.75">
      <c r="B9667" s="188"/>
      <c r="C9667" s="188"/>
      <c r="D9667" s="203"/>
      <c r="E9667" s="203"/>
      <c r="F9667" s="203"/>
    </row>
    <row r="9668" spans="2:6" ht="15.75">
      <c r="B9668" s="188"/>
      <c r="C9668" s="188"/>
      <c r="D9668" s="203"/>
      <c r="E9668" s="203"/>
      <c r="F9668" s="203"/>
    </row>
    <row r="9669" spans="2:6" ht="15.75">
      <c r="B9669" s="188"/>
      <c r="C9669" s="188"/>
      <c r="D9669" s="203"/>
      <c r="E9669" s="203"/>
      <c r="F9669" s="203"/>
    </row>
    <row r="9670" spans="2:6" ht="15.75">
      <c r="B9670" s="188"/>
      <c r="C9670" s="188"/>
      <c r="D9670" s="203"/>
      <c r="E9670" s="203"/>
      <c r="F9670" s="203"/>
    </row>
    <row r="9671" spans="2:6" ht="15.75">
      <c r="B9671" s="188"/>
      <c r="C9671" s="188"/>
      <c r="D9671" s="203"/>
      <c r="E9671" s="203"/>
      <c r="F9671" s="203"/>
    </row>
    <row r="9672" spans="2:6" ht="15.75">
      <c r="B9672" s="188"/>
      <c r="C9672" s="188"/>
      <c r="D9672" s="203"/>
      <c r="E9672" s="203"/>
      <c r="F9672" s="203"/>
    </row>
    <row r="9673" spans="2:6" ht="15.75">
      <c r="B9673" s="188"/>
      <c r="C9673" s="188"/>
      <c r="D9673" s="203"/>
      <c r="E9673" s="203"/>
      <c r="F9673" s="203"/>
    </row>
    <row r="9674" spans="2:6" ht="15.75">
      <c r="B9674" s="188"/>
      <c r="C9674" s="188"/>
      <c r="D9674" s="203"/>
      <c r="E9674" s="203"/>
      <c r="F9674" s="203"/>
    </row>
    <row r="9675" spans="2:6" ht="15.75">
      <c r="B9675" s="188"/>
      <c r="C9675" s="188"/>
      <c r="D9675" s="203"/>
      <c r="E9675" s="203"/>
      <c r="F9675" s="203"/>
    </row>
    <row r="9676" spans="2:6" ht="15.75">
      <c r="B9676" s="188"/>
      <c r="C9676" s="188"/>
      <c r="D9676" s="203"/>
      <c r="E9676" s="203"/>
      <c r="F9676" s="203"/>
    </row>
    <row r="9677" spans="2:6" ht="15.75">
      <c r="B9677" s="188"/>
      <c r="C9677" s="188"/>
      <c r="D9677" s="203"/>
      <c r="E9677" s="203"/>
      <c r="F9677" s="203"/>
    </row>
    <row r="9678" spans="2:6" ht="15.75">
      <c r="B9678" s="188"/>
      <c r="C9678" s="188"/>
      <c r="D9678" s="203"/>
      <c r="E9678" s="203"/>
      <c r="F9678" s="203"/>
    </row>
    <row r="9679" spans="2:6" ht="15.75">
      <c r="B9679" s="188"/>
      <c r="C9679" s="188"/>
      <c r="D9679" s="203"/>
      <c r="E9679" s="203"/>
      <c r="F9679" s="203"/>
    </row>
    <row r="9680" spans="2:6" ht="15.75">
      <c r="B9680" s="188"/>
      <c r="C9680" s="188"/>
      <c r="D9680" s="203"/>
      <c r="E9680" s="203"/>
      <c r="F9680" s="203"/>
    </row>
    <row r="9681" spans="2:6" ht="15.75">
      <c r="B9681" s="188"/>
      <c r="C9681" s="188"/>
      <c r="D9681" s="203"/>
      <c r="E9681" s="203"/>
      <c r="F9681" s="203"/>
    </row>
    <row r="9682" spans="2:6" ht="15.75">
      <c r="B9682" s="188"/>
      <c r="C9682" s="188"/>
      <c r="D9682" s="203"/>
      <c r="E9682" s="203"/>
      <c r="F9682" s="203"/>
    </row>
    <row r="9683" spans="2:6" ht="15.75">
      <c r="B9683" s="188"/>
      <c r="C9683" s="188"/>
      <c r="D9683" s="203"/>
      <c r="E9683" s="203"/>
      <c r="F9683" s="203"/>
    </row>
    <row r="9684" spans="2:6" ht="15.75">
      <c r="B9684" s="188"/>
      <c r="C9684" s="188"/>
      <c r="D9684" s="203"/>
      <c r="E9684" s="203"/>
      <c r="F9684" s="203"/>
    </row>
    <row r="9685" spans="2:6" ht="15.75">
      <c r="B9685" s="188"/>
      <c r="C9685" s="188"/>
      <c r="D9685" s="203"/>
      <c r="E9685" s="203"/>
      <c r="F9685" s="203"/>
    </row>
    <row r="9686" spans="2:6" ht="15.75">
      <c r="B9686" s="188"/>
      <c r="C9686" s="188"/>
      <c r="D9686" s="203"/>
      <c r="E9686" s="203"/>
      <c r="F9686" s="203"/>
    </row>
    <row r="9687" spans="2:6" ht="15.75">
      <c r="B9687" s="188"/>
      <c r="C9687" s="188"/>
      <c r="D9687" s="203"/>
      <c r="E9687" s="203"/>
      <c r="F9687" s="203"/>
    </row>
    <row r="9688" spans="2:6" ht="15.75">
      <c r="B9688" s="188"/>
      <c r="C9688" s="188"/>
      <c r="D9688" s="203"/>
      <c r="E9688" s="203"/>
      <c r="F9688" s="203"/>
    </row>
    <row r="9689" spans="2:6" ht="15.75">
      <c r="B9689" s="188"/>
      <c r="C9689" s="188"/>
      <c r="D9689" s="203"/>
      <c r="E9689" s="203"/>
      <c r="F9689" s="203"/>
    </row>
    <row r="9690" spans="2:6" ht="15.75">
      <c r="B9690" s="188"/>
      <c r="C9690" s="188"/>
      <c r="D9690" s="203"/>
      <c r="E9690" s="203"/>
      <c r="F9690" s="203"/>
    </row>
    <row r="9691" spans="2:6" ht="15.75">
      <c r="B9691" s="188"/>
      <c r="C9691" s="188"/>
      <c r="D9691" s="203"/>
      <c r="E9691" s="203"/>
      <c r="F9691" s="203"/>
    </row>
    <row r="9692" spans="2:6" ht="15.75">
      <c r="B9692" s="188"/>
      <c r="C9692" s="188"/>
      <c r="D9692" s="203"/>
      <c r="E9692" s="203"/>
      <c r="F9692" s="203"/>
    </row>
    <row r="9693" spans="2:6" ht="15.75">
      <c r="B9693" s="188"/>
      <c r="C9693" s="188"/>
      <c r="D9693" s="203"/>
      <c r="E9693" s="203"/>
      <c r="F9693" s="203"/>
    </row>
    <row r="9694" spans="2:6" ht="15.75">
      <c r="B9694" s="188"/>
      <c r="C9694" s="188"/>
      <c r="D9694" s="203"/>
      <c r="E9694" s="203"/>
      <c r="F9694" s="203"/>
    </row>
    <row r="9695" spans="2:6" ht="15.75">
      <c r="B9695" s="188"/>
      <c r="C9695" s="188"/>
      <c r="D9695" s="203"/>
      <c r="E9695" s="203"/>
      <c r="F9695" s="203"/>
    </row>
    <row r="9696" spans="2:6" ht="15.75">
      <c r="B9696" s="188"/>
      <c r="C9696" s="188"/>
      <c r="D9696" s="203"/>
      <c r="E9696" s="203"/>
      <c r="F9696" s="203"/>
    </row>
    <row r="9697" spans="2:6" ht="15.75">
      <c r="B9697" s="188"/>
      <c r="C9697" s="188"/>
      <c r="D9697" s="203"/>
      <c r="E9697" s="203"/>
      <c r="F9697" s="203"/>
    </row>
    <row r="9698" spans="2:6" ht="15.75">
      <c r="B9698" s="188"/>
      <c r="C9698" s="188"/>
      <c r="D9698" s="203"/>
      <c r="E9698" s="203"/>
      <c r="F9698" s="203"/>
    </row>
    <row r="9699" spans="2:6" ht="15.75">
      <c r="B9699" s="188"/>
      <c r="C9699" s="188"/>
      <c r="D9699" s="203"/>
      <c r="E9699" s="203"/>
      <c r="F9699" s="203"/>
    </row>
    <row r="9700" spans="2:6" ht="15.75">
      <c r="B9700" s="188"/>
      <c r="C9700" s="188"/>
      <c r="D9700" s="203"/>
      <c r="E9700" s="203"/>
      <c r="F9700" s="203"/>
    </row>
    <row r="9701" spans="2:6" ht="15.75">
      <c r="B9701" s="188"/>
      <c r="C9701" s="188"/>
      <c r="D9701" s="203"/>
      <c r="E9701" s="203"/>
      <c r="F9701" s="203"/>
    </row>
    <row r="9702" spans="2:6" ht="15.75">
      <c r="B9702" s="188"/>
      <c r="C9702" s="188"/>
      <c r="D9702" s="203"/>
      <c r="E9702" s="203"/>
      <c r="F9702" s="203"/>
    </row>
    <row r="9703" spans="2:6" ht="15.75">
      <c r="B9703" s="188"/>
      <c r="C9703" s="188"/>
      <c r="D9703" s="203"/>
      <c r="E9703" s="203"/>
      <c r="F9703" s="203"/>
    </row>
    <row r="9704" spans="2:6" ht="15.75">
      <c r="B9704" s="188"/>
      <c r="C9704" s="188"/>
      <c r="D9704" s="203"/>
      <c r="E9704" s="203"/>
      <c r="F9704" s="203"/>
    </row>
    <row r="9705" spans="2:6" ht="15.75">
      <c r="B9705" s="188"/>
      <c r="C9705" s="188"/>
      <c r="D9705" s="203"/>
      <c r="E9705" s="203"/>
      <c r="F9705" s="203"/>
    </row>
    <row r="9706" spans="2:6" ht="15.75">
      <c r="B9706" s="188"/>
      <c r="C9706" s="188"/>
      <c r="D9706" s="203"/>
      <c r="E9706" s="203"/>
      <c r="F9706" s="203"/>
    </row>
    <row r="9707" spans="2:6" ht="15.75">
      <c r="B9707" s="188"/>
      <c r="C9707" s="188"/>
      <c r="D9707" s="203"/>
      <c r="E9707" s="203"/>
      <c r="F9707" s="203"/>
    </row>
    <row r="9708" spans="2:6" ht="15.75">
      <c r="B9708" s="188"/>
      <c r="C9708" s="188"/>
      <c r="D9708" s="203"/>
      <c r="E9708" s="203"/>
      <c r="F9708" s="203"/>
    </row>
    <row r="9709" spans="2:6" ht="15.75">
      <c r="B9709" s="188"/>
      <c r="C9709" s="188"/>
      <c r="D9709" s="203"/>
      <c r="E9709" s="203"/>
      <c r="F9709" s="203"/>
    </row>
    <row r="9710" spans="2:6" ht="15.75">
      <c r="B9710" s="188"/>
      <c r="C9710" s="188"/>
      <c r="D9710" s="203"/>
      <c r="E9710" s="203"/>
      <c r="F9710" s="203"/>
    </row>
    <row r="9711" spans="2:6" ht="15.75">
      <c r="B9711" s="188"/>
      <c r="C9711" s="188"/>
      <c r="D9711" s="203"/>
      <c r="E9711" s="203"/>
      <c r="F9711" s="203"/>
    </row>
    <row r="9712" spans="2:6" ht="15.75">
      <c r="B9712" s="188"/>
      <c r="C9712" s="188"/>
      <c r="D9712" s="203"/>
      <c r="E9712" s="203"/>
      <c r="F9712" s="203"/>
    </row>
    <row r="9713" spans="2:6" ht="15.75">
      <c r="B9713" s="188"/>
      <c r="C9713" s="188"/>
      <c r="D9713" s="203"/>
      <c r="E9713" s="203"/>
      <c r="F9713" s="203"/>
    </row>
    <row r="9714" spans="2:6" ht="15.75">
      <c r="B9714" s="188"/>
      <c r="C9714" s="188"/>
      <c r="D9714" s="203"/>
      <c r="E9714" s="203"/>
      <c r="F9714" s="203"/>
    </row>
    <row r="9715" spans="2:6" ht="15.75">
      <c r="B9715" s="188"/>
      <c r="C9715" s="188"/>
      <c r="D9715" s="203"/>
      <c r="E9715" s="203"/>
      <c r="F9715" s="203"/>
    </row>
    <row r="9716" spans="2:6" ht="15.75">
      <c r="B9716" s="188"/>
      <c r="C9716" s="188"/>
      <c r="D9716" s="203"/>
      <c r="E9716" s="203"/>
      <c r="F9716" s="203"/>
    </row>
    <row r="9717" spans="2:6" ht="15.75">
      <c r="B9717" s="188"/>
      <c r="C9717" s="188"/>
      <c r="D9717" s="203"/>
      <c r="E9717" s="203"/>
      <c r="F9717" s="203"/>
    </row>
    <row r="9718" spans="2:6" ht="15.75">
      <c r="B9718" s="188"/>
      <c r="C9718" s="188"/>
      <c r="D9718" s="203"/>
      <c r="E9718" s="203"/>
      <c r="F9718" s="203"/>
    </row>
    <row r="9719" spans="2:6" ht="15.75">
      <c r="B9719" s="188"/>
      <c r="C9719" s="188"/>
      <c r="D9719" s="203"/>
      <c r="E9719" s="203"/>
      <c r="F9719" s="203"/>
    </row>
    <row r="9720" spans="2:6" ht="15.75">
      <c r="B9720" s="188"/>
      <c r="C9720" s="188"/>
      <c r="D9720" s="203"/>
      <c r="E9720" s="203"/>
      <c r="F9720" s="203"/>
    </row>
    <row r="9721" spans="2:6" ht="15.75">
      <c r="B9721" s="188"/>
      <c r="C9721" s="188"/>
      <c r="D9721" s="203"/>
      <c r="E9721" s="203"/>
      <c r="F9721" s="203"/>
    </row>
    <row r="9722" spans="2:6" ht="15.75">
      <c r="B9722" s="188"/>
      <c r="C9722" s="188"/>
      <c r="D9722" s="203"/>
      <c r="E9722" s="203"/>
      <c r="F9722" s="203"/>
    </row>
    <row r="9723" spans="2:6" ht="15.75">
      <c r="B9723" s="188"/>
      <c r="C9723" s="188"/>
      <c r="D9723" s="203"/>
      <c r="E9723" s="203"/>
      <c r="F9723" s="203"/>
    </row>
    <row r="9724" spans="2:6" ht="15.75">
      <c r="B9724" s="188"/>
      <c r="C9724" s="188"/>
      <c r="D9724" s="203"/>
      <c r="E9724" s="203"/>
      <c r="F9724" s="203"/>
    </row>
    <row r="9725" spans="2:6" ht="15.75">
      <c r="B9725" s="188"/>
      <c r="C9725" s="188"/>
      <c r="D9725" s="203"/>
      <c r="E9725" s="203"/>
      <c r="F9725" s="203"/>
    </row>
    <row r="9726" spans="2:6" ht="15.75">
      <c r="B9726" s="188"/>
      <c r="C9726" s="188"/>
      <c r="D9726" s="203"/>
      <c r="E9726" s="203"/>
      <c r="F9726" s="203"/>
    </row>
    <row r="9727" spans="2:6" ht="15.75">
      <c r="B9727" s="188"/>
      <c r="C9727" s="188"/>
      <c r="D9727" s="203"/>
      <c r="E9727" s="203"/>
      <c r="F9727" s="203"/>
    </row>
    <row r="9728" spans="2:6" ht="15.75">
      <c r="B9728" s="188"/>
      <c r="C9728" s="188"/>
      <c r="D9728" s="203"/>
      <c r="E9728" s="203"/>
      <c r="F9728" s="203"/>
    </row>
    <row r="9729" spans="2:6" ht="15.75">
      <c r="B9729" s="188"/>
      <c r="C9729" s="188"/>
      <c r="D9729" s="203"/>
      <c r="E9729" s="203"/>
      <c r="F9729" s="203"/>
    </row>
    <row r="9730" spans="2:6" ht="15.75">
      <c r="B9730" s="188"/>
      <c r="C9730" s="188"/>
      <c r="D9730" s="203"/>
      <c r="E9730" s="203"/>
      <c r="F9730" s="203"/>
    </row>
    <row r="9731" spans="2:6" ht="15.75">
      <c r="B9731" s="188"/>
      <c r="C9731" s="188"/>
      <c r="D9731" s="203"/>
      <c r="E9731" s="203"/>
      <c r="F9731" s="203"/>
    </row>
    <row r="9732" spans="2:6" ht="15.75">
      <c r="B9732" s="188"/>
      <c r="C9732" s="188"/>
      <c r="D9732" s="203"/>
      <c r="E9732" s="203"/>
      <c r="F9732" s="203"/>
    </row>
    <row r="9733" spans="2:6" ht="15.75">
      <c r="B9733" s="188"/>
      <c r="C9733" s="188"/>
      <c r="D9733" s="203"/>
      <c r="E9733" s="203"/>
      <c r="F9733" s="203"/>
    </row>
    <row r="9734" spans="2:6" ht="15.75">
      <c r="B9734" s="188"/>
      <c r="C9734" s="188"/>
      <c r="D9734" s="203"/>
      <c r="E9734" s="203"/>
      <c r="F9734" s="203"/>
    </row>
    <row r="9735" spans="2:6" ht="15.75">
      <c r="B9735" s="188"/>
      <c r="C9735" s="188"/>
      <c r="D9735" s="203"/>
      <c r="E9735" s="203"/>
      <c r="F9735" s="203"/>
    </row>
    <row r="9736" spans="2:6" ht="15.75">
      <c r="B9736" s="188"/>
      <c r="C9736" s="188"/>
      <c r="D9736" s="203"/>
      <c r="E9736" s="203"/>
      <c r="F9736" s="203"/>
    </row>
    <row r="9737" spans="2:6" ht="15.75">
      <c r="B9737" s="188"/>
      <c r="C9737" s="188"/>
      <c r="D9737" s="203"/>
      <c r="E9737" s="203"/>
      <c r="F9737" s="203"/>
    </row>
    <row r="9738" spans="2:6" ht="15.75">
      <c r="B9738" s="188"/>
      <c r="C9738" s="188"/>
      <c r="D9738" s="203"/>
      <c r="E9738" s="203"/>
      <c r="F9738" s="203"/>
    </row>
    <row r="9739" spans="2:6" ht="15.75">
      <c r="B9739" s="188"/>
      <c r="C9739" s="188"/>
      <c r="D9739" s="203"/>
      <c r="E9739" s="203"/>
      <c r="F9739" s="203"/>
    </row>
    <row r="9740" spans="2:6" ht="15.75">
      <c r="B9740" s="188"/>
      <c r="C9740" s="188"/>
      <c r="D9740" s="203"/>
      <c r="E9740" s="203"/>
      <c r="F9740" s="203"/>
    </row>
    <row r="9741" spans="2:6" ht="15.75">
      <c r="B9741" s="188"/>
      <c r="C9741" s="188"/>
      <c r="D9741" s="203"/>
      <c r="E9741" s="203"/>
      <c r="F9741" s="203"/>
    </row>
    <row r="9742" spans="2:6" ht="15.75">
      <c r="B9742" s="188"/>
      <c r="C9742" s="188"/>
      <c r="D9742" s="203"/>
      <c r="E9742" s="203"/>
      <c r="F9742" s="203"/>
    </row>
    <row r="9743" spans="2:6" ht="15.75">
      <c r="B9743" s="188"/>
      <c r="C9743" s="188"/>
      <c r="D9743" s="203"/>
      <c r="E9743" s="203"/>
      <c r="F9743" s="203"/>
    </row>
    <row r="9744" spans="2:6" ht="15.75">
      <c r="B9744" s="188"/>
      <c r="C9744" s="188"/>
      <c r="D9744" s="203"/>
      <c r="E9744" s="203"/>
      <c r="F9744" s="203"/>
    </row>
    <row r="9745" spans="2:6" ht="15.75">
      <c r="B9745" s="188"/>
      <c r="C9745" s="188"/>
      <c r="D9745" s="203"/>
      <c r="E9745" s="203"/>
      <c r="F9745" s="203"/>
    </row>
    <row r="9746" spans="2:6" ht="15.75">
      <c r="B9746" s="188"/>
      <c r="C9746" s="188"/>
      <c r="D9746" s="203"/>
      <c r="E9746" s="203"/>
      <c r="F9746" s="203"/>
    </row>
    <row r="9747" spans="2:6" ht="15.75">
      <c r="B9747" s="188"/>
      <c r="C9747" s="188"/>
      <c r="D9747" s="203"/>
      <c r="E9747" s="203"/>
      <c r="F9747" s="203"/>
    </row>
    <row r="9748" spans="2:6" ht="15.75">
      <c r="B9748" s="188"/>
      <c r="C9748" s="188"/>
      <c r="D9748" s="203"/>
      <c r="E9748" s="203"/>
      <c r="F9748" s="203"/>
    </row>
    <row r="9749" spans="2:6" ht="15.75">
      <c r="B9749" s="188"/>
      <c r="C9749" s="188"/>
      <c r="D9749" s="203"/>
      <c r="E9749" s="203"/>
      <c r="F9749" s="203"/>
    </row>
    <row r="9750" spans="2:6" ht="15.75">
      <c r="B9750" s="188"/>
      <c r="C9750" s="188"/>
      <c r="D9750" s="203"/>
      <c r="E9750" s="203"/>
      <c r="F9750" s="203"/>
    </row>
    <row r="9751" spans="2:6" ht="15.75">
      <c r="B9751" s="188"/>
      <c r="C9751" s="188"/>
      <c r="D9751" s="203"/>
      <c r="E9751" s="203"/>
      <c r="F9751" s="203"/>
    </row>
    <row r="9752" spans="2:6" ht="15.75">
      <c r="B9752" s="188"/>
      <c r="C9752" s="188"/>
      <c r="D9752" s="203"/>
      <c r="E9752" s="203"/>
      <c r="F9752" s="203"/>
    </row>
    <row r="9753" spans="2:6" ht="15.75">
      <c r="B9753" s="188"/>
      <c r="C9753" s="188"/>
      <c r="D9753" s="203"/>
      <c r="E9753" s="203"/>
      <c r="F9753" s="203"/>
    </row>
    <row r="9754" spans="2:6" ht="15.75">
      <c r="B9754" s="188"/>
      <c r="C9754" s="188"/>
      <c r="D9754" s="203"/>
      <c r="E9754" s="203"/>
      <c r="F9754" s="203"/>
    </row>
    <row r="9755" spans="2:6" ht="15.75">
      <c r="B9755" s="188"/>
      <c r="C9755" s="188"/>
      <c r="D9755" s="203"/>
      <c r="E9755" s="203"/>
      <c r="F9755" s="203"/>
    </row>
    <row r="9756" spans="2:6" ht="15.75">
      <c r="B9756" s="188"/>
      <c r="C9756" s="188"/>
      <c r="D9756" s="203"/>
      <c r="E9756" s="203"/>
      <c r="F9756" s="203"/>
    </row>
    <row r="9757" spans="2:6" ht="15.75">
      <c r="B9757" s="188"/>
      <c r="C9757" s="188"/>
      <c r="D9757" s="203"/>
      <c r="E9757" s="203"/>
      <c r="F9757" s="203"/>
    </row>
    <row r="9758" spans="2:6" ht="15.75">
      <c r="B9758" s="188"/>
      <c r="C9758" s="188"/>
      <c r="D9758" s="203"/>
      <c r="E9758" s="203"/>
      <c r="F9758" s="203"/>
    </row>
    <row r="9759" spans="2:6" ht="15.75">
      <c r="B9759" s="188"/>
      <c r="C9759" s="188"/>
      <c r="D9759" s="203"/>
      <c r="E9759" s="203"/>
      <c r="F9759" s="203"/>
    </row>
    <row r="9760" spans="2:6" ht="15.75">
      <c r="B9760" s="188"/>
      <c r="C9760" s="188"/>
      <c r="D9760" s="203"/>
      <c r="E9760" s="203"/>
      <c r="F9760" s="203"/>
    </row>
    <row r="9761" spans="2:6" ht="15.75">
      <c r="B9761" s="188"/>
      <c r="C9761" s="188"/>
      <c r="D9761" s="203"/>
      <c r="E9761" s="203"/>
      <c r="F9761" s="203"/>
    </row>
    <row r="9762" spans="2:6" ht="15.75">
      <c r="B9762" s="188"/>
      <c r="C9762" s="188"/>
      <c r="D9762" s="203"/>
      <c r="E9762" s="203"/>
      <c r="F9762" s="203"/>
    </row>
    <row r="9763" spans="2:6" ht="15.75">
      <c r="B9763" s="188"/>
      <c r="C9763" s="188"/>
      <c r="D9763" s="203"/>
      <c r="E9763" s="203"/>
      <c r="F9763" s="203"/>
    </row>
    <row r="9764" spans="2:6" ht="15.75">
      <c r="B9764" s="188"/>
      <c r="C9764" s="188"/>
      <c r="D9764" s="203"/>
      <c r="E9764" s="203"/>
      <c r="F9764" s="203"/>
    </row>
    <row r="9765" spans="2:6" ht="15.75">
      <c r="B9765" s="188"/>
      <c r="C9765" s="188"/>
      <c r="D9765" s="203"/>
      <c r="E9765" s="203"/>
      <c r="F9765" s="203"/>
    </row>
    <row r="9766" spans="2:6" ht="15.75">
      <c r="B9766" s="188"/>
      <c r="C9766" s="188"/>
      <c r="D9766" s="203"/>
      <c r="E9766" s="203"/>
      <c r="F9766" s="203"/>
    </row>
    <row r="9767" spans="2:6" ht="15.75">
      <c r="B9767" s="188"/>
      <c r="C9767" s="188"/>
      <c r="D9767" s="203"/>
      <c r="E9767" s="203"/>
      <c r="F9767" s="203"/>
    </row>
    <row r="9768" spans="2:6" ht="15.75">
      <c r="B9768" s="188"/>
      <c r="C9768" s="188"/>
      <c r="D9768" s="203"/>
      <c r="E9768" s="203"/>
      <c r="F9768" s="203"/>
    </row>
    <row r="9769" spans="2:6" ht="15.75">
      <c r="B9769" s="188"/>
      <c r="C9769" s="188"/>
      <c r="D9769" s="203"/>
      <c r="E9769" s="203"/>
      <c r="F9769" s="203"/>
    </row>
    <row r="9770" spans="2:6" ht="15.75">
      <c r="B9770" s="188"/>
      <c r="C9770" s="188"/>
      <c r="D9770" s="203"/>
      <c r="E9770" s="203"/>
      <c r="F9770" s="203"/>
    </row>
    <row r="9771" spans="2:6" ht="15.75">
      <c r="B9771" s="188"/>
      <c r="C9771" s="188"/>
      <c r="D9771" s="203"/>
      <c r="E9771" s="203"/>
      <c r="F9771" s="203"/>
    </row>
    <row r="9772" spans="2:6" ht="15.75">
      <c r="B9772" s="188"/>
      <c r="C9772" s="188"/>
      <c r="D9772" s="203"/>
      <c r="E9772" s="203"/>
      <c r="F9772" s="203"/>
    </row>
    <row r="9773" spans="2:6" ht="15.75">
      <c r="B9773" s="188"/>
      <c r="C9773" s="188"/>
      <c r="D9773" s="203"/>
      <c r="E9773" s="203"/>
      <c r="F9773" s="203"/>
    </row>
    <row r="9774" spans="2:6" ht="15.75">
      <c r="B9774" s="188"/>
      <c r="C9774" s="188"/>
      <c r="D9774" s="203"/>
      <c r="E9774" s="203"/>
      <c r="F9774" s="203"/>
    </row>
    <row r="9775" spans="2:6" ht="15.75">
      <c r="B9775" s="188"/>
      <c r="C9775" s="188"/>
      <c r="D9775" s="203"/>
      <c r="E9775" s="203"/>
      <c r="F9775" s="203"/>
    </row>
    <row r="9776" spans="2:6" ht="15.75">
      <c r="B9776" s="188"/>
      <c r="C9776" s="188"/>
      <c r="D9776" s="203"/>
      <c r="E9776" s="203"/>
      <c r="F9776" s="203"/>
    </row>
    <row r="9777" spans="2:6" ht="15.75">
      <c r="B9777" s="188"/>
      <c r="C9777" s="188"/>
      <c r="D9777" s="203"/>
      <c r="E9777" s="203"/>
      <c r="F9777" s="203"/>
    </row>
    <row r="9778" spans="2:6" ht="15.75">
      <c r="B9778" s="188"/>
      <c r="C9778" s="188"/>
      <c r="D9778" s="203"/>
      <c r="E9778" s="203"/>
      <c r="F9778" s="203"/>
    </row>
    <row r="9779" spans="2:6" ht="15.75">
      <c r="B9779" s="188"/>
      <c r="C9779" s="188"/>
      <c r="D9779" s="203"/>
      <c r="E9779" s="203"/>
      <c r="F9779" s="203"/>
    </row>
    <row r="9780" spans="2:6" ht="15.75">
      <c r="B9780" s="188"/>
      <c r="C9780" s="188"/>
      <c r="D9780" s="203"/>
      <c r="E9780" s="203"/>
      <c r="F9780" s="203"/>
    </row>
    <row r="9781" spans="2:6" ht="15.75">
      <c r="B9781" s="188"/>
      <c r="C9781" s="188"/>
      <c r="D9781" s="203"/>
      <c r="E9781" s="203"/>
      <c r="F9781" s="203"/>
    </row>
    <row r="9782" spans="2:6" ht="15.75">
      <c r="B9782" s="188"/>
      <c r="C9782" s="188"/>
      <c r="D9782" s="203"/>
      <c r="E9782" s="203"/>
      <c r="F9782" s="203"/>
    </row>
    <row r="9783" spans="2:6" ht="15.75">
      <c r="B9783" s="188"/>
      <c r="C9783" s="188"/>
      <c r="D9783" s="203"/>
      <c r="E9783" s="203"/>
      <c r="F9783" s="203"/>
    </row>
    <row r="9784" spans="2:6" ht="15.75">
      <c r="B9784" s="188"/>
      <c r="C9784" s="188"/>
      <c r="D9784" s="203"/>
      <c r="E9784" s="203"/>
      <c r="F9784" s="203"/>
    </row>
    <row r="9785" spans="2:6" ht="15.75">
      <c r="B9785" s="188"/>
      <c r="C9785" s="188"/>
      <c r="D9785" s="203"/>
      <c r="E9785" s="203"/>
      <c r="F9785" s="203"/>
    </row>
    <row r="9786" spans="2:6" ht="15.75">
      <c r="B9786" s="188"/>
      <c r="C9786" s="188"/>
      <c r="D9786" s="203"/>
      <c r="E9786" s="203"/>
      <c r="F9786" s="203"/>
    </row>
    <row r="9787" spans="2:6" ht="15.75">
      <c r="B9787" s="188"/>
      <c r="C9787" s="188"/>
      <c r="D9787" s="203"/>
      <c r="E9787" s="203"/>
      <c r="F9787" s="203"/>
    </row>
    <row r="9788" spans="2:6" ht="15.75">
      <c r="B9788" s="188"/>
      <c r="C9788" s="188"/>
      <c r="D9788" s="203"/>
      <c r="E9788" s="203"/>
      <c r="F9788" s="203"/>
    </row>
    <row r="9789" spans="2:6" ht="15.75">
      <c r="B9789" s="188"/>
      <c r="C9789" s="188"/>
      <c r="D9789" s="203"/>
      <c r="E9789" s="203"/>
      <c r="F9789" s="203"/>
    </row>
    <row r="9790" spans="2:6" ht="15.75">
      <c r="B9790" s="188"/>
      <c r="C9790" s="188"/>
      <c r="D9790" s="203"/>
      <c r="E9790" s="203"/>
      <c r="F9790" s="203"/>
    </row>
    <row r="9791" spans="2:6" ht="15.75">
      <c r="B9791" s="188"/>
      <c r="C9791" s="188"/>
      <c r="D9791" s="203"/>
      <c r="E9791" s="203"/>
      <c r="F9791" s="203"/>
    </row>
    <row r="9792" spans="2:6" ht="15.75">
      <c r="B9792" s="188"/>
      <c r="C9792" s="188"/>
      <c r="D9792" s="203"/>
      <c r="E9792" s="203"/>
      <c r="F9792" s="203"/>
    </row>
    <row r="9793" spans="2:6" ht="15.75">
      <c r="B9793" s="188"/>
      <c r="C9793" s="188"/>
      <c r="D9793" s="203"/>
      <c r="E9793" s="203"/>
      <c r="F9793" s="203"/>
    </row>
    <row r="9794" spans="2:6" ht="15.75">
      <c r="B9794" s="188"/>
      <c r="C9794" s="188"/>
      <c r="D9794" s="203"/>
      <c r="E9794" s="203"/>
      <c r="F9794" s="203"/>
    </row>
    <row r="9795" spans="2:6" ht="15.75">
      <c r="B9795" s="188"/>
      <c r="C9795" s="188"/>
      <c r="D9795" s="203"/>
      <c r="E9795" s="203"/>
      <c r="F9795" s="203"/>
    </row>
    <row r="9796" spans="2:6" ht="15.75">
      <c r="B9796" s="188"/>
      <c r="C9796" s="188"/>
      <c r="D9796" s="203"/>
      <c r="E9796" s="203"/>
      <c r="F9796" s="203"/>
    </row>
    <row r="9797" spans="2:6" ht="15.75">
      <c r="B9797" s="188"/>
      <c r="C9797" s="188"/>
      <c r="D9797" s="203"/>
      <c r="E9797" s="203"/>
      <c r="F9797" s="203"/>
    </row>
    <row r="9798" spans="2:6" ht="15.75">
      <c r="B9798" s="188"/>
      <c r="C9798" s="188"/>
      <c r="D9798" s="203"/>
      <c r="E9798" s="203"/>
      <c r="F9798" s="203"/>
    </row>
    <row r="9799" spans="2:6" ht="15.75">
      <c r="B9799" s="188"/>
      <c r="C9799" s="188"/>
      <c r="D9799" s="203"/>
      <c r="E9799" s="203"/>
      <c r="F9799" s="203"/>
    </row>
    <row r="9800" spans="2:6" ht="15.75">
      <c r="B9800" s="188"/>
      <c r="C9800" s="188"/>
      <c r="D9800" s="203"/>
      <c r="E9800" s="203"/>
      <c r="F9800" s="203"/>
    </row>
    <row r="9801" spans="2:6" ht="15.75">
      <c r="B9801" s="188"/>
      <c r="C9801" s="188"/>
      <c r="D9801" s="203"/>
      <c r="E9801" s="203"/>
      <c r="F9801" s="203"/>
    </row>
    <row r="9802" spans="2:6" ht="15.75">
      <c r="B9802" s="188"/>
      <c r="C9802" s="188"/>
      <c r="D9802" s="203"/>
      <c r="E9802" s="203"/>
      <c r="F9802" s="203"/>
    </row>
    <row r="9803" spans="2:6" ht="15.75">
      <c r="B9803" s="188"/>
      <c r="C9803" s="188"/>
      <c r="D9803" s="203"/>
      <c r="E9803" s="203"/>
      <c r="F9803" s="203"/>
    </row>
    <row r="9804" spans="2:6" ht="15.75">
      <c r="B9804" s="188"/>
      <c r="C9804" s="188"/>
      <c r="D9804" s="203"/>
      <c r="E9804" s="203"/>
      <c r="F9804" s="203"/>
    </row>
    <row r="9805" spans="2:6" ht="15.75">
      <c r="B9805" s="188"/>
      <c r="C9805" s="188"/>
      <c r="D9805" s="203"/>
      <c r="E9805" s="203"/>
      <c r="F9805" s="203"/>
    </row>
    <row r="9806" spans="2:6" ht="15.75">
      <c r="B9806" s="188"/>
      <c r="C9806" s="188"/>
      <c r="D9806" s="203"/>
      <c r="E9806" s="203"/>
      <c r="F9806" s="203"/>
    </row>
    <row r="9807" spans="2:6" ht="15.75">
      <c r="B9807" s="188"/>
      <c r="C9807" s="188"/>
      <c r="D9807" s="203"/>
      <c r="E9807" s="203"/>
      <c r="F9807" s="203"/>
    </row>
    <row r="9808" spans="2:6" ht="15.75">
      <c r="B9808" s="188"/>
      <c r="C9808" s="188"/>
      <c r="D9808" s="203"/>
      <c r="E9808" s="203"/>
      <c r="F9808" s="203"/>
    </row>
    <row r="9809" spans="2:6" ht="15.75">
      <c r="B9809" s="188"/>
      <c r="C9809" s="188"/>
      <c r="D9809" s="203"/>
      <c r="E9809" s="203"/>
      <c r="F9809" s="203"/>
    </row>
    <row r="9810" spans="2:6" ht="15.75">
      <c r="B9810" s="188"/>
      <c r="C9810" s="188"/>
      <c r="D9810" s="203"/>
      <c r="E9810" s="203"/>
      <c r="F9810" s="203"/>
    </row>
    <row r="9811" spans="2:6" ht="15.75">
      <c r="B9811" s="188"/>
      <c r="C9811" s="188"/>
      <c r="D9811" s="203"/>
      <c r="E9811" s="203"/>
      <c r="F9811" s="203"/>
    </row>
    <row r="9812" spans="2:6" ht="15.75">
      <c r="B9812" s="188"/>
      <c r="C9812" s="188"/>
      <c r="D9812" s="203"/>
      <c r="E9812" s="203"/>
      <c r="F9812" s="203"/>
    </row>
    <row r="9813" spans="2:6" ht="15.75">
      <c r="B9813" s="188"/>
      <c r="C9813" s="188"/>
      <c r="D9813" s="203"/>
      <c r="E9813" s="203"/>
      <c r="F9813" s="203"/>
    </row>
    <row r="9814" spans="2:6" ht="15.75">
      <c r="B9814" s="188"/>
      <c r="C9814" s="188"/>
      <c r="D9814" s="203"/>
      <c r="E9814" s="203"/>
      <c r="F9814" s="203"/>
    </row>
    <row r="9815" spans="2:6" ht="15.75">
      <c r="B9815" s="188"/>
      <c r="C9815" s="188"/>
      <c r="D9815" s="203"/>
      <c r="E9815" s="203"/>
      <c r="F9815" s="203"/>
    </row>
    <row r="9816" spans="2:6" ht="15.75">
      <c r="B9816" s="188"/>
      <c r="C9816" s="188"/>
      <c r="D9816" s="203"/>
      <c r="E9816" s="203"/>
      <c r="F9816" s="203"/>
    </row>
    <row r="9817" spans="2:6" ht="15.75">
      <c r="B9817" s="188"/>
      <c r="C9817" s="188"/>
      <c r="D9817" s="203"/>
      <c r="E9817" s="203"/>
      <c r="F9817" s="203"/>
    </row>
    <row r="9818" spans="2:6" ht="15.75">
      <c r="B9818" s="188"/>
      <c r="C9818" s="188"/>
      <c r="D9818" s="203"/>
      <c r="E9818" s="203"/>
      <c r="F9818" s="203"/>
    </row>
    <row r="9819" spans="2:6" ht="15.75">
      <c r="B9819" s="188"/>
      <c r="C9819" s="188"/>
      <c r="D9819" s="203"/>
      <c r="E9819" s="203"/>
      <c r="F9819" s="203"/>
    </row>
    <row r="9820" spans="2:6" ht="15.75">
      <c r="B9820" s="188"/>
      <c r="C9820" s="188"/>
      <c r="D9820" s="203"/>
      <c r="E9820" s="203"/>
      <c r="F9820" s="203"/>
    </row>
    <row r="9821" spans="2:6" ht="15.75">
      <c r="B9821" s="188"/>
      <c r="C9821" s="188"/>
      <c r="D9821" s="203"/>
      <c r="E9821" s="203"/>
      <c r="F9821" s="203"/>
    </row>
    <row r="9822" spans="2:6" ht="15.75">
      <c r="B9822" s="188"/>
      <c r="C9822" s="188"/>
      <c r="D9822" s="203"/>
      <c r="E9822" s="203"/>
      <c r="F9822" s="203"/>
    </row>
    <row r="9823" spans="2:6" ht="15.75">
      <c r="B9823" s="188"/>
      <c r="C9823" s="188"/>
      <c r="D9823" s="203"/>
      <c r="E9823" s="203"/>
      <c r="F9823" s="203"/>
    </row>
    <row r="9824" spans="2:6" ht="15.75">
      <c r="B9824" s="188"/>
      <c r="C9824" s="188"/>
      <c r="D9824" s="203"/>
      <c r="E9824" s="203"/>
      <c r="F9824" s="203"/>
    </row>
    <row r="9825" spans="2:6" ht="15.75">
      <c r="B9825" s="188"/>
      <c r="C9825" s="188"/>
      <c r="D9825" s="203"/>
      <c r="E9825" s="203"/>
      <c r="F9825" s="203"/>
    </row>
    <row r="9826" spans="2:6" ht="15.75">
      <c r="B9826" s="188"/>
      <c r="C9826" s="188"/>
      <c r="D9826" s="203"/>
      <c r="E9826" s="203"/>
      <c r="F9826" s="203"/>
    </row>
    <row r="9827" spans="2:6" ht="15.75">
      <c r="B9827" s="188"/>
      <c r="C9827" s="188"/>
      <c r="D9827" s="203"/>
      <c r="E9827" s="203"/>
      <c r="F9827" s="203"/>
    </row>
    <row r="9828" spans="2:6" ht="15.75">
      <c r="B9828" s="188"/>
      <c r="C9828" s="188"/>
      <c r="D9828" s="203"/>
      <c r="E9828" s="203"/>
      <c r="F9828" s="203"/>
    </row>
    <row r="9829" spans="2:6" ht="15.75">
      <c r="B9829" s="188"/>
      <c r="C9829" s="188"/>
      <c r="D9829" s="203"/>
      <c r="E9829" s="203"/>
      <c r="F9829" s="203"/>
    </row>
    <row r="9830" spans="2:6" ht="15.75">
      <c r="B9830" s="188"/>
      <c r="C9830" s="188"/>
      <c r="D9830" s="203"/>
      <c r="E9830" s="203"/>
      <c r="F9830" s="203"/>
    </row>
    <row r="9831" spans="2:6" ht="15.75">
      <c r="B9831" s="188"/>
      <c r="C9831" s="188"/>
      <c r="D9831" s="203"/>
      <c r="E9831" s="203"/>
      <c r="F9831" s="203"/>
    </row>
    <row r="9832" spans="2:6" ht="15.75">
      <c r="B9832" s="188"/>
      <c r="C9832" s="188"/>
      <c r="D9832" s="203"/>
      <c r="E9832" s="203"/>
      <c r="F9832" s="203"/>
    </row>
    <row r="9833" spans="2:6" ht="15.75">
      <c r="B9833" s="188"/>
      <c r="C9833" s="188"/>
      <c r="D9833" s="203"/>
      <c r="E9833" s="203"/>
      <c r="F9833" s="203"/>
    </row>
    <row r="9834" spans="2:6" ht="15.75">
      <c r="B9834" s="188"/>
      <c r="C9834" s="188"/>
      <c r="D9834" s="203"/>
      <c r="E9834" s="203"/>
      <c r="F9834" s="203"/>
    </row>
    <row r="9835" spans="2:6" ht="15.75">
      <c r="B9835" s="188"/>
      <c r="C9835" s="188"/>
      <c r="D9835" s="203"/>
      <c r="E9835" s="203"/>
      <c r="F9835" s="203"/>
    </row>
    <row r="9836" spans="2:6" ht="15.75">
      <c r="B9836" s="188"/>
      <c r="C9836" s="188"/>
      <c r="D9836" s="203"/>
      <c r="E9836" s="203"/>
      <c r="F9836" s="203"/>
    </row>
    <row r="9837" spans="2:6" ht="15.75">
      <c r="B9837" s="188"/>
      <c r="C9837" s="188"/>
      <c r="D9837" s="203"/>
      <c r="E9837" s="203"/>
      <c r="F9837" s="203"/>
    </row>
    <row r="9838" spans="2:6" ht="15.75">
      <c r="B9838" s="188"/>
      <c r="C9838" s="188"/>
      <c r="D9838" s="203"/>
      <c r="E9838" s="203"/>
      <c r="F9838" s="203"/>
    </row>
    <row r="9839" spans="2:6" ht="15.75">
      <c r="B9839" s="188"/>
      <c r="C9839" s="188"/>
      <c r="D9839" s="203"/>
      <c r="E9839" s="203"/>
      <c r="F9839" s="203"/>
    </row>
    <row r="9840" spans="2:6" ht="15.75">
      <c r="B9840" s="188"/>
      <c r="C9840" s="188"/>
      <c r="D9840" s="203"/>
      <c r="E9840" s="203"/>
      <c r="F9840" s="203"/>
    </row>
    <row r="9841" spans="2:6" ht="15.75">
      <c r="B9841" s="188"/>
      <c r="C9841" s="188"/>
      <c r="D9841" s="203"/>
      <c r="E9841" s="203"/>
      <c r="F9841" s="203"/>
    </row>
    <row r="9842" spans="2:6" ht="15.75">
      <c r="B9842" s="188"/>
      <c r="C9842" s="188"/>
      <c r="D9842" s="203"/>
      <c r="E9842" s="203"/>
      <c r="F9842" s="203"/>
    </row>
    <row r="9843" spans="2:6" ht="15.75">
      <c r="B9843" s="188"/>
      <c r="C9843" s="188"/>
      <c r="D9843" s="203"/>
      <c r="E9843" s="203"/>
      <c r="F9843" s="203"/>
    </row>
    <row r="9844" spans="2:6" ht="15.75">
      <c r="B9844" s="188"/>
      <c r="C9844" s="188"/>
      <c r="D9844" s="203"/>
      <c r="E9844" s="203"/>
      <c r="F9844" s="203"/>
    </row>
    <row r="9845" spans="2:6" ht="15.75">
      <c r="B9845" s="188"/>
      <c r="C9845" s="188"/>
      <c r="D9845" s="203"/>
      <c r="E9845" s="203"/>
      <c r="F9845" s="203"/>
    </row>
    <row r="9846" spans="2:6" ht="15.75">
      <c r="B9846" s="188"/>
      <c r="C9846" s="188"/>
      <c r="D9846" s="203"/>
      <c r="E9846" s="203"/>
      <c r="F9846" s="203"/>
    </row>
    <row r="9847" spans="2:6" ht="15.75">
      <c r="B9847" s="188"/>
      <c r="C9847" s="188"/>
      <c r="D9847" s="203"/>
      <c r="E9847" s="203"/>
      <c r="F9847" s="203"/>
    </row>
    <row r="9848" spans="2:6" ht="15.75">
      <c r="B9848" s="188"/>
      <c r="C9848" s="188"/>
      <c r="D9848" s="203"/>
      <c r="E9848" s="203"/>
      <c r="F9848" s="203"/>
    </row>
    <row r="9849" spans="2:6" ht="15.75">
      <c r="B9849" s="188"/>
      <c r="C9849" s="188"/>
      <c r="D9849" s="203"/>
      <c r="E9849" s="203"/>
      <c r="F9849" s="203"/>
    </row>
    <row r="9850" spans="2:6" ht="15.75">
      <c r="B9850" s="188"/>
      <c r="C9850" s="188"/>
      <c r="D9850" s="203"/>
      <c r="E9850" s="203"/>
      <c r="F9850" s="203"/>
    </row>
    <row r="9851" spans="2:6" ht="15.75">
      <c r="B9851" s="188"/>
      <c r="C9851" s="188"/>
      <c r="D9851" s="203"/>
      <c r="E9851" s="203"/>
      <c r="F9851" s="203"/>
    </row>
    <row r="9852" spans="2:6" ht="15.75">
      <c r="B9852" s="188"/>
      <c r="C9852" s="188"/>
      <c r="D9852" s="203"/>
      <c r="E9852" s="203"/>
      <c r="F9852" s="203"/>
    </row>
    <row r="9853" spans="2:6" ht="15.75">
      <c r="B9853" s="188"/>
      <c r="C9853" s="188"/>
      <c r="D9853" s="203"/>
      <c r="E9853" s="203"/>
      <c r="F9853" s="203"/>
    </row>
    <row r="9854" spans="2:6" ht="15.75">
      <c r="B9854" s="188"/>
      <c r="C9854" s="188"/>
      <c r="D9854" s="203"/>
      <c r="E9854" s="203"/>
      <c r="F9854" s="203"/>
    </row>
    <row r="9855" spans="2:6" ht="15.75">
      <c r="B9855" s="188"/>
      <c r="C9855" s="188"/>
      <c r="D9855" s="203"/>
      <c r="E9855" s="203"/>
      <c r="F9855" s="203"/>
    </row>
    <row r="9856" spans="2:6" ht="15.75">
      <c r="B9856" s="188"/>
      <c r="C9856" s="188"/>
      <c r="D9856" s="203"/>
      <c r="E9856" s="203"/>
      <c r="F9856" s="203"/>
    </row>
    <row r="9857" spans="2:6" ht="15.75">
      <c r="B9857" s="188"/>
      <c r="C9857" s="188"/>
      <c r="D9857" s="203"/>
      <c r="E9857" s="203"/>
      <c r="F9857" s="203"/>
    </row>
    <row r="9858" spans="2:6" ht="15.75">
      <c r="B9858" s="188"/>
      <c r="C9858" s="188"/>
      <c r="D9858" s="203"/>
      <c r="E9858" s="203"/>
      <c r="F9858" s="203"/>
    </row>
    <row r="9859" spans="2:6" ht="15.75">
      <c r="B9859" s="188"/>
      <c r="C9859" s="188"/>
      <c r="D9859" s="203"/>
      <c r="E9859" s="203"/>
      <c r="F9859" s="203"/>
    </row>
    <row r="9860" spans="2:6" ht="15.75">
      <c r="B9860" s="188"/>
      <c r="C9860" s="188"/>
      <c r="D9860" s="203"/>
      <c r="E9860" s="203"/>
      <c r="F9860" s="203"/>
    </row>
    <row r="9861" spans="2:6" ht="15.75">
      <c r="B9861" s="188"/>
      <c r="C9861" s="188"/>
      <c r="D9861" s="203"/>
      <c r="E9861" s="203"/>
      <c r="F9861" s="203"/>
    </row>
    <row r="9862" spans="2:6" ht="15.75">
      <c r="B9862" s="188"/>
      <c r="C9862" s="188"/>
      <c r="D9862" s="203"/>
      <c r="E9862" s="203"/>
      <c r="F9862" s="203"/>
    </row>
    <row r="9863" spans="2:6" ht="15.75">
      <c r="B9863" s="188"/>
      <c r="C9863" s="188"/>
      <c r="D9863" s="203"/>
      <c r="E9863" s="203"/>
      <c r="F9863" s="203"/>
    </row>
    <row r="9864" spans="2:6" ht="15.75">
      <c r="B9864" s="188"/>
      <c r="C9864" s="188"/>
      <c r="D9864" s="203"/>
      <c r="E9864" s="203"/>
      <c r="F9864" s="203"/>
    </row>
    <row r="9865" spans="2:6" ht="15.75">
      <c r="B9865" s="188"/>
      <c r="C9865" s="188"/>
      <c r="D9865" s="203"/>
      <c r="E9865" s="203"/>
      <c r="F9865" s="203"/>
    </row>
    <row r="9866" spans="2:6" ht="15.75">
      <c r="B9866" s="188"/>
      <c r="C9866" s="188"/>
      <c r="D9866" s="203"/>
      <c r="E9866" s="203"/>
      <c r="F9866" s="203"/>
    </row>
    <row r="9867" spans="2:6" ht="15.75">
      <c r="B9867" s="188"/>
      <c r="C9867" s="188"/>
      <c r="D9867" s="203"/>
      <c r="E9867" s="203"/>
      <c r="F9867" s="203"/>
    </row>
    <row r="9868" spans="2:6" ht="15.75">
      <c r="B9868" s="188"/>
      <c r="C9868" s="188"/>
      <c r="D9868" s="203"/>
      <c r="E9868" s="203"/>
      <c r="F9868" s="203"/>
    </row>
    <row r="9869" spans="2:6" ht="15.75">
      <c r="B9869" s="188"/>
      <c r="C9869" s="188"/>
      <c r="D9869" s="203"/>
      <c r="E9869" s="203"/>
      <c r="F9869" s="203"/>
    </row>
    <row r="9870" spans="2:6" ht="15.75">
      <c r="B9870" s="188"/>
      <c r="C9870" s="188"/>
      <c r="D9870" s="203"/>
      <c r="E9870" s="203"/>
      <c r="F9870" s="203"/>
    </row>
    <row r="9871" spans="2:6" ht="15.75">
      <c r="B9871" s="188"/>
      <c r="C9871" s="188"/>
      <c r="D9871" s="203"/>
      <c r="E9871" s="203"/>
      <c r="F9871" s="203"/>
    </row>
    <row r="9872" spans="2:6" ht="15.75">
      <c r="B9872" s="188"/>
      <c r="C9872" s="188"/>
      <c r="D9872" s="203"/>
      <c r="E9872" s="203"/>
      <c r="F9872" s="203"/>
    </row>
    <row r="9873" spans="2:6" ht="15.75">
      <c r="B9873" s="188"/>
      <c r="C9873" s="188"/>
      <c r="D9873" s="203"/>
      <c r="E9873" s="203"/>
      <c r="F9873" s="203"/>
    </row>
    <row r="9874" spans="2:6" ht="15.75">
      <c r="B9874" s="188"/>
      <c r="C9874" s="188"/>
      <c r="D9874" s="203"/>
      <c r="E9874" s="203"/>
      <c r="F9874" s="203"/>
    </row>
    <row r="9875" spans="2:6" ht="15.75">
      <c r="B9875" s="188"/>
      <c r="C9875" s="188"/>
      <c r="D9875" s="203"/>
      <c r="E9875" s="203"/>
      <c r="F9875" s="203"/>
    </row>
    <row r="9876" spans="2:6" ht="15.75">
      <c r="B9876" s="188"/>
      <c r="C9876" s="188"/>
      <c r="D9876" s="203"/>
      <c r="E9876" s="203"/>
      <c r="F9876" s="203"/>
    </row>
    <row r="9877" spans="2:6" ht="15.75">
      <c r="B9877" s="188"/>
      <c r="C9877" s="188"/>
      <c r="D9877" s="203"/>
      <c r="E9877" s="203"/>
      <c r="F9877" s="203"/>
    </row>
    <row r="9878" spans="2:6" ht="15.75">
      <c r="B9878" s="188"/>
      <c r="C9878" s="188"/>
      <c r="D9878" s="203"/>
      <c r="E9878" s="203"/>
      <c r="F9878" s="203"/>
    </row>
    <row r="9879" spans="2:6" ht="15.75">
      <c r="B9879" s="188"/>
      <c r="C9879" s="188"/>
      <c r="D9879" s="203"/>
      <c r="E9879" s="203"/>
      <c r="F9879" s="203"/>
    </row>
    <row r="9880" spans="2:6" ht="15.75">
      <c r="B9880" s="188"/>
      <c r="C9880" s="188"/>
      <c r="D9880" s="203"/>
      <c r="E9880" s="203"/>
      <c r="F9880" s="203"/>
    </row>
    <row r="9881" spans="2:6" ht="15.75">
      <c r="B9881" s="188"/>
      <c r="C9881" s="188"/>
      <c r="D9881" s="203"/>
      <c r="E9881" s="203"/>
      <c r="F9881" s="203"/>
    </row>
    <row r="9882" spans="2:6" ht="15.75">
      <c r="B9882" s="188"/>
      <c r="C9882" s="188"/>
      <c r="D9882" s="203"/>
      <c r="E9882" s="203"/>
      <c r="F9882" s="203"/>
    </row>
    <row r="9883" spans="2:6" ht="15.75">
      <c r="B9883" s="188"/>
      <c r="C9883" s="188"/>
      <c r="D9883" s="203"/>
      <c r="E9883" s="203"/>
      <c r="F9883" s="203"/>
    </row>
    <row r="9884" spans="2:6" ht="15.75">
      <c r="B9884" s="188"/>
      <c r="C9884" s="188"/>
      <c r="D9884" s="203"/>
      <c r="E9884" s="203"/>
      <c r="F9884" s="203"/>
    </row>
    <row r="9885" spans="2:6" ht="15.75">
      <c r="B9885" s="188"/>
      <c r="C9885" s="188"/>
      <c r="D9885" s="203"/>
      <c r="E9885" s="203"/>
      <c r="F9885" s="203"/>
    </row>
    <row r="9886" spans="2:6" ht="15.75">
      <c r="B9886" s="188"/>
      <c r="C9886" s="188"/>
      <c r="D9886" s="203"/>
      <c r="E9886" s="203"/>
      <c r="F9886" s="203"/>
    </row>
    <row r="9887" spans="2:6" ht="15.75">
      <c r="B9887" s="188"/>
      <c r="C9887" s="188"/>
      <c r="D9887" s="203"/>
      <c r="E9887" s="203"/>
      <c r="F9887" s="203"/>
    </row>
    <row r="9888" spans="2:6" ht="15.75">
      <c r="B9888" s="188"/>
      <c r="C9888" s="188"/>
      <c r="D9888" s="203"/>
      <c r="E9888" s="203"/>
      <c r="F9888" s="203"/>
    </row>
    <row r="9889" spans="2:6" ht="15.75">
      <c r="B9889" s="188"/>
      <c r="C9889" s="188"/>
      <c r="D9889" s="203"/>
      <c r="E9889" s="203"/>
      <c r="F9889" s="203"/>
    </row>
    <row r="9890" spans="2:6" ht="15.75">
      <c r="B9890" s="188"/>
      <c r="C9890" s="188"/>
      <c r="D9890" s="203"/>
      <c r="E9890" s="203"/>
      <c r="F9890" s="203"/>
    </row>
    <row r="9891" spans="2:6" ht="15.75">
      <c r="B9891" s="188"/>
      <c r="C9891" s="188"/>
      <c r="D9891" s="203"/>
      <c r="E9891" s="203"/>
      <c r="F9891" s="203"/>
    </row>
    <row r="9892" spans="2:6" ht="15.75">
      <c r="B9892" s="188"/>
      <c r="C9892" s="188"/>
      <c r="D9892" s="203"/>
      <c r="E9892" s="203"/>
      <c r="F9892" s="203"/>
    </row>
    <row r="9893" spans="2:6" ht="15.75">
      <c r="B9893" s="188"/>
      <c r="C9893" s="188"/>
      <c r="D9893" s="203"/>
      <c r="E9893" s="203"/>
      <c r="F9893" s="203"/>
    </row>
    <row r="9894" spans="2:6" ht="15.75">
      <c r="B9894" s="188"/>
      <c r="C9894" s="188"/>
      <c r="D9894" s="203"/>
      <c r="E9894" s="203"/>
      <c r="F9894" s="203"/>
    </row>
    <row r="9895" spans="2:6" ht="15.75">
      <c r="B9895" s="188"/>
      <c r="C9895" s="188"/>
      <c r="D9895" s="203"/>
      <c r="E9895" s="203"/>
      <c r="F9895" s="203"/>
    </row>
    <row r="9896" spans="2:6" ht="15.75">
      <c r="B9896" s="188"/>
      <c r="C9896" s="188"/>
      <c r="D9896" s="203"/>
      <c r="E9896" s="203"/>
      <c r="F9896" s="203"/>
    </row>
    <row r="9897" spans="2:6" ht="15.75">
      <c r="B9897" s="188"/>
      <c r="C9897" s="188"/>
      <c r="D9897" s="203"/>
      <c r="E9897" s="203"/>
      <c r="F9897" s="203"/>
    </row>
    <row r="9898" spans="2:6" ht="15.75">
      <c r="B9898" s="188"/>
      <c r="C9898" s="188"/>
      <c r="D9898" s="203"/>
      <c r="E9898" s="203"/>
      <c r="F9898" s="203"/>
    </row>
    <row r="9899" spans="2:6" ht="15.75">
      <c r="B9899" s="188"/>
      <c r="C9899" s="188"/>
      <c r="D9899" s="203"/>
      <c r="E9899" s="203"/>
      <c r="F9899" s="203"/>
    </row>
    <row r="9900" spans="2:6" ht="15.75">
      <c r="B9900" s="188"/>
      <c r="C9900" s="188"/>
      <c r="D9900" s="203"/>
      <c r="E9900" s="203"/>
      <c r="F9900" s="203"/>
    </row>
    <row r="9901" spans="2:6" ht="15.75">
      <c r="B9901" s="188"/>
      <c r="C9901" s="188"/>
      <c r="D9901" s="203"/>
      <c r="E9901" s="203"/>
      <c r="F9901" s="203"/>
    </row>
    <row r="9902" spans="2:6" ht="15.75">
      <c r="B9902" s="188"/>
      <c r="C9902" s="188"/>
      <c r="D9902" s="203"/>
      <c r="E9902" s="203"/>
      <c r="F9902" s="203"/>
    </row>
    <row r="9903" spans="2:6" ht="15.75">
      <c r="B9903" s="188"/>
      <c r="C9903" s="188"/>
      <c r="D9903" s="203"/>
      <c r="E9903" s="203"/>
      <c r="F9903" s="203"/>
    </row>
    <row r="9904" spans="2:6" ht="15.75">
      <c r="B9904" s="188"/>
      <c r="C9904" s="188"/>
      <c r="D9904" s="203"/>
      <c r="E9904" s="203"/>
      <c r="F9904" s="203"/>
    </row>
    <row r="9905" spans="2:6" ht="15.75">
      <c r="B9905" s="188"/>
      <c r="C9905" s="188"/>
      <c r="D9905" s="203"/>
      <c r="E9905" s="203"/>
      <c r="F9905" s="203"/>
    </row>
    <row r="9906" spans="2:6" ht="15.75">
      <c r="B9906" s="188"/>
      <c r="C9906" s="188"/>
      <c r="D9906" s="203"/>
      <c r="E9906" s="203"/>
      <c r="F9906" s="203"/>
    </row>
    <row r="9907" spans="2:6" ht="15.75">
      <c r="B9907" s="188"/>
      <c r="C9907" s="188"/>
      <c r="D9907" s="203"/>
      <c r="E9907" s="203"/>
      <c r="F9907" s="203"/>
    </row>
    <row r="9908" spans="2:6" ht="15.75">
      <c r="B9908" s="188"/>
      <c r="C9908" s="188"/>
      <c r="D9908" s="203"/>
      <c r="E9908" s="203"/>
      <c r="F9908" s="203"/>
    </row>
    <row r="9909" spans="2:6" ht="15.75">
      <c r="B9909" s="188"/>
      <c r="C9909" s="188"/>
      <c r="D9909" s="203"/>
      <c r="E9909" s="203"/>
      <c r="F9909" s="203"/>
    </row>
    <row r="9910" spans="2:6" ht="15.75">
      <c r="B9910" s="188"/>
      <c r="C9910" s="188"/>
      <c r="D9910" s="203"/>
      <c r="E9910" s="203"/>
      <c r="F9910" s="203"/>
    </row>
    <row r="9911" spans="2:6" ht="15.75">
      <c r="B9911" s="188"/>
      <c r="C9911" s="188"/>
      <c r="D9911" s="203"/>
      <c r="E9911" s="203"/>
      <c r="F9911" s="203"/>
    </row>
    <row r="9912" spans="2:6" ht="15.75">
      <c r="B9912" s="188"/>
      <c r="C9912" s="188"/>
      <c r="D9912" s="203"/>
      <c r="E9912" s="203"/>
      <c r="F9912" s="203"/>
    </row>
    <row r="9913" spans="2:6" ht="15.75">
      <c r="B9913" s="188"/>
      <c r="C9913" s="188"/>
      <c r="D9913" s="203"/>
      <c r="E9913" s="203"/>
      <c r="F9913" s="203"/>
    </row>
    <row r="9914" spans="2:6" ht="15.75">
      <c r="B9914" s="188"/>
      <c r="C9914" s="188"/>
      <c r="D9914" s="203"/>
      <c r="E9914" s="203"/>
      <c r="F9914" s="203"/>
    </row>
    <row r="9915" spans="2:6" ht="15.75">
      <c r="B9915" s="188"/>
      <c r="C9915" s="188"/>
      <c r="D9915" s="203"/>
      <c r="E9915" s="203"/>
      <c r="F9915" s="203"/>
    </row>
    <row r="9916" spans="2:6" ht="15.75">
      <c r="B9916" s="188"/>
      <c r="C9916" s="188"/>
      <c r="D9916" s="203"/>
      <c r="E9916" s="203"/>
      <c r="F9916" s="203"/>
    </row>
    <row r="9917" spans="2:6" ht="15.75">
      <c r="B9917" s="188"/>
      <c r="C9917" s="188"/>
      <c r="D9917" s="203"/>
      <c r="E9917" s="203"/>
      <c r="F9917" s="203"/>
    </row>
    <row r="9918" spans="2:6" ht="15.75">
      <c r="B9918" s="188"/>
      <c r="C9918" s="188"/>
      <c r="D9918" s="203"/>
      <c r="E9918" s="203"/>
      <c r="F9918" s="203"/>
    </row>
    <row r="9919" spans="2:6" ht="15.75">
      <c r="B9919" s="188"/>
      <c r="C9919" s="188"/>
      <c r="D9919" s="203"/>
      <c r="E9919" s="203"/>
      <c r="F9919" s="203"/>
    </row>
    <row r="9920" spans="2:6" ht="15.75">
      <c r="B9920" s="188"/>
      <c r="C9920" s="188"/>
      <c r="D9920" s="203"/>
      <c r="E9920" s="203"/>
      <c r="F9920" s="203"/>
    </row>
    <row r="9921" spans="2:6" ht="15.75">
      <c r="B9921" s="188"/>
      <c r="C9921" s="188"/>
      <c r="D9921" s="203"/>
      <c r="E9921" s="203"/>
      <c r="F9921" s="203"/>
    </row>
    <row r="9922" spans="2:6" ht="15.75">
      <c r="B9922" s="188"/>
      <c r="C9922" s="188"/>
      <c r="D9922" s="203"/>
      <c r="E9922" s="203"/>
      <c r="F9922" s="203"/>
    </row>
    <row r="9923" spans="2:6" ht="15.75">
      <c r="B9923" s="188"/>
      <c r="C9923" s="188"/>
      <c r="D9923" s="203"/>
      <c r="E9923" s="203"/>
      <c r="F9923" s="203"/>
    </row>
    <row r="9924" spans="2:6" ht="15.75">
      <c r="B9924" s="188"/>
      <c r="C9924" s="188"/>
      <c r="D9924" s="203"/>
      <c r="E9924" s="203"/>
      <c r="F9924" s="203"/>
    </row>
    <row r="9925" spans="2:6" ht="15.75">
      <c r="B9925" s="188"/>
      <c r="C9925" s="188"/>
      <c r="D9925" s="203"/>
      <c r="E9925" s="203"/>
      <c r="F9925" s="203"/>
    </row>
    <row r="9926" spans="2:6" ht="15.75">
      <c r="B9926" s="188"/>
      <c r="C9926" s="188"/>
      <c r="D9926" s="203"/>
      <c r="E9926" s="203"/>
      <c r="F9926" s="203"/>
    </row>
    <row r="9927" spans="2:6" ht="15.75">
      <c r="B9927" s="188"/>
      <c r="C9927" s="188"/>
      <c r="D9927" s="203"/>
      <c r="E9927" s="203"/>
      <c r="F9927" s="203"/>
    </row>
    <row r="9928" spans="2:6" ht="15.75">
      <c r="B9928" s="188"/>
      <c r="C9928" s="188"/>
      <c r="D9928" s="203"/>
      <c r="E9928" s="203"/>
      <c r="F9928" s="203"/>
    </row>
    <row r="9929" spans="2:6" ht="15.75">
      <c r="B9929" s="188"/>
      <c r="C9929" s="188"/>
      <c r="D9929" s="203"/>
      <c r="E9929" s="203"/>
      <c r="F9929" s="203"/>
    </row>
    <row r="9930" spans="2:6" ht="15.75">
      <c r="B9930" s="188"/>
      <c r="C9930" s="188"/>
      <c r="D9930" s="203"/>
      <c r="E9930" s="203"/>
      <c r="F9930" s="203"/>
    </row>
    <row r="9931" spans="2:6" ht="15.75">
      <c r="B9931" s="188"/>
      <c r="C9931" s="188"/>
      <c r="D9931" s="203"/>
      <c r="E9931" s="203"/>
      <c r="F9931" s="203"/>
    </row>
    <row r="9932" spans="2:6" ht="15.75">
      <c r="B9932" s="188"/>
      <c r="C9932" s="188"/>
      <c r="D9932" s="203"/>
      <c r="E9932" s="203"/>
      <c r="F9932" s="203"/>
    </row>
    <row r="9933" spans="2:6" ht="15.75">
      <c r="B9933" s="188"/>
      <c r="C9933" s="188"/>
      <c r="D9933" s="203"/>
      <c r="E9933" s="203"/>
      <c r="F9933" s="203"/>
    </row>
    <row r="9934" spans="2:6" ht="15.75">
      <c r="B9934" s="188"/>
      <c r="C9934" s="188"/>
      <c r="D9934" s="203"/>
      <c r="E9934" s="203"/>
      <c r="F9934" s="203"/>
    </row>
    <row r="9935" spans="2:6" ht="15.75">
      <c r="B9935" s="188"/>
      <c r="C9935" s="188"/>
      <c r="D9935" s="203"/>
      <c r="E9935" s="203"/>
      <c r="F9935" s="203"/>
    </row>
    <row r="9936" spans="2:6" ht="15.75">
      <c r="B9936" s="188"/>
      <c r="C9936" s="188"/>
      <c r="D9936" s="203"/>
      <c r="E9936" s="203"/>
      <c r="F9936" s="203"/>
    </row>
    <row r="9937" spans="2:6" ht="15.75">
      <c r="B9937" s="188"/>
      <c r="C9937" s="188"/>
      <c r="D9937" s="203"/>
      <c r="E9937" s="203"/>
      <c r="F9937" s="203"/>
    </row>
    <row r="9938" spans="2:6" ht="15.75">
      <c r="B9938" s="188"/>
      <c r="C9938" s="188"/>
      <c r="D9938" s="203"/>
      <c r="E9938" s="203"/>
      <c r="F9938" s="203"/>
    </row>
    <row r="9939" spans="2:6" ht="15.75">
      <c r="B9939" s="188"/>
      <c r="C9939" s="188"/>
      <c r="D9939" s="203"/>
      <c r="E9939" s="203"/>
      <c r="F9939" s="203"/>
    </row>
    <row r="9940" spans="2:6" ht="15.75">
      <c r="B9940" s="188"/>
      <c r="C9940" s="188"/>
      <c r="D9940" s="203"/>
      <c r="E9940" s="203"/>
      <c r="F9940" s="203"/>
    </row>
    <row r="9941" spans="2:6" ht="15.75">
      <c r="B9941" s="188"/>
      <c r="C9941" s="188"/>
      <c r="D9941" s="203"/>
      <c r="E9941" s="203"/>
      <c r="F9941" s="203"/>
    </row>
    <row r="9942" spans="2:6" ht="15.75">
      <c r="B9942" s="188"/>
      <c r="C9942" s="188"/>
      <c r="D9942" s="203"/>
      <c r="E9942" s="203"/>
      <c r="F9942" s="203"/>
    </row>
    <row r="9943" spans="2:6" ht="15.75">
      <c r="B9943" s="188"/>
      <c r="C9943" s="188"/>
      <c r="D9943" s="203"/>
      <c r="E9943" s="203"/>
      <c r="F9943" s="203"/>
    </row>
    <row r="9944" spans="2:6" ht="15.75">
      <c r="B9944" s="188"/>
      <c r="C9944" s="188"/>
      <c r="D9944" s="203"/>
      <c r="E9944" s="203"/>
      <c r="F9944" s="203"/>
    </row>
    <row r="9945" spans="2:6" ht="15.75">
      <c r="B9945" s="188"/>
      <c r="C9945" s="188"/>
      <c r="D9945" s="203"/>
      <c r="E9945" s="203"/>
      <c r="F9945" s="203"/>
    </row>
    <row r="9946" spans="2:6" ht="15.75">
      <c r="B9946" s="188"/>
      <c r="C9946" s="188"/>
      <c r="D9946" s="203"/>
      <c r="E9946" s="203"/>
      <c r="F9946" s="203"/>
    </row>
    <row r="9947" spans="2:6" ht="15.75">
      <c r="B9947" s="188"/>
      <c r="C9947" s="188"/>
      <c r="D9947" s="203"/>
      <c r="E9947" s="203"/>
      <c r="F9947" s="203"/>
    </row>
    <row r="9948" spans="2:6" ht="15.75">
      <c r="B9948" s="188"/>
      <c r="C9948" s="188"/>
      <c r="D9948" s="203"/>
      <c r="E9948" s="203"/>
      <c r="F9948" s="203"/>
    </row>
    <row r="9949" spans="2:6" ht="15.75">
      <c r="B9949" s="188"/>
      <c r="C9949" s="188"/>
      <c r="D9949" s="203"/>
      <c r="E9949" s="203"/>
      <c r="F9949" s="203"/>
    </row>
    <row r="9950" spans="2:6" ht="15.75">
      <c r="B9950" s="188"/>
      <c r="C9950" s="188"/>
      <c r="D9950" s="203"/>
      <c r="E9950" s="203"/>
      <c r="F9950" s="203"/>
    </row>
    <row r="9951" spans="2:6" ht="15.75">
      <c r="B9951" s="188"/>
      <c r="C9951" s="188"/>
      <c r="D9951" s="203"/>
      <c r="E9951" s="203"/>
      <c r="F9951" s="203"/>
    </row>
    <row r="9952" spans="2:6" ht="15.75">
      <c r="B9952" s="188"/>
      <c r="C9952" s="188"/>
      <c r="D9952" s="203"/>
      <c r="E9952" s="203"/>
      <c r="F9952" s="203"/>
    </row>
    <row r="9953" spans="2:6" ht="15.75">
      <c r="B9953" s="188"/>
      <c r="C9953" s="188"/>
      <c r="D9953" s="203"/>
      <c r="E9953" s="203"/>
      <c r="F9953" s="203"/>
    </row>
    <row r="9954" spans="2:6" ht="15.75">
      <c r="B9954" s="188"/>
      <c r="C9954" s="188"/>
      <c r="D9954" s="203"/>
      <c r="E9954" s="203"/>
      <c r="F9954" s="203"/>
    </row>
    <row r="9955" spans="2:6" ht="15.75">
      <c r="B9955" s="188"/>
      <c r="C9955" s="188"/>
      <c r="D9955" s="203"/>
      <c r="E9955" s="203"/>
      <c r="F9955" s="203"/>
    </row>
    <row r="9956" spans="2:6" ht="15.75">
      <c r="B9956" s="188"/>
      <c r="C9956" s="188"/>
      <c r="D9956" s="203"/>
      <c r="E9956" s="203"/>
      <c r="F9956" s="203"/>
    </row>
    <row r="9957" spans="2:6" ht="15.75">
      <c r="B9957" s="188"/>
      <c r="C9957" s="188"/>
      <c r="D9957" s="203"/>
      <c r="E9957" s="203"/>
      <c r="F9957" s="203"/>
    </row>
    <row r="9958" spans="2:6" ht="15.75">
      <c r="B9958" s="188"/>
      <c r="C9958" s="188"/>
      <c r="D9958" s="203"/>
      <c r="E9958" s="203"/>
      <c r="F9958" s="203"/>
    </row>
    <row r="9959" spans="2:6" ht="15.75">
      <c r="B9959" s="188"/>
      <c r="C9959" s="188"/>
      <c r="D9959" s="203"/>
      <c r="E9959" s="203"/>
      <c r="F9959" s="203"/>
    </row>
    <row r="9960" spans="2:6" ht="15.75">
      <c r="B9960" s="188"/>
      <c r="C9960" s="188"/>
      <c r="D9960" s="203"/>
      <c r="E9960" s="203"/>
      <c r="F9960" s="203"/>
    </row>
    <row r="9961" spans="2:6" ht="15.75">
      <c r="B9961" s="188"/>
      <c r="C9961" s="188"/>
      <c r="D9961" s="203"/>
      <c r="E9961" s="203"/>
      <c r="F9961" s="203"/>
    </row>
    <row r="9962" spans="2:6" ht="15.75">
      <c r="B9962" s="188"/>
      <c r="C9962" s="188"/>
      <c r="D9962" s="203"/>
      <c r="E9962" s="203"/>
      <c r="F9962" s="203"/>
    </row>
    <row r="9963" spans="2:6" ht="15.75">
      <c r="B9963" s="188"/>
      <c r="C9963" s="188"/>
      <c r="D9963" s="203"/>
      <c r="E9963" s="203"/>
      <c r="F9963" s="203"/>
    </row>
    <row r="9964" spans="2:6" ht="15.75">
      <c r="B9964" s="188"/>
      <c r="C9964" s="188"/>
      <c r="D9964" s="203"/>
      <c r="E9964" s="203"/>
      <c r="F9964" s="203"/>
    </row>
    <row r="9965" spans="2:6" ht="15.75">
      <c r="B9965" s="188"/>
      <c r="C9965" s="188"/>
      <c r="D9965" s="203"/>
      <c r="E9965" s="203"/>
      <c r="F9965" s="203"/>
    </row>
    <row r="9966" spans="2:6" ht="15.75">
      <c r="B9966" s="188"/>
      <c r="C9966" s="188"/>
      <c r="D9966" s="203"/>
      <c r="E9966" s="203"/>
      <c r="F9966" s="203"/>
    </row>
    <row r="9967" spans="2:6" ht="15.75">
      <c r="B9967" s="188"/>
      <c r="C9967" s="188"/>
      <c r="D9967" s="203"/>
      <c r="E9967" s="203"/>
      <c r="F9967" s="203"/>
    </row>
    <row r="9968" spans="2:6" ht="15.75">
      <c r="B9968" s="188"/>
      <c r="C9968" s="188"/>
      <c r="D9968" s="203"/>
      <c r="E9968" s="203"/>
      <c r="F9968" s="203"/>
    </row>
    <row r="9969" spans="2:6" ht="15.75">
      <c r="B9969" s="188"/>
      <c r="C9969" s="188"/>
      <c r="D9969" s="203"/>
      <c r="E9969" s="203"/>
      <c r="F9969" s="203"/>
    </row>
    <row r="9970" spans="2:6" ht="15.75">
      <c r="B9970" s="188"/>
      <c r="C9970" s="188"/>
      <c r="D9970" s="203"/>
      <c r="E9970" s="203"/>
      <c r="F9970" s="203"/>
    </row>
    <row r="9971" spans="2:6" ht="15.75">
      <c r="B9971" s="188"/>
      <c r="C9971" s="188"/>
      <c r="D9971" s="203"/>
      <c r="E9971" s="203"/>
      <c r="F9971" s="203"/>
    </row>
    <row r="9972" spans="2:6" ht="15.75">
      <c r="B9972" s="188"/>
      <c r="C9972" s="188"/>
      <c r="D9972" s="203"/>
      <c r="E9972" s="203"/>
      <c r="F9972" s="203"/>
    </row>
    <row r="9973" spans="2:6" ht="15.75">
      <c r="B9973" s="188"/>
      <c r="C9973" s="188"/>
      <c r="D9973" s="203"/>
      <c r="E9973" s="203"/>
      <c r="F9973" s="203"/>
    </row>
    <row r="9974" spans="2:6" ht="15.75">
      <c r="B9974" s="188"/>
      <c r="C9974" s="188"/>
      <c r="D9974" s="203"/>
      <c r="E9974" s="203"/>
      <c r="F9974" s="203"/>
    </row>
    <row r="9975" spans="2:6" ht="15.75">
      <c r="B9975" s="188"/>
      <c r="C9975" s="188"/>
      <c r="D9975" s="203"/>
      <c r="E9975" s="203"/>
      <c r="F9975" s="203"/>
    </row>
    <row r="9976" spans="2:6" ht="15.75">
      <c r="B9976" s="188"/>
      <c r="C9976" s="188"/>
      <c r="D9976" s="203"/>
      <c r="E9976" s="203"/>
      <c r="F9976" s="203"/>
    </row>
    <row r="9977" spans="2:6" ht="15.75">
      <c r="B9977" s="188"/>
      <c r="C9977" s="188"/>
      <c r="D9977" s="203"/>
      <c r="E9977" s="203"/>
      <c r="F9977" s="203"/>
    </row>
    <row r="9978" spans="2:6" ht="15.75">
      <c r="B9978" s="188"/>
      <c r="C9978" s="188"/>
      <c r="D9978" s="203"/>
      <c r="E9978" s="203"/>
      <c r="F9978" s="203"/>
    </row>
    <row r="9979" spans="2:6" ht="15.75">
      <c r="B9979" s="188"/>
      <c r="C9979" s="188"/>
      <c r="D9979" s="203"/>
      <c r="E9979" s="203"/>
      <c r="F9979" s="203"/>
    </row>
    <row r="9980" spans="2:6" ht="15.75">
      <c r="B9980" s="188"/>
      <c r="C9980" s="188"/>
      <c r="D9980" s="203"/>
      <c r="E9980" s="203"/>
      <c r="F9980" s="203"/>
    </row>
    <row r="9981" spans="2:6" ht="15.75">
      <c r="B9981" s="188"/>
      <c r="C9981" s="188"/>
      <c r="D9981" s="203"/>
      <c r="E9981" s="203"/>
      <c r="F9981" s="203"/>
    </row>
    <row r="9982" spans="2:6" ht="15.75">
      <c r="B9982" s="188"/>
      <c r="C9982" s="188"/>
      <c r="D9982" s="203"/>
      <c r="E9982" s="203"/>
      <c r="F9982" s="203"/>
    </row>
    <row r="9983" spans="2:6" ht="15.75">
      <c r="B9983" s="188"/>
      <c r="C9983" s="188"/>
      <c r="D9983" s="203"/>
      <c r="E9983" s="203"/>
      <c r="F9983" s="203"/>
    </row>
    <row r="9984" spans="2:6" ht="15.75">
      <c r="B9984" s="188"/>
      <c r="C9984" s="188"/>
      <c r="D9984" s="203"/>
      <c r="E9984" s="203"/>
      <c r="F9984" s="203"/>
    </row>
    <row r="9985" spans="2:6" ht="15.75">
      <c r="B9985" s="188"/>
      <c r="C9985" s="188"/>
      <c r="D9985" s="203"/>
      <c r="E9985" s="203"/>
      <c r="F9985" s="203"/>
    </row>
    <row r="9986" spans="2:6" ht="15.75">
      <c r="B9986" s="188"/>
      <c r="C9986" s="188"/>
      <c r="D9986" s="203"/>
      <c r="E9986" s="203"/>
      <c r="F9986" s="203"/>
    </row>
    <row r="9987" spans="2:6" ht="15.75">
      <c r="B9987" s="188"/>
      <c r="C9987" s="188"/>
      <c r="D9987" s="203"/>
      <c r="E9987" s="203"/>
      <c r="F9987" s="203"/>
    </row>
    <row r="9988" spans="2:6" ht="15.75">
      <c r="B9988" s="188"/>
      <c r="C9988" s="188"/>
      <c r="D9988" s="203"/>
      <c r="E9988" s="203"/>
      <c r="F9988" s="203"/>
    </row>
    <row r="9989" spans="2:6" ht="15.75">
      <c r="B9989" s="188"/>
      <c r="C9989" s="188"/>
      <c r="D9989" s="203"/>
      <c r="E9989" s="203"/>
      <c r="F9989" s="203"/>
    </row>
    <row r="9990" spans="2:6" ht="15.75">
      <c r="B9990" s="188"/>
      <c r="C9990" s="188"/>
      <c r="D9990" s="203"/>
      <c r="E9990" s="203"/>
      <c r="F9990" s="203"/>
    </row>
    <row r="9991" spans="2:6" ht="15.75">
      <c r="B9991" s="188"/>
      <c r="C9991" s="188"/>
      <c r="D9991" s="203"/>
      <c r="E9991" s="203"/>
      <c r="F9991" s="203"/>
    </row>
    <row r="9992" spans="2:6" ht="15.75">
      <c r="B9992" s="188"/>
      <c r="C9992" s="188"/>
      <c r="D9992" s="203"/>
      <c r="E9992" s="203"/>
      <c r="F9992" s="203"/>
    </row>
    <row r="9993" spans="2:6" ht="15.75">
      <c r="B9993" s="188"/>
      <c r="C9993" s="188"/>
      <c r="D9993" s="203"/>
      <c r="E9993" s="203"/>
      <c r="F9993" s="203"/>
    </row>
    <row r="9994" spans="2:6" ht="15.75">
      <c r="B9994" s="188"/>
      <c r="C9994" s="188"/>
      <c r="D9994" s="203"/>
      <c r="E9994" s="203"/>
      <c r="F9994" s="203"/>
    </row>
    <row r="9995" spans="2:6" ht="15.75">
      <c r="B9995" s="188"/>
      <c r="C9995" s="188"/>
      <c r="D9995" s="203"/>
      <c r="E9995" s="203"/>
      <c r="F9995" s="203"/>
    </row>
    <row r="9996" spans="2:6" ht="15.75">
      <c r="B9996" s="188"/>
      <c r="C9996" s="188"/>
      <c r="D9996" s="203"/>
      <c r="E9996" s="203"/>
      <c r="F9996" s="203"/>
    </row>
    <row r="9997" spans="2:6" ht="15.75">
      <c r="B9997" s="188"/>
      <c r="C9997" s="188"/>
      <c r="D9997" s="203"/>
      <c r="E9997" s="203"/>
      <c r="F9997" s="203"/>
    </row>
    <row r="9998" spans="2:6" ht="15.75">
      <c r="B9998" s="188"/>
      <c r="C9998" s="188"/>
      <c r="D9998" s="203"/>
      <c r="E9998" s="203"/>
      <c r="F9998" s="203"/>
    </row>
    <row r="9999" spans="2:6" ht="15.75">
      <c r="B9999" s="188"/>
      <c r="C9999" s="188"/>
      <c r="D9999" s="203"/>
      <c r="E9999" s="203"/>
      <c r="F9999" s="203"/>
    </row>
    <row r="10000" spans="2:6" ht="15.75">
      <c r="B10000" s="188"/>
      <c r="C10000" s="188"/>
      <c r="D10000" s="203"/>
      <c r="E10000" s="203"/>
      <c r="F10000" s="203"/>
    </row>
    <row r="10001" spans="2:6" ht="15.75">
      <c r="B10001" s="188"/>
      <c r="C10001" s="188"/>
      <c r="D10001" s="203"/>
      <c r="E10001" s="203"/>
      <c r="F10001" s="203"/>
    </row>
    <row r="10002" spans="2:6" ht="15.75">
      <c r="B10002" s="188"/>
      <c r="C10002" s="188"/>
      <c r="D10002" s="203"/>
      <c r="E10002" s="203"/>
      <c r="F10002" s="203"/>
    </row>
    <row r="10003" spans="2:6" ht="15.75">
      <c r="B10003" s="188"/>
      <c r="C10003" s="188"/>
      <c r="D10003" s="203"/>
      <c r="E10003" s="203"/>
      <c r="F10003" s="203"/>
    </row>
    <row r="10004" spans="2:6" ht="15.75">
      <c r="B10004" s="188"/>
      <c r="C10004" s="188"/>
      <c r="D10004" s="203"/>
      <c r="E10004" s="203"/>
      <c r="F10004" s="203"/>
    </row>
    <row r="10005" spans="2:6" ht="15.75">
      <c r="B10005" s="188"/>
      <c r="C10005" s="188"/>
      <c r="D10005" s="203"/>
      <c r="E10005" s="203"/>
      <c r="F10005" s="203"/>
    </row>
    <row r="10006" spans="2:6" ht="15.75">
      <c r="B10006" s="188"/>
      <c r="C10006" s="188"/>
      <c r="D10006" s="203"/>
      <c r="E10006" s="203"/>
      <c r="F10006" s="203"/>
    </row>
    <row r="10007" spans="2:6" ht="15.75">
      <c r="B10007" s="188"/>
      <c r="C10007" s="188"/>
      <c r="D10007" s="203"/>
      <c r="E10007" s="203"/>
      <c r="F10007" s="203"/>
    </row>
    <row r="10008" spans="2:6" ht="15.75">
      <c r="B10008" s="188"/>
      <c r="C10008" s="188"/>
      <c r="D10008" s="203"/>
      <c r="E10008" s="203"/>
      <c r="F10008" s="203"/>
    </row>
    <row r="10009" spans="2:6" ht="15.75">
      <c r="B10009" s="188"/>
      <c r="C10009" s="188"/>
      <c r="D10009" s="203"/>
      <c r="E10009" s="203"/>
      <c r="F10009" s="203"/>
    </row>
    <row r="10010" spans="2:6" ht="15.75">
      <c r="B10010" s="188"/>
      <c r="C10010" s="188"/>
      <c r="D10010" s="203"/>
      <c r="E10010" s="203"/>
      <c r="F10010" s="203"/>
    </row>
    <row r="10011" spans="2:6" ht="15.75">
      <c r="B10011" s="188"/>
      <c r="C10011" s="188"/>
      <c r="D10011" s="203"/>
      <c r="E10011" s="203"/>
      <c r="F10011" s="203"/>
    </row>
    <row r="10012" spans="2:6" ht="15.75">
      <c r="B10012" s="188"/>
      <c r="C10012" s="188"/>
      <c r="D10012" s="203"/>
      <c r="E10012" s="203"/>
      <c r="F10012" s="203"/>
    </row>
    <row r="10013" spans="2:6" ht="15.75">
      <c r="B10013" s="188"/>
      <c r="C10013" s="188"/>
      <c r="D10013" s="203"/>
      <c r="E10013" s="203"/>
      <c r="F10013" s="203"/>
    </row>
    <row r="10014" spans="2:6" ht="15.75">
      <c r="B10014" s="188"/>
      <c r="C10014" s="188"/>
      <c r="D10014" s="203"/>
      <c r="E10014" s="203"/>
      <c r="F10014" s="203"/>
    </row>
    <row r="10015" spans="2:6" ht="15.75">
      <c r="B10015" s="188"/>
      <c r="C10015" s="188"/>
      <c r="D10015" s="203"/>
      <c r="E10015" s="203"/>
      <c r="F10015" s="203"/>
    </row>
    <row r="10016" spans="2:6" ht="15.75">
      <c r="B10016" s="188"/>
      <c r="C10016" s="188"/>
      <c r="D10016" s="203"/>
      <c r="E10016" s="203"/>
      <c r="F10016" s="203"/>
    </row>
    <row r="10017" spans="2:6" ht="15.75">
      <c r="B10017" s="188"/>
      <c r="C10017" s="188"/>
      <c r="D10017" s="203"/>
      <c r="E10017" s="203"/>
      <c r="F10017" s="203"/>
    </row>
    <row r="10018" spans="2:6" ht="15.75">
      <c r="B10018" s="188"/>
      <c r="C10018" s="188"/>
      <c r="D10018" s="203"/>
      <c r="E10018" s="203"/>
      <c r="F10018" s="203"/>
    </row>
    <row r="10019" spans="2:6" ht="15.75">
      <c r="B10019" s="188"/>
      <c r="C10019" s="188"/>
      <c r="D10019" s="203"/>
      <c r="E10019" s="203"/>
      <c r="F10019" s="203"/>
    </row>
    <row r="10020" spans="2:6" ht="15.75">
      <c r="B10020" s="188"/>
      <c r="C10020" s="188"/>
      <c r="D10020" s="203"/>
      <c r="E10020" s="203"/>
      <c r="F10020" s="203"/>
    </row>
    <row r="10021" spans="2:6" ht="15.75">
      <c r="B10021" s="188"/>
      <c r="C10021" s="188"/>
      <c r="D10021" s="203"/>
      <c r="E10021" s="203"/>
      <c r="F10021" s="203"/>
    </row>
    <row r="10022" spans="2:6" ht="15.75">
      <c r="B10022" s="188"/>
      <c r="C10022" s="188"/>
      <c r="D10022" s="203"/>
      <c r="E10022" s="203"/>
      <c r="F10022" s="203"/>
    </row>
    <row r="10023" spans="2:6" ht="15.75">
      <c r="B10023" s="188"/>
      <c r="C10023" s="188"/>
      <c r="D10023" s="203"/>
      <c r="E10023" s="203"/>
      <c r="F10023" s="203"/>
    </row>
    <row r="10024" spans="2:6" ht="15.75">
      <c r="B10024" s="188"/>
      <c r="C10024" s="188"/>
      <c r="D10024" s="203"/>
      <c r="E10024" s="203"/>
      <c r="F10024" s="203"/>
    </row>
    <row r="10025" spans="2:6" ht="15.75">
      <c r="B10025" s="188"/>
      <c r="C10025" s="188"/>
      <c r="D10025" s="203"/>
      <c r="E10025" s="203"/>
      <c r="F10025" s="203"/>
    </row>
    <row r="10026" spans="2:6" ht="15.75">
      <c r="B10026" s="188"/>
      <c r="C10026" s="188"/>
      <c r="D10026" s="203"/>
      <c r="E10026" s="203"/>
      <c r="F10026" s="203"/>
    </row>
    <row r="10027" spans="2:6" ht="15.75">
      <c r="B10027" s="188"/>
      <c r="C10027" s="188"/>
      <c r="D10027" s="203"/>
      <c r="E10027" s="203"/>
      <c r="F10027" s="203"/>
    </row>
    <row r="10028" spans="2:6" ht="15.75">
      <c r="B10028" s="188"/>
      <c r="C10028" s="188"/>
      <c r="D10028" s="203"/>
      <c r="E10028" s="203"/>
      <c r="F10028" s="203"/>
    </row>
    <row r="10029" spans="2:6" ht="15.75">
      <c r="B10029" s="188"/>
      <c r="C10029" s="188"/>
      <c r="D10029" s="203"/>
      <c r="E10029" s="203"/>
      <c r="F10029" s="203"/>
    </row>
    <row r="10030" spans="2:6" ht="15.75">
      <c r="B10030" s="188"/>
      <c r="C10030" s="188"/>
      <c r="D10030" s="203"/>
      <c r="E10030" s="203"/>
      <c r="F10030" s="203"/>
    </row>
    <row r="10031" spans="2:6" ht="15.75">
      <c r="B10031" s="188"/>
      <c r="C10031" s="188"/>
      <c r="D10031" s="203"/>
      <c r="E10031" s="203"/>
      <c r="F10031" s="203"/>
    </row>
    <row r="10032" spans="2:6" ht="15.75">
      <c r="B10032" s="188"/>
      <c r="C10032" s="188"/>
      <c r="D10032" s="203"/>
      <c r="E10032" s="203"/>
      <c r="F10032" s="203"/>
    </row>
    <row r="10033" spans="2:6" ht="15.75">
      <c r="B10033" s="188"/>
      <c r="C10033" s="188"/>
      <c r="D10033" s="203"/>
      <c r="E10033" s="203"/>
      <c r="F10033" s="203"/>
    </row>
    <row r="10034" spans="2:6" ht="15.75">
      <c r="B10034" s="188"/>
      <c r="C10034" s="188"/>
      <c r="D10034" s="203"/>
      <c r="E10034" s="203"/>
      <c r="F10034" s="203"/>
    </row>
    <row r="10035" spans="2:6" ht="15.75">
      <c r="B10035" s="188"/>
      <c r="C10035" s="188"/>
      <c r="D10035" s="203"/>
      <c r="E10035" s="203"/>
      <c r="F10035" s="203"/>
    </row>
    <row r="10036" spans="2:6" ht="15.75">
      <c r="B10036" s="188"/>
      <c r="C10036" s="188"/>
      <c r="D10036" s="203"/>
      <c r="E10036" s="203"/>
      <c r="F10036" s="203"/>
    </row>
    <row r="10037" spans="2:6" ht="15.75">
      <c r="B10037" s="188"/>
      <c r="C10037" s="188"/>
      <c r="D10037" s="203"/>
      <c r="E10037" s="203"/>
      <c r="F10037" s="203"/>
    </row>
    <row r="10038" spans="2:6" ht="15.75">
      <c r="B10038" s="188"/>
      <c r="C10038" s="188"/>
      <c r="D10038" s="203"/>
      <c r="E10038" s="203"/>
      <c r="F10038" s="203"/>
    </row>
    <row r="10039" spans="2:6" ht="15.75">
      <c r="B10039" s="188"/>
      <c r="C10039" s="188"/>
      <c r="D10039" s="203"/>
      <c r="E10039" s="203"/>
      <c r="F10039" s="203"/>
    </row>
    <row r="10040" spans="2:6" ht="15.75">
      <c r="B10040" s="188"/>
      <c r="C10040" s="188"/>
      <c r="D10040" s="203"/>
      <c r="E10040" s="203"/>
      <c r="F10040" s="203"/>
    </row>
    <row r="10041" spans="2:6" ht="15.75">
      <c r="B10041" s="188"/>
      <c r="C10041" s="188"/>
      <c r="D10041" s="203"/>
      <c r="E10041" s="203"/>
      <c r="F10041" s="203"/>
    </row>
    <row r="10042" spans="2:6" ht="15.75">
      <c r="B10042" s="188"/>
      <c r="C10042" s="188"/>
      <c r="D10042" s="203"/>
      <c r="E10042" s="203"/>
      <c r="F10042" s="203"/>
    </row>
    <row r="10043" spans="2:6" ht="15.75">
      <c r="B10043" s="188"/>
      <c r="C10043" s="188"/>
      <c r="D10043" s="203"/>
      <c r="E10043" s="203"/>
      <c r="F10043" s="203"/>
    </row>
    <row r="10044" spans="2:6" ht="15.75">
      <c r="B10044" s="188"/>
      <c r="C10044" s="188"/>
      <c r="D10044" s="203"/>
      <c r="E10044" s="203"/>
      <c r="F10044" s="203"/>
    </row>
    <row r="10045" spans="2:6" ht="15.75">
      <c r="B10045" s="188"/>
      <c r="C10045" s="188"/>
      <c r="D10045" s="203"/>
      <c r="E10045" s="203"/>
      <c r="F10045" s="203"/>
    </row>
    <row r="10046" spans="2:6" ht="15.75">
      <c r="B10046" s="188"/>
      <c r="C10046" s="188"/>
      <c r="D10046" s="203"/>
      <c r="E10046" s="203"/>
      <c r="F10046" s="203"/>
    </row>
    <row r="10047" spans="2:6" ht="15.75">
      <c r="B10047" s="188"/>
      <c r="C10047" s="188"/>
      <c r="D10047" s="203"/>
      <c r="E10047" s="203"/>
      <c r="F10047" s="203"/>
    </row>
    <row r="10048" spans="2:6" ht="15.75">
      <c r="B10048" s="188"/>
      <c r="C10048" s="188"/>
      <c r="D10048" s="203"/>
      <c r="E10048" s="203"/>
      <c r="F10048" s="203"/>
    </row>
    <row r="10049" spans="2:6" ht="15.75">
      <c r="B10049" s="188"/>
      <c r="C10049" s="188"/>
      <c r="D10049" s="203"/>
      <c r="E10049" s="203"/>
      <c r="F10049" s="203"/>
    </row>
    <row r="10050" spans="2:6" ht="15.75">
      <c r="B10050" s="188"/>
      <c r="C10050" s="188"/>
      <c r="D10050" s="203"/>
      <c r="E10050" s="203"/>
      <c r="F10050" s="203"/>
    </row>
    <row r="10051" spans="2:6" ht="15.75">
      <c r="B10051" s="188"/>
      <c r="C10051" s="188"/>
      <c r="D10051" s="203"/>
      <c r="E10051" s="203"/>
      <c r="F10051" s="203"/>
    </row>
    <row r="10052" spans="2:6" ht="15.75">
      <c r="B10052" s="188"/>
      <c r="C10052" s="188"/>
      <c r="D10052" s="203"/>
      <c r="E10052" s="203"/>
      <c r="F10052" s="203"/>
    </row>
    <row r="10053" spans="2:6" ht="15.75">
      <c r="B10053" s="188"/>
      <c r="C10053" s="188"/>
      <c r="D10053" s="203"/>
      <c r="E10053" s="203"/>
      <c r="F10053" s="203"/>
    </row>
    <row r="10054" spans="2:6" ht="15.75">
      <c r="B10054" s="188"/>
      <c r="C10054" s="188"/>
      <c r="D10054" s="203"/>
      <c r="E10054" s="203"/>
      <c r="F10054" s="203"/>
    </row>
    <row r="10055" spans="2:6" ht="15.75">
      <c r="B10055" s="188"/>
      <c r="C10055" s="188"/>
      <c r="D10055" s="203"/>
      <c r="E10055" s="203"/>
      <c r="F10055" s="203"/>
    </row>
    <row r="10056" spans="2:6" ht="15.75">
      <c r="B10056" s="188"/>
      <c r="C10056" s="188"/>
      <c r="D10056" s="203"/>
      <c r="E10056" s="203"/>
      <c r="F10056" s="203"/>
    </row>
    <row r="10057" spans="2:6" ht="15.75">
      <c r="B10057" s="188"/>
      <c r="C10057" s="188"/>
      <c r="D10057" s="203"/>
      <c r="E10057" s="203"/>
      <c r="F10057" s="203"/>
    </row>
    <row r="10058" spans="2:6" ht="15.75">
      <c r="B10058" s="188"/>
      <c r="C10058" s="188"/>
      <c r="D10058" s="203"/>
      <c r="E10058" s="203"/>
      <c r="F10058" s="203"/>
    </row>
    <row r="10059" spans="2:6" ht="15.75">
      <c r="B10059" s="188"/>
      <c r="C10059" s="188"/>
      <c r="D10059" s="203"/>
      <c r="E10059" s="203"/>
      <c r="F10059" s="203"/>
    </row>
    <row r="10060" spans="2:6" ht="15.75">
      <c r="B10060" s="188"/>
      <c r="C10060" s="188"/>
      <c r="D10060" s="203"/>
      <c r="E10060" s="203"/>
      <c r="F10060" s="203"/>
    </row>
    <row r="10061" spans="2:6" ht="15.75">
      <c r="B10061" s="188"/>
      <c r="C10061" s="188"/>
      <c r="D10061" s="203"/>
      <c r="E10061" s="203"/>
      <c r="F10061" s="203"/>
    </row>
    <row r="10062" spans="2:6" ht="15.75">
      <c r="B10062" s="188"/>
      <c r="C10062" s="188"/>
      <c r="D10062" s="203"/>
      <c r="E10062" s="203"/>
      <c r="F10062" s="203"/>
    </row>
    <row r="10063" spans="2:6" ht="15.75">
      <c r="B10063" s="188"/>
      <c r="C10063" s="188"/>
      <c r="D10063" s="203"/>
      <c r="E10063" s="203"/>
      <c r="F10063" s="203"/>
    </row>
    <row r="10064" spans="2:6" ht="15.75">
      <c r="B10064" s="188"/>
      <c r="C10064" s="188"/>
      <c r="D10064" s="203"/>
      <c r="E10064" s="203"/>
      <c r="F10064" s="203"/>
    </row>
    <row r="10065" spans="2:6" ht="15.75">
      <c r="B10065" s="188"/>
      <c r="C10065" s="188"/>
      <c r="D10065" s="203"/>
      <c r="E10065" s="203"/>
      <c r="F10065" s="203"/>
    </row>
    <row r="10066" spans="2:6" ht="15.75">
      <c r="B10066" s="188"/>
      <c r="C10066" s="188"/>
      <c r="D10066" s="203"/>
      <c r="E10066" s="203"/>
      <c r="F10066" s="203"/>
    </row>
    <row r="10067" spans="2:6" ht="15.75">
      <c r="B10067" s="188"/>
      <c r="C10067" s="188"/>
      <c r="D10067" s="203"/>
      <c r="E10067" s="203"/>
      <c r="F10067" s="203"/>
    </row>
    <row r="10068" spans="2:6" ht="15.75">
      <c r="B10068" s="188"/>
      <c r="C10068" s="188"/>
      <c r="D10068" s="203"/>
      <c r="E10068" s="203"/>
      <c r="F10068" s="203"/>
    </row>
    <row r="10069" spans="2:6" ht="15.75">
      <c r="B10069" s="188"/>
      <c r="C10069" s="188"/>
      <c r="D10069" s="203"/>
      <c r="E10069" s="203"/>
      <c r="F10069" s="203"/>
    </row>
    <row r="10070" spans="2:6" ht="15.75">
      <c r="B10070" s="188"/>
      <c r="C10070" s="188"/>
      <c r="D10070" s="203"/>
      <c r="E10070" s="203"/>
      <c r="F10070" s="203"/>
    </row>
    <row r="10071" spans="2:6" ht="15.75">
      <c r="B10071" s="188"/>
      <c r="C10071" s="188"/>
      <c r="D10071" s="203"/>
      <c r="E10071" s="203"/>
      <c r="F10071" s="203"/>
    </row>
    <row r="10072" spans="2:6" ht="15.75">
      <c r="B10072" s="188"/>
      <c r="C10072" s="188"/>
      <c r="D10072" s="203"/>
      <c r="E10072" s="203"/>
      <c r="F10072" s="203"/>
    </row>
    <row r="10073" spans="2:6" ht="15.75">
      <c r="B10073" s="188"/>
      <c r="C10073" s="188"/>
      <c r="D10073" s="203"/>
      <c r="E10073" s="203"/>
      <c r="F10073" s="203"/>
    </row>
    <row r="10074" spans="2:6" ht="15.75">
      <c r="B10074" s="188"/>
      <c r="C10074" s="188"/>
      <c r="D10074" s="203"/>
      <c r="E10074" s="203"/>
      <c r="F10074" s="203"/>
    </row>
    <row r="10075" spans="2:6" ht="15.75">
      <c r="B10075" s="188"/>
      <c r="C10075" s="188"/>
      <c r="D10075" s="203"/>
      <c r="E10075" s="203"/>
      <c r="F10075" s="203"/>
    </row>
    <row r="10076" spans="2:6" ht="15.75">
      <c r="B10076" s="188"/>
      <c r="C10076" s="188"/>
      <c r="D10076" s="203"/>
      <c r="E10076" s="203"/>
      <c r="F10076" s="203"/>
    </row>
    <row r="10077" spans="2:6" ht="15.75">
      <c r="B10077" s="188"/>
      <c r="C10077" s="188"/>
      <c r="D10077" s="203"/>
      <c r="E10077" s="203"/>
      <c r="F10077" s="203"/>
    </row>
    <row r="10078" spans="2:6" ht="15.75">
      <c r="B10078" s="188"/>
      <c r="C10078" s="188"/>
      <c r="D10078" s="203"/>
      <c r="E10078" s="203"/>
      <c r="F10078" s="203"/>
    </row>
    <row r="10079" spans="2:6" ht="15.75">
      <c r="B10079" s="188"/>
      <c r="C10079" s="188"/>
      <c r="D10079" s="203"/>
      <c r="E10079" s="203"/>
      <c r="F10079" s="203"/>
    </row>
    <row r="10080" spans="2:6" ht="15.75">
      <c r="B10080" s="188"/>
      <c r="C10080" s="188"/>
      <c r="D10080" s="203"/>
      <c r="E10080" s="203"/>
      <c r="F10080" s="203"/>
    </row>
    <row r="10081" spans="2:6" ht="15.75">
      <c r="B10081" s="188"/>
      <c r="C10081" s="188"/>
      <c r="D10081" s="203"/>
      <c r="E10081" s="203"/>
      <c r="F10081" s="203"/>
    </row>
    <row r="10082" spans="2:6" ht="15.75">
      <c r="B10082" s="188"/>
      <c r="C10082" s="188"/>
      <c r="D10082" s="203"/>
      <c r="E10082" s="203"/>
      <c r="F10082" s="203"/>
    </row>
    <row r="10083" spans="2:6" ht="15.75">
      <c r="B10083" s="188"/>
      <c r="C10083" s="188"/>
      <c r="D10083" s="203"/>
      <c r="E10083" s="203"/>
      <c r="F10083" s="203"/>
    </row>
    <row r="10084" spans="2:6" ht="15.75">
      <c r="B10084" s="188"/>
      <c r="C10084" s="188"/>
      <c r="D10084" s="203"/>
      <c r="E10084" s="203"/>
      <c r="F10084" s="203"/>
    </row>
    <row r="10085" spans="2:6" ht="15.75">
      <c r="B10085" s="188"/>
      <c r="C10085" s="188"/>
      <c r="D10085" s="203"/>
      <c r="E10085" s="203"/>
      <c r="F10085" s="203"/>
    </row>
    <row r="10086" spans="2:6" ht="15.75">
      <c r="B10086" s="188"/>
      <c r="C10086" s="188"/>
      <c r="D10086" s="203"/>
      <c r="E10086" s="203"/>
      <c r="F10086" s="203"/>
    </row>
    <row r="10087" spans="2:6" ht="15.75">
      <c r="B10087" s="188"/>
      <c r="C10087" s="188"/>
      <c r="D10087" s="203"/>
      <c r="E10087" s="203"/>
      <c r="F10087" s="203"/>
    </row>
    <row r="10088" spans="2:6" ht="15.75">
      <c r="B10088" s="188"/>
      <c r="C10088" s="188"/>
      <c r="D10088" s="203"/>
      <c r="E10088" s="203"/>
      <c r="F10088" s="203"/>
    </row>
    <row r="10089" spans="2:6" ht="15.75">
      <c r="B10089" s="188"/>
      <c r="C10089" s="188"/>
      <c r="D10089" s="203"/>
      <c r="E10089" s="203"/>
      <c r="F10089" s="203"/>
    </row>
    <row r="10090" spans="2:6" ht="15.75">
      <c r="B10090" s="188"/>
      <c r="C10090" s="188"/>
      <c r="D10090" s="203"/>
      <c r="E10090" s="203"/>
      <c r="F10090" s="203"/>
    </row>
    <row r="10091" spans="2:6" ht="15.75">
      <c r="B10091" s="188"/>
      <c r="C10091" s="188"/>
      <c r="D10091" s="203"/>
      <c r="E10091" s="203"/>
      <c r="F10091" s="203"/>
    </row>
    <row r="10092" spans="2:6" ht="15.75">
      <c r="B10092" s="188"/>
      <c r="C10092" s="188"/>
      <c r="D10092" s="203"/>
      <c r="E10092" s="203"/>
      <c r="F10092" s="203"/>
    </row>
    <row r="10093" spans="2:6" ht="15.75">
      <c r="B10093" s="188"/>
      <c r="C10093" s="188"/>
      <c r="D10093" s="203"/>
      <c r="E10093" s="203"/>
      <c r="F10093" s="203"/>
    </row>
    <row r="10094" spans="2:6" ht="15.75">
      <c r="B10094" s="188"/>
      <c r="C10094" s="188"/>
      <c r="D10094" s="203"/>
      <c r="E10094" s="203"/>
      <c r="F10094" s="203"/>
    </row>
    <row r="10095" spans="2:6" ht="15.75">
      <c r="B10095" s="188"/>
      <c r="C10095" s="188"/>
      <c r="D10095" s="203"/>
      <c r="E10095" s="203"/>
      <c r="F10095" s="203"/>
    </row>
    <row r="10096" spans="2:6" ht="15.75">
      <c r="B10096" s="188"/>
      <c r="C10096" s="188"/>
      <c r="D10096" s="203"/>
      <c r="E10096" s="203"/>
      <c r="F10096" s="203"/>
    </row>
    <row r="10097" spans="2:6" ht="15.75">
      <c r="B10097" s="188"/>
      <c r="C10097" s="188"/>
      <c r="D10097" s="203"/>
      <c r="E10097" s="203"/>
      <c r="F10097" s="203"/>
    </row>
    <row r="10098" spans="2:6" ht="15.75">
      <c r="B10098" s="188"/>
      <c r="C10098" s="188"/>
      <c r="D10098" s="203"/>
      <c r="E10098" s="203"/>
      <c r="F10098" s="203"/>
    </row>
    <row r="10099" spans="2:6" ht="15.75">
      <c r="B10099" s="188"/>
      <c r="C10099" s="188"/>
      <c r="D10099" s="203"/>
      <c r="E10099" s="203"/>
      <c r="F10099" s="203"/>
    </row>
    <row r="10100" spans="2:6" ht="15.75">
      <c r="B10100" s="188"/>
      <c r="C10100" s="188"/>
      <c r="D10100" s="203"/>
      <c r="E10100" s="203"/>
      <c r="F10100" s="203"/>
    </row>
    <row r="10101" spans="2:6" ht="15.75">
      <c r="B10101" s="188"/>
      <c r="C10101" s="188"/>
      <c r="D10101" s="203"/>
      <c r="E10101" s="203"/>
      <c r="F10101" s="203"/>
    </row>
    <row r="10102" spans="2:6" ht="15.75">
      <c r="B10102" s="188"/>
      <c r="C10102" s="188"/>
      <c r="D10102" s="203"/>
      <c r="E10102" s="203"/>
      <c r="F10102" s="203"/>
    </row>
    <row r="10103" spans="2:6" ht="15.75">
      <c r="B10103" s="188"/>
      <c r="C10103" s="188"/>
      <c r="D10103" s="203"/>
      <c r="E10103" s="203"/>
      <c r="F10103" s="203"/>
    </row>
    <row r="10104" spans="2:6" ht="15.75">
      <c r="B10104" s="188"/>
      <c r="C10104" s="188"/>
      <c r="D10104" s="203"/>
      <c r="E10104" s="203"/>
      <c r="F10104" s="203"/>
    </row>
    <row r="10105" spans="2:6" ht="15.75">
      <c r="B10105" s="188"/>
      <c r="C10105" s="188"/>
      <c r="D10105" s="203"/>
      <c r="E10105" s="203"/>
      <c r="F10105" s="203"/>
    </row>
    <row r="10106" spans="2:6" ht="15.75">
      <c r="B10106" s="188"/>
      <c r="C10106" s="188"/>
      <c r="D10106" s="203"/>
      <c r="E10106" s="203"/>
      <c r="F10106" s="203"/>
    </row>
    <row r="10107" spans="2:6" ht="15.75">
      <c r="B10107" s="188"/>
      <c r="C10107" s="188"/>
      <c r="D10107" s="203"/>
      <c r="E10107" s="203"/>
      <c r="F10107" s="203"/>
    </row>
    <row r="10108" spans="2:6" ht="15.75">
      <c r="B10108" s="188"/>
      <c r="C10108" s="188"/>
      <c r="D10108" s="203"/>
      <c r="E10108" s="203"/>
      <c r="F10108" s="203"/>
    </row>
    <row r="10109" spans="2:6" ht="15.75">
      <c r="B10109" s="188"/>
      <c r="C10109" s="188"/>
      <c r="D10109" s="203"/>
      <c r="E10109" s="203"/>
      <c r="F10109" s="203"/>
    </row>
    <row r="10110" spans="2:6" ht="15.75">
      <c r="B10110" s="188"/>
      <c r="C10110" s="188"/>
      <c r="D10110" s="203"/>
      <c r="E10110" s="203"/>
      <c r="F10110" s="203"/>
    </row>
    <row r="10111" spans="2:6" ht="15.75">
      <c r="B10111" s="188"/>
      <c r="C10111" s="188"/>
      <c r="D10111" s="203"/>
      <c r="E10111" s="203"/>
      <c r="F10111" s="203"/>
    </row>
    <row r="10112" spans="2:6" ht="15.75">
      <c r="B10112" s="188"/>
      <c r="C10112" s="188"/>
      <c r="D10112" s="203"/>
      <c r="E10112" s="203"/>
      <c r="F10112" s="203"/>
    </row>
    <row r="10113" spans="2:6" ht="15.75">
      <c r="B10113" s="188"/>
      <c r="C10113" s="188"/>
      <c r="D10113" s="203"/>
      <c r="E10113" s="203"/>
      <c r="F10113" s="203"/>
    </row>
    <row r="10114" spans="2:6" ht="15.75">
      <c r="B10114" s="188"/>
      <c r="C10114" s="188"/>
      <c r="D10114" s="203"/>
      <c r="E10114" s="203"/>
      <c r="F10114" s="203"/>
    </row>
    <row r="10115" spans="2:6" ht="15.75">
      <c r="B10115" s="188"/>
      <c r="C10115" s="188"/>
      <c r="D10115" s="203"/>
      <c r="E10115" s="203"/>
      <c r="F10115" s="203"/>
    </row>
    <row r="10116" spans="2:6" ht="15.75">
      <c r="B10116" s="188"/>
      <c r="C10116" s="188"/>
      <c r="D10116" s="203"/>
      <c r="E10116" s="203"/>
      <c r="F10116" s="203"/>
    </row>
    <row r="10117" spans="2:6" ht="15.75">
      <c r="B10117" s="188"/>
      <c r="C10117" s="188"/>
      <c r="D10117" s="203"/>
      <c r="E10117" s="203"/>
      <c r="F10117" s="203"/>
    </row>
    <row r="10118" spans="2:6" ht="15.75">
      <c r="B10118" s="188"/>
      <c r="C10118" s="188"/>
      <c r="D10118" s="203"/>
      <c r="E10118" s="203"/>
      <c r="F10118" s="203"/>
    </row>
    <row r="10119" spans="2:6" ht="15.75">
      <c r="B10119" s="188"/>
      <c r="C10119" s="188"/>
      <c r="D10119" s="203"/>
      <c r="E10119" s="203"/>
      <c r="F10119" s="203"/>
    </row>
    <row r="10120" spans="2:6" ht="15.75">
      <c r="B10120" s="188"/>
      <c r="C10120" s="188"/>
      <c r="D10120" s="203"/>
      <c r="E10120" s="203"/>
      <c r="F10120" s="203"/>
    </row>
    <row r="10121" spans="2:6" ht="15.75">
      <c r="B10121" s="188"/>
      <c r="C10121" s="188"/>
      <c r="D10121" s="203"/>
      <c r="E10121" s="203"/>
      <c r="F10121" s="203"/>
    </row>
    <row r="10122" spans="2:6" ht="15.75">
      <c r="B10122" s="188"/>
      <c r="C10122" s="188"/>
      <c r="D10122" s="203"/>
      <c r="E10122" s="203"/>
      <c r="F10122" s="203"/>
    </row>
    <row r="10123" spans="2:6" ht="15.75">
      <c r="B10123" s="188"/>
      <c r="C10123" s="188"/>
      <c r="D10123" s="203"/>
      <c r="E10123" s="203"/>
      <c r="F10123" s="203"/>
    </row>
    <row r="10124" spans="2:6" ht="15.75">
      <c r="B10124" s="188"/>
      <c r="C10124" s="188"/>
      <c r="D10124" s="203"/>
      <c r="E10124" s="203"/>
      <c r="F10124" s="203"/>
    </row>
    <row r="10125" spans="2:6" ht="15.75">
      <c r="B10125" s="188"/>
      <c r="C10125" s="188"/>
      <c r="D10125" s="203"/>
      <c r="E10125" s="203"/>
      <c r="F10125" s="203"/>
    </row>
    <row r="10126" spans="2:6" ht="15.75">
      <c r="B10126" s="188"/>
      <c r="C10126" s="188"/>
      <c r="D10126" s="203"/>
      <c r="E10126" s="203"/>
      <c r="F10126" s="203"/>
    </row>
    <row r="10127" spans="2:6" ht="15.75">
      <c r="B10127" s="188"/>
      <c r="C10127" s="188"/>
      <c r="D10127" s="203"/>
      <c r="E10127" s="203"/>
      <c r="F10127" s="203"/>
    </row>
    <row r="10128" spans="2:6" ht="15.75">
      <c r="B10128" s="188"/>
      <c r="C10128" s="188"/>
      <c r="D10128" s="203"/>
      <c r="E10128" s="203"/>
      <c r="F10128" s="203"/>
    </row>
    <row r="10129" spans="2:6" ht="15.75">
      <c r="B10129" s="188"/>
      <c r="C10129" s="188"/>
      <c r="D10129" s="203"/>
      <c r="E10129" s="203"/>
      <c r="F10129" s="203"/>
    </row>
    <row r="10130" spans="2:6" ht="15.75">
      <c r="B10130" s="188"/>
      <c r="C10130" s="188"/>
      <c r="D10130" s="203"/>
      <c r="E10130" s="203"/>
      <c r="F10130" s="203"/>
    </row>
    <row r="10131" spans="2:6" ht="15.75">
      <c r="B10131" s="188"/>
      <c r="C10131" s="188"/>
      <c r="D10131" s="203"/>
      <c r="E10131" s="203"/>
      <c r="F10131" s="203"/>
    </row>
    <row r="10132" spans="2:6" ht="15.75">
      <c r="B10132" s="188"/>
      <c r="C10132" s="188"/>
      <c r="D10132" s="203"/>
      <c r="E10132" s="203"/>
      <c r="F10132" s="203"/>
    </row>
    <row r="10133" spans="2:6" ht="15.75">
      <c r="B10133" s="188"/>
      <c r="C10133" s="188"/>
      <c r="D10133" s="203"/>
      <c r="E10133" s="203"/>
      <c r="F10133" s="203"/>
    </row>
    <row r="10134" spans="2:6" ht="15.75">
      <c r="B10134" s="188"/>
      <c r="C10134" s="188"/>
      <c r="D10134" s="203"/>
      <c r="E10134" s="203"/>
      <c r="F10134" s="203"/>
    </row>
    <row r="10135" spans="2:6" ht="15.75">
      <c r="B10135" s="188"/>
      <c r="C10135" s="188"/>
      <c r="D10135" s="203"/>
      <c r="E10135" s="203"/>
      <c r="F10135" s="203"/>
    </row>
    <row r="10136" spans="2:6" ht="15.75">
      <c r="B10136" s="188"/>
      <c r="C10136" s="188"/>
      <c r="D10136" s="203"/>
      <c r="E10136" s="203"/>
      <c r="F10136" s="203"/>
    </row>
    <row r="10137" spans="2:6" ht="15.75">
      <c r="B10137" s="188"/>
      <c r="C10137" s="188"/>
      <c r="D10137" s="203"/>
      <c r="E10137" s="203"/>
      <c r="F10137" s="203"/>
    </row>
    <row r="10138" spans="2:6" ht="15.75">
      <c r="B10138" s="188"/>
      <c r="C10138" s="188"/>
      <c r="D10138" s="203"/>
      <c r="E10138" s="203"/>
      <c r="F10138" s="203"/>
    </row>
    <row r="10139" spans="2:6" ht="15.75">
      <c r="B10139" s="188"/>
      <c r="C10139" s="188"/>
      <c r="D10139" s="203"/>
      <c r="E10139" s="203"/>
      <c r="F10139" s="203"/>
    </row>
    <row r="10140" spans="2:6" ht="15.75">
      <c r="B10140" s="188"/>
      <c r="C10140" s="188"/>
      <c r="D10140" s="203"/>
      <c r="E10140" s="203"/>
      <c r="F10140" s="203"/>
    </row>
    <row r="10141" spans="2:6" ht="15.75">
      <c r="B10141" s="188"/>
      <c r="C10141" s="188"/>
      <c r="D10141" s="203"/>
      <c r="E10141" s="203"/>
      <c r="F10141" s="203"/>
    </row>
    <row r="10142" spans="2:6" ht="15.75">
      <c r="B10142" s="188"/>
      <c r="C10142" s="188"/>
      <c r="D10142" s="203"/>
      <c r="E10142" s="203"/>
      <c r="F10142" s="203"/>
    </row>
    <row r="10143" spans="2:6" ht="15.75">
      <c r="B10143" s="188"/>
      <c r="C10143" s="188"/>
      <c r="D10143" s="203"/>
      <c r="E10143" s="203"/>
      <c r="F10143" s="203"/>
    </row>
    <row r="10144" spans="2:6" ht="15.75">
      <c r="B10144" s="188"/>
      <c r="C10144" s="188"/>
      <c r="D10144" s="203"/>
      <c r="E10144" s="203"/>
      <c r="F10144" s="203"/>
    </row>
    <row r="10145" spans="2:6" ht="15.75">
      <c r="B10145" s="188"/>
      <c r="C10145" s="188"/>
      <c r="D10145" s="203"/>
      <c r="E10145" s="203"/>
      <c r="F10145" s="203"/>
    </row>
    <row r="10146" spans="2:6" ht="15.75">
      <c r="B10146" s="188"/>
      <c r="C10146" s="188"/>
      <c r="D10146" s="203"/>
      <c r="E10146" s="203"/>
      <c r="F10146" s="203"/>
    </row>
    <row r="10147" spans="2:6" ht="15.75">
      <c r="B10147" s="188"/>
      <c r="C10147" s="188"/>
      <c r="D10147" s="203"/>
      <c r="E10147" s="203"/>
      <c r="F10147" s="203"/>
    </row>
    <row r="10148" spans="2:6" ht="15.75">
      <c r="B10148" s="188"/>
      <c r="C10148" s="188"/>
      <c r="D10148" s="203"/>
      <c r="E10148" s="203"/>
      <c r="F10148" s="203"/>
    </row>
    <row r="10149" spans="2:6" ht="15.75">
      <c r="B10149" s="188"/>
      <c r="C10149" s="188"/>
      <c r="D10149" s="203"/>
      <c r="E10149" s="203"/>
      <c r="F10149" s="203"/>
    </row>
    <row r="10150" spans="2:6" ht="15.75">
      <c r="B10150" s="188"/>
      <c r="C10150" s="188"/>
      <c r="D10150" s="203"/>
      <c r="E10150" s="203"/>
      <c r="F10150" s="203"/>
    </row>
    <row r="10151" spans="2:6" ht="15.75">
      <c r="B10151" s="188"/>
      <c r="C10151" s="188"/>
      <c r="D10151" s="203"/>
      <c r="E10151" s="203"/>
      <c r="F10151" s="203"/>
    </row>
    <row r="10152" spans="2:6" ht="15.75">
      <c r="B10152" s="188"/>
      <c r="C10152" s="188"/>
      <c r="D10152" s="203"/>
      <c r="E10152" s="203"/>
      <c r="F10152" s="203"/>
    </row>
    <row r="10153" spans="2:6" ht="15.75">
      <c r="B10153" s="188"/>
      <c r="C10153" s="188"/>
      <c r="D10153" s="203"/>
      <c r="E10153" s="203"/>
      <c r="F10153" s="203"/>
    </row>
    <row r="10154" spans="2:6" ht="15.75">
      <c r="B10154" s="188"/>
      <c r="C10154" s="188"/>
      <c r="D10154" s="203"/>
      <c r="E10154" s="203"/>
      <c r="F10154" s="203"/>
    </row>
    <row r="10155" spans="2:6" ht="15.75">
      <c r="B10155" s="188"/>
      <c r="C10155" s="188"/>
      <c r="D10155" s="203"/>
      <c r="E10155" s="203"/>
      <c r="F10155" s="203"/>
    </row>
    <row r="10156" spans="2:6" ht="15.75">
      <c r="B10156" s="188"/>
      <c r="C10156" s="188"/>
      <c r="D10156" s="203"/>
      <c r="E10156" s="203"/>
      <c r="F10156" s="203"/>
    </row>
    <row r="10157" spans="2:6" ht="15.75">
      <c r="B10157" s="188"/>
      <c r="C10157" s="188"/>
      <c r="D10157" s="203"/>
      <c r="E10157" s="203"/>
      <c r="F10157" s="203"/>
    </row>
    <row r="10158" spans="2:6" ht="15.75">
      <c r="B10158" s="188"/>
      <c r="C10158" s="188"/>
      <c r="D10158" s="203"/>
      <c r="E10158" s="203"/>
      <c r="F10158" s="203"/>
    </row>
    <row r="10159" spans="2:6" ht="15.75">
      <c r="B10159" s="188"/>
      <c r="C10159" s="188"/>
      <c r="D10159" s="203"/>
      <c r="E10159" s="203"/>
      <c r="F10159" s="203"/>
    </row>
    <row r="10160" spans="2:6" ht="15.75">
      <c r="B10160" s="188"/>
      <c r="C10160" s="188"/>
      <c r="D10160" s="203"/>
      <c r="E10160" s="203"/>
      <c r="F10160" s="203"/>
    </row>
    <row r="10161" spans="2:6" ht="15.75">
      <c r="B10161" s="188"/>
      <c r="C10161" s="188"/>
      <c r="D10161" s="203"/>
      <c r="E10161" s="203"/>
      <c r="F10161" s="203"/>
    </row>
    <row r="10162" spans="2:6" ht="15.75">
      <c r="B10162" s="188"/>
      <c r="C10162" s="188"/>
      <c r="D10162" s="203"/>
      <c r="E10162" s="203"/>
      <c r="F10162" s="203"/>
    </row>
    <row r="10163" spans="2:6" ht="15.75">
      <c r="B10163" s="188"/>
      <c r="C10163" s="188"/>
      <c r="D10163" s="203"/>
      <c r="E10163" s="203"/>
      <c r="F10163" s="203"/>
    </row>
    <row r="10164" spans="2:6" ht="15.75">
      <c r="B10164" s="188"/>
      <c r="C10164" s="188"/>
      <c r="D10164" s="203"/>
      <c r="E10164" s="203"/>
      <c r="F10164" s="203"/>
    </row>
    <row r="10165" spans="2:6" ht="15.75">
      <c r="B10165" s="188"/>
      <c r="C10165" s="188"/>
      <c r="D10165" s="203"/>
      <c r="E10165" s="203"/>
      <c r="F10165" s="203"/>
    </row>
    <row r="10166" spans="2:6" ht="15.75">
      <c r="B10166" s="188"/>
      <c r="C10166" s="188"/>
      <c r="D10166" s="203"/>
      <c r="E10166" s="203"/>
      <c r="F10166" s="203"/>
    </row>
    <row r="10167" spans="2:6" ht="15.75">
      <c r="B10167" s="188"/>
      <c r="C10167" s="188"/>
      <c r="D10167" s="203"/>
      <c r="E10167" s="203"/>
      <c r="F10167" s="203"/>
    </row>
    <row r="10168" spans="2:6" ht="15.75">
      <c r="B10168" s="188"/>
      <c r="C10168" s="188"/>
      <c r="D10168" s="203"/>
      <c r="E10168" s="203"/>
      <c r="F10168" s="203"/>
    </row>
    <row r="10169" spans="2:6" ht="15.75">
      <c r="B10169" s="188"/>
      <c r="C10169" s="188"/>
      <c r="D10169" s="203"/>
      <c r="E10169" s="203"/>
      <c r="F10169" s="203"/>
    </row>
    <row r="10170" spans="2:6" ht="15.75">
      <c r="B10170" s="188"/>
      <c r="C10170" s="188"/>
      <c r="D10170" s="203"/>
      <c r="E10170" s="203"/>
      <c r="F10170" s="203"/>
    </row>
    <row r="10171" spans="2:6" ht="15.75">
      <c r="B10171" s="188"/>
      <c r="C10171" s="188"/>
      <c r="D10171" s="203"/>
      <c r="E10171" s="203"/>
      <c r="F10171" s="203"/>
    </row>
    <row r="10172" spans="2:6" ht="15.75">
      <c r="B10172" s="188"/>
      <c r="C10172" s="188"/>
      <c r="D10172" s="203"/>
      <c r="E10172" s="203"/>
      <c r="F10172" s="203"/>
    </row>
    <row r="10173" spans="2:6" ht="15.75">
      <c r="B10173" s="188"/>
      <c r="C10173" s="188"/>
      <c r="D10173" s="203"/>
      <c r="E10173" s="203"/>
      <c r="F10173" s="203"/>
    </row>
    <row r="10174" spans="2:6" ht="15.75">
      <c r="B10174" s="188"/>
      <c r="C10174" s="188"/>
      <c r="D10174" s="203"/>
      <c r="E10174" s="203"/>
      <c r="F10174" s="203"/>
    </row>
    <row r="10175" spans="2:6" ht="15.75">
      <c r="B10175" s="188"/>
      <c r="C10175" s="188"/>
      <c r="D10175" s="203"/>
      <c r="E10175" s="203"/>
      <c r="F10175" s="203"/>
    </row>
    <row r="10176" spans="2:6" ht="15.75">
      <c r="B10176" s="188"/>
      <c r="C10176" s="188"/>
      <c r="D10176" s="203"/>
      <c r="E10176" s="203"/>
      <c r="F10176" s="203"/>
    </row>
    <row r="10177" spans="2:6" ht="15.75">
      <c r="B10177" s="188"/>
      <c r="C10177" s="188"/>
      <c r="D10177" s="203"/>
      <c r="E10177" s="203"/>
      <c r="F10177" s="203"/>
    </row>
    <row r="10178" spans="2:6" ht="15.75">
      <c r="B10178" s="188"/>
      <c r="C10178" s="188"/>
      <c r="D10178" s="203"/>
      <c r="E10178" s="203"/>
      <c r="F10178" s="203"/>
    </row>
    <row r="10179" spans="2:6" ht="15.75">
      <c r="B10179" s="188"/>
      <c r="C10179" s="188"/>
      <c r="D10179" s="203"/>
      <c r="E10179" s="203"/>
      <c r="F10179" s="203"/>
    </row>
    <row r="10180" spans="2:6" ht="15.75">
      <c r="B10180" s="188"/>
      <c r="C10180" s="188"/>
      <c r="D10180" s="203"/>
      <c r="E10180" s="203"/>
      <c r="F10180" s="203"/>
    </row>
    <row r="10181" spans="2:6" ht="15.75">
      <c r="B10181" s="188"/>
      <c r="C10181" s="188"/>
      <c r="D10181" s="203"/>
      <c r="E10181" s="203"/>
      <c r="F10181" s="203"/>
    </row>
    <row r="10182" spans="2:6" ht="15.75">
      <c r="B10182" s="188"/>
      <c r="C10182" s="188"/>
      <c r="D10182" s="203"/>
      <c r="E10182" s="203"/>
      <c r="F10182" s="203"/>
    </row>
    <row r="10183" spans="2:6" ht="15.75">
      <c r="B10183" s="188"/>
      <c r="C10183" s="188"/>
      <c r="D10183" s="203"/>
      <c r="E10183" s="203"/>
      <c r="F10183" s="203"/>
    </row>
    <row r="10184" spans="2:6" ht="15.75">
      <c r="B10184" s="188"/>
      <c r="C10184" s="188"/>
      <c r="D10184" s="203"/>
      <c r="E10184" s="203"/>
      <c r="F10184" s="203"/>
    </row>
    <row r="10185" spans="2:6" ht="15.75">
      <c r="B10185" s="188"/>
      <c r="C10185" s="188"/>
      <c r="D10185" s="203"/>
      <c r="E10185" s="203"/>
      <c r="F10185" s="203"/>
    </row>
    <row r="10186" spans="2:6" ht="15.75">
      <c r="B10186" s="188"/>
      <c r="C10186" s="188"/>
      <c r="D10186" s="203"/>
      <c r="E10186" s="203"/>
      <c r="F10186" s="203"/>
    </row>
    <row r="10187" spans="2:6" ht="15.75">
      <c r="B10187" s="188"/>
      <c r="C10187" s="188"/>
      <c r="D10187" s="203"/>
      <c r="E10187" s="203"/>
      <c r="F10187" s="203"/>
    </row>
    <row r="10188" spans="2:6" ht="15.75">
      <c r="B10188" s="188"/>
      <c r="C10188" s="188"/>
      <c r="D10188" s="203"/>
      <c r="E10188" s="203"/>
      <c r="F10188" s="203"/>
    </row>
    <row r="10189" spans="2:6" ht="15.75">
      <c r="B10189" s="188"/>
      <c r="C10189" s="188"/>
      <c r="D10189" s="203"/>
      <c r="E10189" s="203"/>
      <c r="F10189" s="203"/>
    </row>
    <row r="10190" spans="2:6" ht="15.75">
      <c r="B10190" s="188"/>
      <c r="C10190" s="188"/>
      <c r="D10190" s="203"/>
      <c r="E10190" s="203"/>
      <c r="F10190" s="203"/>
    </row>
    <row r="10191" spans="2:6" ht="15.75">
      <c r="B10191" s="188"/>
      <c r="C10191" s="188"/>
      <c r="D10191" s="203"/>
      <c r="E10191" s="203"/>
      <c r="F10191" s="203"/>
    </row>
    <row r="10192" spans="2:6" ht="15.75">
      <c r="B10192" s="188"/>
      <c r="C10192" s="188"/>
      <c r="D10192" s="203"/>
      <c r="E10192" s="203"/>
      <c r="F10192" s="203"/>
    </row>
    <row r="10193" spans="2:6" ht="15.75">
      <c r="B10193" s="188"/>
      <c r="C10193" s="188"/>
      <c r="D10193" s="203"/>
      <c r="E10193" s="203"/>
      <c r="F10193" s="203"/>
    </row>
    <row r="10194" spans="2:6" ht="15.75">
      <c r="B10194" s="188"/>
      <c r="C10194" s="188"/>
      <c r="D10194" s="203"/>
      <c r="E10194" s="203"/>
      <c r="F10194" s="203"/>
    </row>
    <row r="10195" spans="2:6" ht="15.75">
      <c r="B10195" s="188"/>
      <c r="C10195" s="188"/>
      <c r="D10195" s="203"/>
      <c r="E10195" s="203"/>
      <c r="F10195" s="203"/>
    </row>
    <row r="10196" spans="2:6" ht="15.75">
      <c r="B10196" s="188"/>
      <c r="C10196" s="188"/>
      <c r="D10196" s="203"/>
      <c r="E10196" s="203"/>
      <c r="F10196" s="203"/>
    </row>
    <row r="10197" spans="2:6" ht="15.75">
      <c r="B10197" s="188"/>
      <c r="C10197" s="188"/>
      <c r="D10197" s="203"/>
      <c r="E10197" s="203"/>
      <c r="F10197" s="203"/>
    </row>
    <row r="10198" spans="2:6" ht="15.75">
      <c r="B10198" s="188"/>
      <c r="C10198" s="188"/>
      <c r="D10198" s="203"/>
      <c r="E10198" s="203"/>
      <c r="F10198" s="203"/>
    </row>
    <row r="10199" spans="2:6" ht="15.75">
      <c r="B10199" s="188"/>
      <c r="C10199" s="188"/>
      <c r="D10199" s="203"/>
      <c r="E10199" s="203"/>
      <c r="F10199" s="203"/>
    </row>
    <row r="10200" spans="2:6" ht="15.75">
      <c r="B10200" s="188"/>
      <c r="C10200" s="188"/>
      <c r="D10200" s="203"/>
      <c r="E10200" s="203"/>
      <c r="F10200" s="203"/>
    </row>
    <row r="10201" spans="2:6" ht="15.75">
      <c r="B10201" s="188"/>
      <c r="C10201" s="188"/>
      <c r="D10201" s="203"/>
      <c r="E10201" s="203"/>
      <c r="F10201" s="203"/>
    </row>
    <row r="10202" spans="2:6" ht="15.75">
      <c r="B10202" s="188"/>
      <c r="C10202" s="188"/>
      <c r="D10202" s="203"/>
      <c r="E10202" s="203"/>
      <c r="F10202" s="203"/>
    </row>
    <row r="10203" spans="2:6" ht="15.75">
      <c r="B10203" s="188"/>
      <c r="C10203" s="188"/>
      <c r="D10203" s="203"/>
      <c r="E10203" s="203"/>
      <c r="F10203" s="203"/>
    </row>
    <row r="10204" spans="2:6" ht="15.75">
      <c r="B10204" s="188"/>
      <c r="C10204" s="188"/>
      <c r="D10204" s="203"/>
      <c r="E10204" s="203"/>
      <c r="F10204" s="203"/>
    </row>
    <row r="10205" spans="2:6" ht="15.75">
      <c r="B10205" s="188"/>
      <c r="C10205" s="188"/>
      <c r="D10205" s="203"/>
      <c r="E10205" s="203"/>
      <c r="F10205" s="203"/>
    </row>
    <row r="10206" spans="2:6" ht="15.75">
      <c r="B10206" s="188"/>
      <c r="C10206" s="188"/>
      <c r="D10206" s="203"/>
      <c r="E10206" s="203"/>
      <c r="F10206" s="203"/>
    </row>
    <row r="10207" spans="2:6" ht="15.75">
      <c r="B10207" s="188"/>
      <c r="C10207" s="188"/>
      <c r="D10207" s="203"/>
      <c r="E10207" s="203"/>
      <c r="F10207" s="203"/>
    </row>
    <row r="10208" spans="2:6" ht="15.75">
      <c r="B10208" s="188"/>
      <c r="C10208" s="188"/>
      <c r="D10208" s="203"/>
      <c r="E10208" s="203"/>
      <c r="F10208" s="203"/>
    </row>
    <row r="10209" spans="2:6" ht="15.75">
      <c r="B10209" s="188"/>
      <c r="C10209" s="188"/>
      <c r="D10209" s="203"/>
      <c r="E10209" s="203"/>
      <c r="F10209" s="203"/>
    </row>
    <row r="10210" spans="2:6" ht="15.75">
      <c r="B10210" s="188"/>
      <c r="C10210" s="188"/>
      <c r="D10210" s="203"/>
      <c r="E10210" s="203"/>
      <c r="F10210" s="203"/>
    </row>
    <row r="10211" spans="2:6" ht="15.75">
      <c r="B10211" s="188"/>
      <c r="C10211" s="188"/>
      <c r="D10211" s="203"/>
      <c r="E10211" s="203"/>
      <c r="F10211" s="203"/>
    </row>
    <row r="10212" spans="2:6" ht="15.75">
      <c r="B10212" s="188"/>
      <c r="C10212" s="188"/>
      <c r="D10212" s="203"/>
      <c r="E10212" s="203"/>
      <c r="F10212" s="203"/>
    </row>
    <row r="10213" spans="2:6" ht="15.75">
      <c r="B10213" s="188"/>
      <c r="C10213" s="188"/>
      <c r="D10213" s="203"/>
      <c r="E10213" s="203"/>
      <c r="F10213" s="203"/>
    </row>
    <row r="10214" spans="2:6" ht="15.75">
      <c r="B10214" s="188"/>
      <c r="C10214" s="188"/>
      <c r="D10214" s="203"/>
      <c r="E10214" s="203"/>
      <c r="F10214" s="203"/>
    </row>
    <row r="10215" spans="2:6" ht="15.75">
      <c r="B10215" s="188"/>
      <c r="C10215" s="188"/>
      <c r="D10215" s="203"/>
      <c r="E10215" s="203"/>
      <c r="F10215" s="203"/>
    </row>
    <row r="10216" spans="2:6" ht="15.75">
      <c r="B10216" s="188"/>
      <c r="C10216" s="188"/>
      <c r="D10216" s="203"/>
      <c r="E10216" s="203"/>
      <c r="F10216" s="203"/>
    </row>
    <row r="10217" spans="2:6" ht="15.75">
      <c r="B10217" s="188"/>
      <c r="C10217" s="188"/>
      <c r="D10217" s="203"/>
      <c r="E10217" s="203"/>
      <c r="F10217" s="203"/>
    </row>
    <row r="10218" spans="2:6" ht="15.75">
      <c r="B10218" s="188"/>
      <c r="C10218" s="188"/>
      <c r="D10218" s="203"/>
      <c r="E10218" s="203"/>
      <c r="F10218" s="203"/>
    </row>
    <row r="10219" spans="2:6" ht="15.75">
      <c r="B10219" s="188"/>
      <c r="C10219" s="188"/>
      <c r="D10219" s="203"/>
      <c r="E10219" s="203"/>
      <c r="F10219" s="203"/>
    </row>
    <row r="10220" spans="2:6" ht="15.75">
      <c r="B10220" s="188"/>
      <c r="C10220" s="188"/>
      <c r="D10220" s="203"/>
      <c r="E10220" s="203"/>
      <c r="F10220" s="203"/>
    </row>
    <row r="10221" spans="2:6" ht="15.75">
      <c r="B10221" s="188"/>
      <c r="C10221" s="188"/>
      <c r="D10221" s="203"/>
      <c r="E10221" s="203"/>
      <c r="F10221" s="203"/>
    </row>
    <row r="10222" spans="2:6" ht="15.75">
      <c r="B10222" s="188"/>
      <c r="C10222" s="188"/>
      <c r="D10222" s="203"/>
      <c r="E10222" s="203"/>
      <c r="F10222" s="203"/>
    </row>
    <row r="10223" spans="2:6" ht="15.75">
      <c r="B10223" s="188"/>
      <c r="C10223" s="188"/>
      <c r="D10223" s="203"/>
      <c r="E10223" s="203"/>
      <c r="F10223" s="203"/>
    </row>
    <row r="10224" spans="2:6" ht="15.75">
      <c r="B10224" s="188"/>
      <c r="C10224" s="188"/>
      <c r="D10224" s="203"/>
      <c r="E10224" s="203"/>
      <c r="F10224" s="203"/>
    </row>
    <row r="10225" spans="2:6" ht="15.75">
      <c r="B10225" s="188"/>
      <c r="C10225" s="188"/>
      <c r="D10225" s="203"/>
      <c r="E10225" s="203"/>
      <c r="F10225" s="203"/>
    </row>
    <row r="10226" spans="2:6" ht="15.75">
      <c r="B10226" s="188"/>
      <c r="C10226" s="188"/>
      <c r="D10226" s="203"/>
      <c r="E10226" s="203"/>
      <c r="F10226" s="203"/>
    </row>
    <row r="10227" spans="2:6" ht="15.75">
      <c r="B10227" s="188"/>
      <c r="C10227" s="188"/>
      <c r="D10227" s="203"/>
      <c r="E10227" s="203"/>
      <c r="F10227" s="203"/>
    </row>
    <row r="10228" spans="2:6" ht="15.75">
      <c r="B10228" s="188"/>
      <c r="C10228" s="188"/>
      <c r="D10228" s="203"/>
      <c r="E10228" s="203"/>
      <c r="F10228" s="203"/>
    </row>
    <row r="10229" spans="2:6" ht="15.75">
      <c r="B10229" s="188"/>
      <c r="C10229" s="188"/>
      <c r="D10229" s="203"/>
      <c r="E10229" s="203"/>
      <c r="F10229" s="203"/>
    </row>
    <row r="10230" spans="2:6" ht="15.75">
      <c r="B10230" s="188"/>
      <c r="C10230" s="188"/>
      <c r="D10230" s="203"/>
      <c r="E10230" s="203"/>
      <c r="F10230" s="203"/>
    </row>
    <row r="10231" spans="2:6" ht="15.75">
      <c r="B10231" s="188"/>
      <c r="C10231" s="188"/>
      <c r="D10231" s="203"/>
      <c r="E10231" s="203"/>
      <c r="F10231" s="203"/>
    </row>
    <row r="10232" spans="2:6" ht="15.75">
      <c r="B10232" s="188"/>
      <c r="C10232" s="188"/>
      <c r="D10232" s="203"/>
      <c r="E10232" s="203"/>
      <c r="F10232" s="203"/>
    </row>
    <row r="10233" spans="2:6" ht="15.75">
      <c r="B10233" s="188"/>
      <c r="C10233" s="188"/>
      <c r="D10233" s="203"/>
      <c r="E10233" s="203"/>
      <c r="F10233" s="203"/>
    </row>
    <row r="10234" spans="2:6" ht="15.75">
      <c r="B10234" s="188"/>
      <c r="C10234" s="188"/>
      <c r="D10234" s="203"/>
      <c r="E10234" s="203"/>
      <c r="F10234" s="203"/>
    </row>
    <row r="10235" spans="2:6" ht="15.75">
      <c r="B10235" s="188"/>
      <c r="C10235" s="188"/>
      <c r="D10235" s="203"/>
      <c r="E10235" s="203"/>
      <c r="F10235" s="203"/>
    </row>
    <row r="10236" spans="2:6" ht="15.75">
      <c r="B10236" s="188"/>
      <c r="C10236" s="188"/>
      <c r="D10236" s="203"/>
      <c r="E10236" s="203"/>
      <c r="F10236" s="203"/>
    </row>
    <row r="10237" spans="2:6" ht="15.75">
      <c r="B10237" s="188"/>
      <c r="C10237" s="188"/>
      <c r="D10237" s="203"/>
      <c r="E10237" s="203"/>
      <c r="F10237" s="203"/>
    </row>
    <row r="10238" spans="2:6" ht="15.75">
      <c r="B10238" s="188"/>
      <c r="C10238" s="188"/>
      <c r="D10238" s="203"/>
      <c r="E10238" s="203"/>
      <c r="F10238" s="203"/>
    </row>
    <row r="10239" spans="2:6" ht="15.75">
      <c r="B10239" s="188"/>
      <c r="C10239" s="188"/>
      <c r="D10239" s="203"/>
      <c r="E10239" s="203"/>
      <c r="F10239" s="203"/>
    </row>
    <row r="10240" spans="2:6" ht="15.75">
      <c r="B10240" s="188"/>
      <c r="C10240" s="188"/>
      <c r="D10240" s="203"/>
      <c r="E10240" s="203"/>
      <c r="F10240" s="203"/>
    </row>
    <row r="10241" spans="2:6" ht="15.75">
      <c r="B10241" s="188"/>
      <c r="C10241" s="188"/>
      <c r="D10241" s="203"/>
      <c r="E10241" s="203"/>
      <c r="F10241" s="203"/>
    </row>
    <row r="10242" spans="2:6" ht="15.75">
      <c r="B10242" s="188"/>
      <c r="C10242" s="188"/>
      <c r="D10242" s="203"/>
      <c r="E10242" s="203"/>
      <c r="F10242" s="203"/>
    </row>
    <row r="10243" spans="2:6" ht="15.75">
      <c r="B10243" s="188"/>
      <c r="C10243" s="188"/>
      <c r="D10243" s="203"/>
      <c r="E10243" s="203"/>
      <c r="F10243" s="203"/>
    </row>
    <row r="10244" spans="2:6" ht="15.75">
      <c r="B10244" s="188"/>
      <c r="C10244" s="188"/>
      <c r="D10244" s="203"/>
      <c r="E10244" s="203"/>
      <c r="F10244" s="203"/>
    </row>
    <row r="10245" spans="2:6" ht="15.75">
      <c r="B10245" s="188"/>
      <c r="C10245" s="188"/>
      <c r="D10245" s="203"/>
      <c r="E10245" s="203"/>
      <c r="F10245" s="203"/>
    </row>
    <row r="10246" spans="2:6" ht="15.75">
      <c r="B10246" s="188"/>
      <c r="C10246" s="188"/>
      <c r="D10246" s="203"/>
      <c r="E10246" s="203"/>
      <c r="F10246" s="203"/>
    </row>
    <row r="10247" spans="2:6" ht="15.75">
      <c r="B10247" s="188"/>
      <c r="C10247" s="188"/>
      <c r="D10247" s="203"/>
      <c r="E10247" s="203"/>
      <c r="F10247" s="203"/>
    </row>
    <row r="10248" spans="2:6" ht="15.75">
      <c r="B10248" s="188"/>
      <c r="C10248" s="188"/>
      <c r="D10248" s="203"/>
      <c r="E10248" s="203"/>
      <c r="F10248" s="203"/>
    </row>
    <row r="10249" spans="2:6" ht="15.75">
      <c r="B10249" s="188"/>
      <c r="C10249" s="188"/>
      <c r="D10249" s="203"/>
      <c r="E10249" s="203"/>
      <c r="F10249" s="203"/>
    </row>
    <row r="10250" spans="2:6" ht="15.75">
      <c r="B10250" s="188"/>
      <c r="C10250" s="188"/>
      <c r="D10250" s="203"/>
      <c r="E10250" s="203"/>
      <c r="F10250" s="203"/>
    </row>
    <row r="10251" spans="2:6" ht="15.75">
      <c r="B10251" s="188"/>
      <c r="C10251" s="188"/>
      <c r="D10251" s="203"/>
      <c r="E10251" s="203"/>
      <c r="F10251" s="203"/>
    </row>
    <row r="10252" spans="2:6" ht="15.75">
      <c r="B10252" s="188"/>
      <c r="C10252" s="188"/>
      <c r="D10252" s="203"/>
      <c r="E10252" s="203"/>
      <c r="F10252" s="203"/>
    </row>
    <row r="10253" spans="2:6" ht="15.75">
      <c r="B10253" s="188"/>
      <c r="C10253" s="188"/>
      <c r="D10253" s="203"/>
      <c r="E10253" s="203"/>
      <c r="F10253" s="203"/>
    </row>
    <row r="10254" spans="2:6" ht="15.75">
      <c r="B10254" s="188"/>
      <c r="C10254" s="188"/>
      <c r="D10254" s="203"/>
      <c r="E10254" s="203"/>
      <c r="F10254" s="203"/>
    </row>
    <row r="10255" spans="2:6" ht="15.75">
      <c r="B10255" s="188"/>
      <c r="C10255" s="188"/>
      <c r="D10255" s="203"/>
      <c r="E10255" s="203"/>
      <c r="F10255" s="203"/>
    </row>
    <row r="10256" spans="2:6" ht="15.75">
      <c r="B10256" s="188"/>
      <c r="C10256" s="188"/>
      <c r="D10256" s="203"/>
      <c r="E10256" s="203"/>
      <c r="F10256" s="203"/>
    </row>
    <row r="10257" spans="2:6" ht="15.75">
      <c r="B10257" s="188"/>
      <c r="C10257" s="188"/>
      <c r="D10257" s="203"/>
      <c r="E10257" s="203"/>
      <c r="F10257" s="203"/>
    </row>
    <row r="10258" spans="2:6" ht="15.75">
      <c r="B10258" s="188"/>
      <c r="C10258" s="188"/>
      <c r="D10258" s="203"/>
      <c r="E10258" s="203"/>
      <c r="F10258" s="203"/>
    </row>
    <row r="10259" spans="2:6" ht="15.75">
      <c r="B10259" s="188"/>
      <c r="C10259" s="188"/>
      <c r="D10259" s="203"/>
      <c r="E10259" s="203"/>
      <c r="F10259" s="203"/>
    </row>
    <row r="10260" spans="2:6" ht="15.75">
      <c r="B10260" s="188"/>
      <c r="C10260" s="188"/>
      <c r="D10260" s="203"/>
      <c r="E10260" s="203"/>
      <c r="F10260" s="203"/>
    </row>
    <row r="10261" spans="2:6" ht="15.75">
      <c r="B10261" s="188"/>
      <c r="C10261" s="188"/>
      <c r="D10261" s="203"/>
      <c r="E10261" s="203"/>
      <c r="F10261" s="203"/>
    </row>
    <row r="10262" spans="2:6" ht="15.75">
      <c r="B10262" s="188"/>
      <c r="C10262" s="188"/>
      <c r="D10262" s="203"/>
      <c r="E10262" s="203"/>
      <c r="F10262" s="203"/>
    </row>
    <row r="10263" spans="2:6" ht="15.75">
      <c r="B10263" s="188"/>
      <c r="C10263" s="188"/>
      <c r="D10263" s="203"/>
      <c r="E10263" s="203"/>
      <c r="F10263" s="203"/>
    </row>
    <row r="10264" spans="2:6" ht="15.75">
      <c r="B10264" s="188"/>
      <c r="C10264" s="188"/>
      <c r="D10264" s="203"/>
      <c r="E10264" s="203"/>
      <c r="F10264" s="203"/>
    </row>
    <row r="10265" spans="2:6" ht="15.75">
      <c r="B10265" s="188"/>
      <c r="C10265" s="188"/>
      <c r="D10265" s="203"/>
      <c r="E10265" s="203"/>
      <c r="F10265" s="203"/>
    </row>
    <row r="10266" spans="2:6" ht="15.75">
      <c r="B10266" s="188"/>
      <c r="C10266" s="188"/>
      <c r="D10266" s="203"/>
      <c r="E10266" s="203"/>
      <c r="F10266" s="203"/>
    </row>
    <row r="10267" spans="2:6" ht="15.75">
      <c r="B10267" s="188"/>
      <c r="C10267" s="188"/>
      <c r="D10267" s="203"/>
      <c r="E10267" s="203"/>
      <c r="F10267" s="203"/>
    </row>
    <row r="10268" spans="2:6" ht="15.75">
      <c r="B10268" s="188"/>
      <c r="C10268" s="188"/>
      <c r="D10268" s="203"/>
      <c r="E10268" s="203"/>
      <c r="F10268" s="203"/>
    </row>
    <row r="10269" spans="2:6" ht="15.75">
      <c r="B10269" s="188"/>
      <c r="C10269" s="188"/>
      <c r="D10269" s="203"/>
      <c r="E10269" s="203"/>
      <c r="F10269" s="203"/>
    </row>
    <row r="10270" spans="2:6" ht="15.75">
      <c r="B10270" s="188"/>
      <c r="C10270" s="188"/>
      <c r="D10270" s="203"/>
      <c r="E10270" s="203"/>
      <c r="F10270" s="203"/>
    </row>
    <row r="10271" spans="2:6" ht="15.75">
      <c r="B10271" s="188"/>
      <c r="C10271" s="188"/>
      <c r="D10271" s="203"/>
      <c r="E10271" s="203"/>
      <c r="F10271" s="203"/>
    </row>
    <row r="10272" spans="2:6" ht="15.75">
      <c r="B10272" s="188"/>
      <c r="C10272" s="188"/>
      <c r="D10272" s="203"/>
      <c r="E10272" s="203"/>
      <c r="F10272" s="203"/>
    </row>
    <row r="10273" spans="2:6" ht="15.75">
      <c r="B10273" s="188"/>
      <c r="C10273" s="188"/>
      <c r="D10273" s="203"/>
      <c r="E10273" s="203"/>
      <c r="F10273" s="203"/>
    </row>
    <row r="10274" spans="2:6" ht="15.75">
      <c r="B10274" s="188"/>
      <c r="C10274" s="188"/>
      <c r="D10274" s="203"/>
      <c r="E10274" s="203"/>
      <c r="F10274" s="203"/>
    </row>
    <row r="10275" spans="2:6" ht="15.75">
      <c r="B10275" s="188"/>
      <c r="C10275" s="188"/>
      <c r="D10275" s="203"/>
      <c r="E10275" s="203"/>
      <c r="F10275" s="203"/>
    </row>
    <row r="10276" spans="2:6" ht="15.75">
      <c r="B10276" s="188"/>
      <c r="C10276" s="188"/>
      <c r="D10276" s="203"/>
      <c r="E10276" s="203"/>
      <c r="F10276" s="203"/>
    </row>
    <row r="10277" spans="2:6" ht="15.75">
      <c r="B10277" s="188"/>
      <c r="C10277" s="188"/>
      <c r="D10277" s="203"/>
      <c r="E10277" s="203"/>
      <c r="F10277" s="203"/>
    </row>
    <row r="10278" spans="2:6" ht="15.75">
      <c r="B10278" s="188"/>
      <c r="C10278" s="188"/>
      <c r="D10278" s="203"/>
      <c r="E10278" s="203"/>
      <c r="F10278" s="203"/>
    </row>
    <row r="10279" spans="2:6" ht="15.75">
      <c r="B10279" s="188"/>
      <c r="C10279" s="188"/>
      <c r="D10279" s="203"/>
      <c r="E10279" s="203"/>
      <c r="F10279" s="203"/>
    </row>
    <row r="10280" spans="2:6" ht="15.75">
      <c r="B10280" s="188"/>
      <c r="C10280" s="188"/>
      <c r="D10280" s="203"/>
      <c r="E10280" s="203"/>
      <c r="F10280" s="203"/>
    </row>
    <row r="10281" spans="2:6" ht="15.75">
      <c r="B10281" s="188"/>
      <c r="C10281" s="188"/>
      <c r="D10281" s="203"/>
      <c r="E10281" s="203"/>
      <c r="F10281" s="203"/>
    </row>
    <row r="10282" spans="2:6" ht="15.75">
      <c r="B10282" s="188"/>
      <c r="C10282" s="188"/>
      <c r="D10282" s="203"/>
      <c r="E10282" s="203"/>
      <c r="F10282" s="203"/>
    </row>
    <row r="10283" spans="2:6" ht="15.75">
      <c r="B10283" s="188"/>
      <c r="C10283" s="188"/>
      <c r="D10283" s="203"/>
      <c r="E10283" s="203"/>
      <c r="F10283" s="203"/>
    </row>
    <row r="10284" spans="2:6" ht="15.75">
      <c r="B10284" s="188"/>
      <c r="C10284" s="188"/>
      <c r="D10284" s="203"/>
      <c r="E10284" s="203"/>
      <c r="F10284" s="203"/>
    </row>
    <row r="10285" spans="2:6" ht="15.75">
      <c r="B10285" s="188"/>
      <c r="C10285" s="188"/>
      <c r="D10285" s="203"/>
      <c r="E10285" s="203"/>
      <c r="F10285" s="203"/>
    </row>
    <row r="10286" spans="2:6" ht="15.75">
      <c r="B10286" s="188"/>
      <c r="C10286" s="188"/>
      <c r="D10286" s="203"/>
      <c r="E10286" s="203"/>
      <c r="F10286" s="203"/>
    </row>
    <row r="10287" spans="2:6" ht="15.75">
      <c r="B10287" s="188"/>
      <c r="C10287" s="188"/>
      <c r="D10287" s="203"/>
      <c r="E10287" s="203"/>
      <c r="F10287" s="203"/>
    </row>
    <row r="10288" spans="2:6" ht="15.75">
      <c r="B10288" s="188"/>
      <c r="C10288" s="188"/>
      <c r="D10288" s="203"/>
      <c r="E10288" s="203"/>
      <c r="F10288" s="203"/>
    </row>
    <row r="10289" spans="2:6" ht="15.75">
      <c r="B10289" s="188"/>
      <c r="C10289" s="188"/>
      <c r="D10289" s="203"/>
      <c r="E10289" s="203"/>
      <c r="F10289" s="203"/>
    </row>
    <row r="10290" spans="2:6" ht="15.75">
      <c r="B10290" s="188"/>
      <c r="C10290" s="188"/>
      <c r="D10290" s="203"/>
      <c r="E10290" s="203"/>
      <c r="F10290" s="203"/>
    </row>
    <row r="10291" spans="2:6" ht="15.75">
      <c r="B10291" s="188"/>
      <c r="C10291" s="188"/>
      <c r="D10291" s="203"/>
      <c r="E10291" s="203"/>
      <c r="F10291" s="203"/>
    </row>
    <row r="10292" spans="2:6" ht="15.75">
      <c r="B10292" s="188"/>
      <c r="C10292" s="188"/>
      <c r="D10292" s="203"/>
      <c r="E10292" s="203"/>
      <c r="F10292" s="203"/>
    </row>
    <row r="10293" spans="2:6" ht="15.75">
      <c r="B10293" s="188"/>
      <c r="C10293" s="188"/>
      <c r="D10293" s="203"/>
      <c r="E10293" s="203"/>
      <c r="F10293" s="203"/>
    </row>
    <row r="10294" spans="2:6" ht="15.75">
      <c r="B10294" s="188"/>
      <c r="C10294" s="188"/>
      <c r="D10294" s="203"/>
      <c r="E10294" s="203"/>
      <c r="F10294" s="203"/>
    </row>
    <row r="10295" spans="2:6" ht="15.75">
      <c r="B10295" s="188"/>
      <c r="C10295" s="188"/>
      <c r="D10295" s="203"/>
      <c r="E10295" s="203"/>
      <c r="F10295" s="203"/>
    </row>
    <row r="10296" spans="2:6" ht="15.75">
      <c r="B10296" s="188"/>
      <c r="C10296" s="188"/>
      <c r="D10296" s="203"/>
      <c r="E10296" s="203"/>
      <c r="F10296" s="203"/>
    </row>
    <row r="10297" spans="2:6" ht="15.75">
      <c r="B10297" s="188"/>
      <c r="C10297" s="188"/>
      <c r="D10297" s="203"/>
      <c r="E10297" s="203"/>
      <c r="F10297" s="203"/>
    </row>
    <row r="10298" spans="2:6" ht="15.75">
      <c r="B10298" s="188"/>
      <c r="C10298" s="188"/>
      <c r="D10298" s="203"/>
      <c r="E10298" s="203"/>
      <c r="F10298" s="203"/>
    </row>
    <row r="10299" spans="2:6" ht="15.75">
      <c r="B10299" s="188"/>
      <c r="C10299" s="188"/>
      <c r="D10299" s="203"/>
      <c r="E10299" s="203"/>
      <c r="F10299" s="203"/>
    </row>
    <row r="10300" spans="2:6" ht="15.75">
      <c r="B10300" s="188"/>
      <c r="C10300" s="188"/>
      <c r="D10300" s="203"/>
      <c r="E10300" s="203"/>
      <c r="F10300" s="203"/>
    </row>
    <row r="10301" spans="2:6" ht="15.75">
      <c r="B10301" s="188"/>
      <c r="C10301" s="188"/>
      <c r="D10301" s="203"/>
      <c r="E10301" s="203"/>
      <c r="F10301" s="203"/>
    </row>
    <row r="10302" spans="2:6" ht="15.75">
      <c r="B10302" s="188"/>
      <c r="C10302" s="188"/>
      <c r="D10302" s="203"/>
      <c r="E10302" s="203"/>
      <c r="F10302" s="203"/>
    </row>
    <row r="10303" spans="2:6" ht="15.75">
      <c r="B10303" s="188"/>
      <c r="C10303" s="188"/>
      <c r="D10303" s="203"/>
      <c r="E10303" s="203"/>
      <c r="F10303" s="203"/>
    </row>
    <row r="10304" spans="2:6" ht="15.75">
      <c r="B10304" s="188"/>
      <c r="C10304" s="188"/>
      <c r="D10304" s="203"/>
      <c r="E10304" s="203"/>
      <c r="F10304" s="203"/>
    </row>
    <row r="10305" spans="2:6" ht="15.75">
      <c r="B10305" s="188"/>
      <c r="C10305" s="188"/>
      <c r="D10305" s="203"/>
      <c r="E10305" s="203"/>
      <c r="F10305" s="203"/>
    </row>
    <row r="10306" spans="2:6" ht="15.75">
      <c r="B10306" s="188"/>
      <c r="C10306" s="188"/>
      <c r="D10306" s="203"/>
      <c r="E10306" s="203"/>
      <c r="F10306" s="203"/>
    </row>
    <row r="10307" spans="2:6" ht="15.75">
      <c r="B10307" s="188"/>
      <c r="C10307" s="188"/>
      <c r="D10307" s="203"/>
      <c r="E10307" s="203"/>
      <c r="F10307" s="203"/>
    </row>
    <row r="10308" spans="2:6" ht="15.75">
      <c r="B10308" s="188"/>
      <c r="C10308" s="188"/>
      <c r="D10308" s="203"/>
      <c r="E10308" s="203"/>
      <c r="F10308" s="203"/>
    </row>
    <row r="10309" spans="2:6" ht="15.75">
      <c r="B10309" s="188"/>
      <c r="C10309" s="188"/>
      <c r="D10309" s="203"/>
      <c r="E10309" s="203"/>
      <c r="F10309" s="203"/>
    </row>
    <row r="10310" spans="2:6" ht="15.75">
      <c r="B10310" s="188"/>
      <c r="C10310" s="188"/>
      <c r="D10310" s="203"/>
      <c r="E10310" s="203"/>
      <c r="F10310" s="203"/>
    </row>
    <row r="10311" spans="2:6" ht="15.75">
      <c r="B10311" s="188"/>
      <c r="C10311" s="188"/>
      <c r="D10311" s="203"/>
      <c r="E10311" s="203"/>
      <c r="F10311" s="203"/>
    </row>
    <row r="10312" spans="2:6" ht="15.75">
      <c r="B10312" s="188"/>
      <c r="C10312" s="188"/>
      <c r="D10312" s="203"/>
      <c r="E10312" s="203"/>
      <c r="F10312" s="203"/>
    </row>
    <row r="10313" spans="2:6" ht="15.75">
      <c r="B10313" s="188"/>
      <c r="C10313" s="188"/>
      <c r="D10313" s="203"/>
      <c r="E10313" s="203"/>
      <c r="F10313" s="203"/>
    </row>
    <row r="10314" spans="2:6" ht="15.75">
      <c r="B10314" s="188"/>
      <c r="C10314" s="188"/>
      <c r="D10314" s="203"/>
      <c r="E10314" s="203"/>
      <c r="F10314" s="203"/>
    </row>
    <row r="10315" spans="2:6" ht="15.75">
      <c r="B10315" s="188"/>
      <c r="C10315" s="188"/>
      <c r="D10315" s="203"/>
      <c r="E10315" s="203"/>
      <c r="F10315" s="203"/>
    </row>
    <row r="10316" spans="2:6" ht="15.75">
      <c r="B10316" s="188"/>
      <c r="C10316" s="188"/>
      <c r="D10316" s="203"/>
      <c r="E10316" s="203"/>
      <c r="F10316" s="203"/>
    </row>
    <row r="10317" spans="2:6" ht="15.75">
      <c r="B10317" s="188"/>
      <c r="C10317" s="188"/>
      <c r="D10317" s="203"/>
      <c r="E10317" s="203"/>
      <c r="F10317" s="203"/>
    </row>
    <row r="10318" spans="2:6" ht="15.75">
      <c r="B10318" s="188"/>
      <c r="C10318" s="188"/>
      <c r="D10318" s="203"/>
      <c r="E10318" s="203"/>
      <c r="F10318" s="203"/>
    </row>
    <row r="10319" spans="2:6" ht="15.75">
      <c r="B10319" s="188"/>
      <c r="C10319" s="188"/>
      <c r="D10319" s="203"/>
      <c r="E10319" s="203"/>
      <c r="F10319" s="203"/>
    </row>
    <row r="10320" spans="2:6" ht="15.75">
      <c r="B10320" s="188"/>
      <c r="C10320" s="188"/>
      <c r="D10320" s="203"/>
      <c r="E10320" s="203"/>
      <c r="F10320" s="203"/>
    </row>
    <row r="10321" spans="2:6" ht="15.75">
      <c r="B10321" s="188"/>
      <c r="C10321" s="188"/>
      <c r="D10321" s="203"/>
      <c r="E10321" s="203"/>
      <c r="F10321" s="203"/>
    </row>
    <row r="10322" spans="2:6" ht="15.75">
      <c r="B10322" s="188"/>
      <c r="C10322" s="188"/>
      <c r="D10322" s="203"/>
      <c r="E10322" s="203"/>
      <c r="F10322" s="203"/>
    </row>
    <row r="10323" spans="2:6" ht="15.75">
      <c r="B10323" s="188"/>
      <c r="C10323" s="188"/>
      <c r="D10323" s="203"/>
      <c r="E10323" s="203"/>
      <c r="F10323" s="203"/>
    </row>
    <row r="10324" spans="2:6" ht="15.75">
      <c r="B10324" s="188"/>
      <c r="C10324" s="188"/>
      <c r="D10324" s="203"/>
      <c r="E10324" s="203"/>
      <c r="F10324" s="203"/>
    </row>
    <row r="10325" spans="2:6" ht="15.75">
      <c r="B10325" s="188"/>
      <c r="C10325" s="188"/>
      <c r="D10325" s="203"/>
      <c r="E10325" s="203"/>
      <c r="F10325" s="203"/>
    </row>
    <row r="10326" spans="2:6" ht="15.75">
      <c r="B10326" s="188"/>
      <c r="C10326" s="188"/>
      <c r="D10326" s="203"/>
      <c r="E10326" s="203"/>
      <c r="F10326" s="203"/>
    </row>
    <row r="10327" spans="2:6" ht="15.75">
      <c r="B10327" s="188"/>
      <c r="C10327" s="188"/>
      <c r="D10327" s="203"/>
      <c r="E10327" s="203"/>
      <c r="F10327" s="203"/>
    </row>
    <row r="10328" spans="2:6" ht="15.75">
      <c r="B10328" s="188"/>
      <c r="C10328" s="188"/>
      <c r="D10328" s="203"/>
      <c r="E10328" s="203"/>
      <c r="F10328" s="203"/>
    </row>
    <row r="10329" spans="2:6" ht="15.75">
      <c r="B10329" s="188"/>
      <c r="C10329" s="188"/>
      <c r="D10329" s="203"/>
      <c r="E10329" s="203"/>
      <c r="F10329" s="203"/>
    </row>
    <row r="10330" spans="2:6" ht="15.75">
      <c r="B10330" s="188"/>
      <c r="C10330" s="188"/>
      <c r="D10330" s="203"/>
      <c r="E10330" s="203"/>
      <c r="F10330" s="203"/>
    </row>
    <row r="10331" spans="2:6" ht="15.75">
      <c r="B10331" s="188"/>
      <c r="C10331" s="188"/>
      <c r="D10331" s="203"/>
      <c r="E10331" s="203"/>
      <c r="F10331" s="203"/>
    </row>
    <row r="10332" spans="2:6" ht="15.75">
      <c r="B10332" s="188"/>
      <c r="C10332" s="188"/>
      <c r="D10332" s="203"/>
      <c r="E10332" s="203"/>
      <c r="F10332" s="203"/>
    </row>
    <row r="10333" spans="2:6" ht="15.75">
      <c r="B10333" s="188"/>
      <c r="C10333" s="188"/>
      <c r="D10333" s="203"/>
      <c r="E10333" s="203"/>
      <c r="F10333" s="203"/>
    </row>
    <row r="10334" spans="2:6" ht="15.75">
      <c r="B10334" s="188"/>
      <c r="C10334" s="188"/>
      <c r="D10334" s="203"/>
      <c r="E10334" s="203"/>
      <c r="F10334" s="203"/>
    </row>
    <row r="10335" spans="2:6" ht="15.75">
      <c r="B10335" s="188"/>
      <c r="C10335" s="188"/>
      <c r="D10335" s="203"/>
      <c r="E10335" s="203"/>
      <c r="F10335" s="203"/>
    </row>
    <row r="10336" spans="2:6" ht="15.75">
      <c r="B10336" s="188"/>
      <c r="C10336" s="188"/>
      <c r="D10336" s="203"/>
      <c r="E10336" s="203"/>
      <c r="F10336" s="203"/>
    </row>
    <row r="10337" spans="2:6" ht="15.75">
      <c r="B10337" s="188"/>
      <c r="C10337" s="188"/>
      <c r="D10337" s="203"/>
      <c r="E10337" s="203"/>
      <c r="F10337" s="203"/>
    </row>
    <row r="10338" spans="2:6" ht="15.75">
      <c r="B10338" s="188"/>
      <c r="C10338" s="188"/>
      <c r="D10338" s="203"/>
      <c r="E10338" s="203"/>
      <c r="F10338" s="203"/>
    </row>
    <row r="10339" spans="2:6" ht="15.75">
      <c r="B10339" s="188"/>
      <c r="C10339" s="188"/>
      <c r="D10339" s="203"/>
      <c r="E10339" s="203"/>
      <c r="F10339" s="203"/>
    </row>
    <row r="10340" spans="2:6" ht="15.75">
      <c r="B10340" s="188"/>
      <c r="C10340" s="188"/>
      <c r="D10340" s="203"/>
      <c r="E10340" s="203"/>
      <c r="F10340" s="203"/>
    </row>
    <row r="10341" spans="2:6" ht="15.75">
      <c r="B10341" s="188"/>
      <c r="C10341" s="188"/>
      <c r="D10341" s="203"/>
      <c r="E10341" s="203"/>
      <c r="F10341" s="203"/>
    </row>
    <row r="10342" spans="2:6" ht="15.75">
      <c r="B10342" s="188"/>
      <c r="C10342" s="188"/>
      <c r="D10342" s="203"/>
      <c r="E10342" s="203"/>
      <c r="F10342" s="203"/>
    </row>
    <row r="10343" spans="2:6" ht="15.75">
      <c r="B10343" s="188"/>
      <c r="C10343" s="188"/>
      <c r="D10343" s="203"/>
      <c r="E10343" s="203"/>
      <c r="F10343" s="203"/>
    </row>
    <row r="10344" spans="2:6" ht="15.75">
      <c r="B10344" s="188"/>
      <c r="C10344" s="188"/>
      <c r="D10344" s="203"/>
      <c r="E10344" s="203"/>
      <c r="F10344" s="203"/>
    </row>
    <row r="10345" spans="2:6" ht="15.75">
      <c r="B10345" s="188"/>
      <c r="C10345" s="188"/>
      <c r="D10345" s="203"/>
      <c r="E10345" s="203"/>
      <c r="F10345" s="203"/>
    </row>
    <row r="10346" spans="2:6" ht="15.75">
      <c r="B10346" s="188"/>
      <c r="C10346" s="188"/>
      <c r="D10346" s="203"/>
      <c r="E10346" s="203"/>
      <c r="F10346" s="203"/>
    </row>
    <row r="10347" spans="2:6" ht="15.75">
      <c r="B10347" s="188"/>
      <c r="C10347" s="188"/>
      <c r="D10347" s="203"/>
      <c r="E10347" s="203"/>
      <c r="F10347" s="203"/>
    </row>
    <row r="10348" spans="2:6" ht="15.75">
      <c r="B10348" s="188"/>
      <c r="C10348" s="188"/>
      <c r="D10348" s="203"/>
      <c r="E10348" s="203"/>
      <c r="F10348" s="203"/>
    </row>
    <row r="10349" spans="2:6" ht="15.75">
      <c r="B10349" s="188"/>
      <c r="C10349" s="188"/>
      <c r="D10349" s="203"/>
      <c r="E10349" s="203"/>
      <c r="F10349" s="203"/>
    </row>
    <row r="10350" spans="2:6" ht="15.75">
      <c r="B10350" s="188"/>
      <c r="C10350" s="188"/>
      <c r="D10350" s="203"/>
      <c r="E10350" s="203"/>
      <c r="F10350" s="203"/>
    </row>
    <row r="10351" spans="2:6" ht="15.75">
      <c r="B10351" s="188"/>
      <c r="C10351" s="188"/>
      <c r="D10351" s="203"/>
      <c r="E10351" s="203"/>
      <c r="F10351" s="203"/>
    </row>
    <row r="10352" spans="2:6" ht="15.75">
      <c r="B10352" s="188"/>
      <c r="C10352" s="188"/>
      <c r="D10352" s="203"/>
      <c r="E10352" s="203"/>
      <c r="F10352" s="203"/>
    </row>
    <row r="10353" spans="2:6" ht="15.75">
      <c r="B10353" s="188"/>
      <c r="C10353" s="188"/>
      <c r="D10353" s="203"/>
      <c r="E10353" s="203"/>
      <c r="F10353" s="203"/>
    </row>
    <row r="10354" spans="2:6" ht="15.75">
      <c r="B10354" s="188"/>
      <c r="C10354" s="188"/>
      <c r="D10354" s="203"/>
      <c r="E10354" s="203"/>
      <c r="F10354" s="203"/>
    </row>
    <row r="10355" spans="2:6" ht="15.75">
      <c r="B10355" s="188"/>
      <c r="C10355" s="188"/>
      <c r="D10355" s="203"/>
      <c r="E10355" s="203"/>
      <c r="F10355" s="203"/>
    </row>
    <row r="10356" spans="2:6" ht="15.75">
      <c r="B10356" s="188"/>
      <c r="C10356" s="188"/>
      <c r="D10356" s="203"/>
      <c r="E10356" s="203"/>
      <c r="F10356" s="203"/>
    </row>
    <row r="10357" spans="2:6" ht="15.75">
      <c r="B10357" s="188"/>
      <c r="C10357" s="188"/>
      <c r="D10357" s="203"/>
      <c r="E10357" s="203"/>
      <c r="F10357" s="203"/>
    </row>
    <row r="10358" spans="2:6" ht="15.75">
      <c r="B10358" s="188"/>
      <c r="C10358" s="188"/>
      <c r="D10358" s="203"/>
      <c r="E10358" s="203"/>
      <c r="F10358" s="203"/>
    </row>
    <row r="10359" spans="2:6" ht="15.75">
      <c r="B10359" s="188"/>
      <c r="C10359" s="188"/>
      <c r="D10359" s="203"/>
      <c r="E10359" s="203"/>
      <c r="F10359" s="203"/>
    </row>
    <row r="10360" spans="2:6" ht="15.75">
      <c r="B10360" s="188"/>
      <c r="C10360" s="188"/>
      <c r="D10360" s="203"/>
      <c r="E10360" s="203"/>
      <c r="F10360" s="203"/>
    </row>
    <row r="10361" spans="2:6" ht="15.75">
      <c r="B10361" s="188"/>
      <c r="C10361" s="188"/>
      <c r="D10361" s="203"/>
      <c r="E10361" s="203"/>
      <c r="F10361" s="203"/>
    </row>
    <row r="10362" spans="2:6" ht="15.75">
      <c r="B10362" s="188"/>
      <c r="C10362" s="188"/>
      <c r="D10362" s="203"/>
      <c r="E10362" s="203"/>
      <c r="F10362" s="203"/>
    </row>
    <row r="10363" spans="2:6" ht="15.75">
      <c r="B10363" s="188"/>
      <c r="C10363" s="188"/>
      <c r="D10363" s="203"/>
      <c r="E10363" s="203"/>
      <c r="F10363" s="203"/>
    </row>
    <row r="10364" spans="2:6" ht="15.75">
      <c r="B10364" s="188"/>
      <c r="C10364" s="188"/>
      <c r="D10364" s="203"/>
      <c r="E10364" s="203"/>
      <c r="F10364" s="203"/>
    </row>
    <row r="10365" spans="2:6" ht="15.75">
      <c r="B10365" s="188"/>
      <c r="C10365" s="188"/>
      <c r="D10365" s="203"/>
      <c r="E10365" s="203"/>
      <c r="F10365" s="203"/>
    </row>
    <row r="10366" spans="2:6" ht="15.75">
      <c r="B10366" s="188"/>
      <c r="C10366" s="188"/>
      <c r="D10366" s="203"/>
      <c r="E10366" s="203"/>
      <c r="F10366" s="203"/>
    </row>
    <row r="10367" spans="2:6" ht="15.75">
      <c r="B10367" s="188"/>
      <c r="C10367" s="188"/>
      <c r="D10367" s="203"/>
      <c r="E10367" s="203"/>
      <c r="F10367" s="203"/>
    </row>
    <row r="10368" spans="2:6" ht="15.75">
      <c r="B10368" s="188"/>
      <c r="C10368" s="188"/>
      <c r="D10368" s="203"/>
      <c r="E10368" s="203"/>
      <c r="F10368" s="203"/>
    </row>
    <row r="10369" spans="2:6" ht="15.75">
      <c r="B10369" s="188"/>
      <c r="C10369" s="188"/>
      <c r="D10369" s="203"/>
      <c r="E10369" s="203"/>
      <c r="F10369" s="203"/>
    </row>
    <row r="10370" spans="2:6" ht="15.75">
      <c r="B10370" s="188"/>
      <c r="C10370" s="188"/>
      <c r="D10370" s="203"/>
      <c r="E10370" s="203"/>
      <c r="F10370" s="203"/>
    </row>
    <row r="10371" spans="2:6" ht="15.75">
      <c r="B10371" s="188"/>
      <c r="C10371" s="188"/>
      <c r="D10371" s="203"/>
      <c r="E10371" s="203"/>
      <c r="F10371" s="203"/>
    </row>
    <row r="10372" spans="2:6" ht="15.75">
      <c r="B10372" s="188"/>
      <c r="C10372" s="188"/>
      <c r="D10372" s="203"/>
      <c r="E10372" s="203"/>
      <c r="F10372" s="203"/>
    </row>
    <row r="10373" spans="2:6" ht="15.75">
      <c r="B10373" s="188"/>
      <c r="C10373" s="188"/>
      <c r="D10373" s="203"/>
      <c r="E10373" s="203"/>
      <c r="F10373" s="203"/>
    </row>
    <row r="10374" spans="2:6" ht="15.75">
      <c r="B10374" s="188"/>
      <c r="C10374" s="188"/>
      <c r="D10374" s="203"/>
      <c r="E10374" s="203"/>
      <c r="F10374" s="203"/>
    </row>
    <row r="10375" spans="2:6" ht="15.75">
      <c r="B10375" s="188"/>
      <c r="C10375" s="188"/>
      <c r="D10375" s="203"/>
      <c r="E10375" s="203"/>
      <c r="F10375" s="203"/>
    </row>
    <row r="10376" spans="2:6" ht="15.75">
      <c r="B10376" s="188"/>
      <c r="C10376" s="188"/>
      <c r="D10376" s="203"/>
      <c r="E10376" s="203"/>
      <c r="F10376" s="203"/>
    </row>
    <row r="10377" spans="2:6" ht="15.75">
      <c r="B10377" s="188"/>
      <c r="C10377" s="188"/>
      <c r="D10377" s="203"/>
      <c r="E10377" s="203"/>
      <c r="F10377" s="203"/>
    </row>
    <row r="10378" spans="2:6" ht="15.75">
      <c r="B10378" s="188"/>
      <c r="C10378" s="188"/>
      <c r="D10378" s="203"/>
      <c r="E10378" s="203"/>
      <c r="F10378" s="203"/>
    </row>
    <row r="10379" spans="2:6" ht="15.75">
      <c r="B10379" s="188"/>
      <c r="C10379" s="188"/>
      <c r="D10379" s="203"/>
      <c r="E10379" s="203"/>
      <c r="F10379" s="203"/>
    </row>
    <row r="10380" spans="2:6" ht="15.75">
      <c r="B10380" s="188"/>
      <c r="C10380" s="188"/>
      <c r="D10380" s="203"/>
      <c r="E10380" s="203"/>
      <c r="F10380" s="203"/>
    </row>
    <row r="10381" spans="2:6" ht="15.75">
      <c r="B10381" s="188"/>
      <c r="C10381" s="188"/>
      <c r="D10381" s="203"/>
      <c r="E10381" s="203"/>
      <c r="F10381" s="203"/>
    </row>
    <row r="10382" spans="2:6" ht="15.75">
      <c r="B10382" s="188"/>
      <c r="C10382" s="188"/>
      <c r="D10382" s="203"/>
      <c r="E10382" s="203"/>
      <c r="F10382" s="203"/>
    </row>
    <row r="10383" spans="2:6" ht="15.75">
      <c r="B10383" s="188"/>
      <c r="C10383" s="188"/>
      <c r="D10383" s="203"/>
      <c r="E10383" s="203"/>
      <c r="F10383" s="203"/>
    </row>
    <row r="10384" spans="2:6" ht="15.75">
      <c r="B10384" s="188"/>
      <c r="C10384" s="188"/>
      <c r="D10384" s="203"/>
      <c r="E10384" s="203"/>
      <c r="F10384" s="203"/>
    </row>
    <row r="10385" spans="2:6" ht="15.75">
      <c r="B10385" s="188"/>
      <c r="C10385" s="188"/>
      <c r="D10385" s="203"/>
      <c r="E10385" s="203"/>
      <c r="F10385" s="203"/>
    </row>
    <row r="10386" spans="2:6" ht="15.75">
      <c r="B10386" s="188"/>
      <c r="C10386" s="188"/>
      <c r="D10386" s="203"/>
      <c r="E10386" s="203"/>
      <c r="F10386" s="203"/>
    </row>
    <row r="10387" spans="2:6" ht="15.75">
      <c r="B10387" s="188"/>
      <c r="C10387" s="188"/>
      <c r="D10387" s="203"/>
      <c r="E10387" s="203"/>
      <c r="F10387" s="203"/>
    </row>
    <row r="10388" spans="2:6" ht="15.75">
      <c r="B10388" s="188"/>
      <c r="C10388" s="188"/>
      <c r="D10388" s="203"/>
      <c r="E10388" s="203"/>
      <c r="F10388" s="203"/>
    </row>
    <row r="10389" spans="2:6" ht="15.75">
      <c r="B10389" s="188"/>
      <c r="C10389" s="188"/>
      <c r="D10389" s="203"/>
      <c r="E10389" s="203"/>
      <c r="F10389" s="203"/>
    </row>
    <row r="10390" spans="2:6" ht="15.75">
      <c r="B10390" s="188"/>
      <c r="C10390" s="188"/>
      <c r="D10390" s="203"/>
      <c r="E10390" s="203"/>
      <c r="F10390" s="203"/>
    </row>
    <row r="10391" spans="2:6" ht="15.75">
      <c r="B10391" s="188"/>
      <c r="C10391" s="188"/>
      <c r="D10391" s="203"/>
      <c r="E10391" s="203"/>
      <c r="F10391" s="203"/>
    </row>
    <row r="10392" spans="2:6" ht="15.75">
      <c r="B10392" s="188"/>
      <c r="C10392" s="188"/>
      <c r="D10392" s="203"/>
      <c r="E10392" s="203"/>
      <c r="F10392" s="203"/>
    </row>
    <row r="10393" spans="2:6" ht="15.75">
      <c r="B10393" s="188"/>
      <c r="C10393" s="188"/>
      <c r="D10393" s="203"/>
      <c r="E10393" s="203"/>
      <c r="F10393" s="203"/>
    </row>
    <row r="10394" spans="2:6" ht="15.75">
      <c r="B10394" s="188"/>
      <c r="C10394" s="188"/>
      <c r="D10394" s="203"/>
      <c r="E10394" s="203"/>
      <c r="F10394" s="203"/>
    </row>
    <row r="10395" spans="2:6" ht="15.75">
      <c r="B10395" s="188"/>
      <c r="C10395" s="188"/>
      <c r="D10395" s="203"/>
      <c r="E10395" s="203"/>
      <c r="F10395" s="203"/>
    </row>
    <row r="10396" spans="2:6" ht="15.75">
      <c r="B10396" s="188"/>
      <c r="C10396" s="188"/>
      <c r="D10396" s="203"/>
      <c r="E10396" s="203"/>
      <c r="F10396" s="203"/>
    </row>
    <row r="10397" spans="2:6" ht="15.75">
      <c r="B10397" s="188"/>
      <c r="C10397" s="188"/>
      <c r="D10397" s="203"/>
      <c r="E10397" s="203"/>
      <c r="F10397" s="203"/>
    </row>
    <row r="10398" spans="2:6" ht="15.75">
      <c r="B10398" s="188"/>
      <c r="C10398" s="188"/>
      <c r="D10398" s="203"/>
      <c r="E10398" s="203"/>
      <c r="F10398" s="203"/>
    </row>
    <row r="10399" spans="2:6" ht="15.75">
      <c r="B10399" s="188"/>
      <c r="C10399" s="188"/>
      <c r="D10399" s="203"/>
      <c r="E10399" s="203"/>
      <c r="F10399" s="203"/>
    </row>
    <row r="10400" spans="2:6" ht="15.75">
      <c r="B10400" s="188"/>
      <c r="C10400" s="188"/>
      <c r="D10400" s="203"/>
      <c r="E10400" s="203"/>
      <c r="F10400" s="203"/>
    </row>
    <row r="10401" spans="2:6" ht="15.75">
      <c r="B10401" s="188"/>
      <c r="C10401" s="188"/>
      <c r="D10401" s="203"/>
      <c r="E10401" s="203"/>
      <c r="F10401" s="203"/>
    </row>
    <row r="10402" spans="2:6" ht="15.75">
      <c r="B10402" s="188"/>
      <c r="C10402" s="188"/>
      <c r="D10402" s="203"/>
      <c r="E10402" s="203"/>
      <c r="F10402" s="203"/>
    </row>
    <row r="10403" spans="2:6" ht="15.75">
      <c r="B10403" s="188"/>
      <c r="C10403" s="188"/>
      <c r="D10403" s="203"/>
      <c r="E10403" s="203"/>
      <c r="F10403" s="203"/>
    </row>
    <row r="10404" spans="2:6" ht="15.75">
      <c r="B10404" s="188"/>
      <c r="C10404" s="188"/>
      <c r="D10404" s="203"/>
      <c r="E10404" s="203"/>
      <c r="F10404" s="203"/>
    </row>
    <row r="10405" spans="2:6" ht="15.75">
      <c r="B10405" s="188"/>
      <c r="C10405" s="188"/>
      <c r="D10405" s="203"/>
      <c r="E10405" s="203"/>
      <c r="F10405" s="203"/>
    </row>
    <row r="10406" spans="2:6" ht="15.75">
      <c r="B10406" s="188"/>
      <c r="C10406" s="188"/>
      <c r="D10406" s="203"/>
      <c r="E10406" s="203"/>
      <c r="F10406" s="203"/>
    </row>
    <row r="10407" spans="2:6" ht="15.75">
      <c r="B10407" s="188"/>
      <c r="C10407" s="188"/>
      <c r="D10407" s="203"/>
      <c r="E10407" s="203"/>
      <c r="F10407" s="203"/>
    </row>
    <row r="10408" spans="2:6" ht="15.75">
      <c r="B10408" s="188"/>
      <c r="C10408" s="188"/>
      <c r="D10408" s="203"/>
      <c r="E10408" s="203"/>
      <c r="F10408" s="203"/>
    </row>
    <row r="10409" spans="2:6" ht="15.75">
      <c r="B10409" s="188"/>
      <c r="C10409" s="188"/>
      <c r="D10409" s="203"/>
      <c r="E10409" s="203"/>
      <c r="F10409" s="203"/>
    </row>
    <row r="10410" spans="2:6" ht="15.75">
      <c r="B10410" s="188"/>
      <c r="C10410" s="188"/>
      <c r="D10410" s="203"/>
      <c r="E10410" s="203"/>
      <c r="F10410" s="203"/>
    </row>
    <row r="10411" spans="2:6" ht="15.75">
      <c r="B10411" s="188"/>
      <c r="C10411" s="188"/>
      <c r="D10411" s="203"/>
      <c r="E10411" s="203"/>
      <c r="F10411" s="203"/>
    </row>
    <row r="10412" spans="2:6" ht="15.75">
      <c r="B10412" s="188"/>
      <c r="C10412" s="188"/>
      <c r="D10412" s="203"/>
      <c r="E10412" s="203"/>
      <c r="F10412" s="203"/>
    </row>
    <row r="10413" spans="2:6" ht="15.75">
      <c r="B10413" s="188"/>
      <c r="C10413" s="188"/>
      <c r="D10413" s="203"/>
      <c r="E10413" s="203"/>
      <c r="F10413" s="203"/>
    </row>
    <row r="10414" spans="2:6" ht="15.75">
      <c r="B10414" s="188"/>
      <c r="C10414" s="188"/>
      <c r="D10414" s="203"/>
      <c r="E10414" s="203"/>
      <c r="F10414" s="203"/>
    </row>
    <row r="10415" spans="2:6" ht="15.75">
      <c r="B10415" s="188"/>
      <c r="C10415" s="188"/>
      <c r="D10415" s="203"/>
      <c r="E10415" s="203"/>
      <c r="F10415" s="203"/>
    </row>
    <row r="10416" spans="2:6" ht="15.75">
      <c r="B10416" s="188"/>
      <c r="C10416" s="188"/>
      <c r="D10416" s="203"/>
      <c r="E10416" s="203"/>
      <c r="F10416" s="203"/>
    </row>
    <row r="10417" spans="2:6" ht="15.75">
      <c r="B10417" s="188"/>
      <c r="C10417" s="188"/>
      <c r="D10417" s="203"/>
      <c r="E10417" s="203"/>
      <c r="F10417" s="203"/>
    </row>
    <row r="10418" spans="2:6" ht="15.75">
      <c r="B10418" s="188"/>
      <c r="C10418" s="188"/>
      <c r="D10418" s="203"/>
      <c r="E10418" s="203"/>
      <c r="F10418" s="203"/>
    </row>
    <row r="10419" spans="2:6" ht="15.75">
      <c r="B10419" s="188"/>
      <c r="C10419" s="188"/>
      <c r="D10419" s="203"/>
      <c r="E10419" s="203"/>
      <c r="F10419" s="203"/>
    </row>
    <row r="10420" spans="2:6" ht="15.75">
      <c r="B10420" s="188"/>
      <c r="C10420" s="188"/>
      <c r="D10420" s="203"/>
      <c r="E10420" s="203"/>
      <c r="F10420" s="203"/>
    </row>
    <row r="10421" spans="2:6" ht="15.75">
      <c r="B10421" s="188"/>
      <c r="C10421" s="188"/>
      <c r="D10421" s="203"/>
      <c r="E10421" s="203"/>
      <c r="F10421" s="203"/>
    </row>
    <row r="10422" spans="2:6" ht="15.75">
      <c r="B10422" s="188"/>
      <c r="C10422" s="188"/>
      <c r="D10422" s="203"/>
      <c r="E10422" s="203"/>
      <c r="F10422" s="203"/>
    </row>
    <row r="10423" spans="2:6" ht="15.75">
      <c r="B10423" s="188"/>
      <c r="C10423" s="188"/>
      <c r="D10423" s="203"/>
      <c r="E10423" s="203"/>
      <c r="F10423" s="203"/>
    </row>
    <row r="10424" spans="2:6" ht="15.75">
      <c r="B10424" s="188"/>
      <c r="C10424" s="188"/>
      <c r="D10424" s="203"/>
      <c r="E10424" s="203"/>
      <c r="F10424" s="203"/>
    </row>
    <row r="10425" spans="2:6" ht="15.75">
      <c r="B10425" s="188"/>
      <c r="C10425" s="188"/>
      <c r="D10425" s="203"/>
      <c r="E10425" s="203"/>
      <c r="F10425" s="203"/>
    </row>
    <row r="10426" spans="2:6" ht="15.75">
      <c r="B10426" s="188"/>
      <c r="C10426" s="188"/>
      <c r="D10426" s="203"/>
      <c r="E10426" s="203"/>
      <c r="F10426" s="203"/>
    </row>
    <row r="10427" spans="2:6" ht="15.75">
      <c r="B10427" s="188"/>
      <c r="C10427" s="188"/>
      <c r="D10427" s="203"/>
      <c r="E10427" s="203"/>
      <c r="F10427" s="203"/>
    </row>
    <row r="10428" spans="2:6" ht="15.75">
      <c r="B10428" s="188"/>
      <c r="C10428" s="188"/>
      <c r="D10428" s="203"/>
      <c r="E10428" s="203"/>
      <c r="F10428" s="203"/>
    </row>
    <row r="10429" spans="2:6" ht="15.75">
      <c r="B10429" s="188"/>
      <c r="C10429" s="188"/>
      <c r="D10429" s="203"/>
      <c r="E10429" s="203"/>
      <c r="F10429" s="203"/>
    </row>
    <row r="10430" spans="2:6" ht="15.75">
      <c r="B10430" s="188"/>
      <c r="C10430" s="188"/>
      <c r="D10430" s="203"/>
      <c r="E10430" s="203"/>
      <c r="F10430" s="203"/>
    </row>
    <row r="10431" spans="2:6" ht="15.75">
      <c r="B10431" s="188"/>
      <c r="C10431" s="188"/>
      <c r="D10431" s="203"/>
      <c r="E10431" s="203"/>
      <c r="F10431" s="203"/>
    </row>
    <row r="10432" spans="2:6" ht="15.75">
      <c r="B10432" s="188"/>
      <c r="C10432" s="188"/>
      <c r="D10432" s="203"/>
      <c r="E10432" s="203"/>
      <c r="F10432" s="203"/>
    </row>
    <row r="10433" spans="2:6" ht="15.75">
      <c r="B10433" s="188"/>
      <c r="C10433" s="188"/>
      <c r="D10433" s="203"/>
      <c r="E10433" s="203"/>
      <c r="F10433" s="203"/>
    </row>
    <row r="10434" spans="2:6" ht="15.75">
      <c r="B10434" s="188"/>
      <c r="C10434" s="188"/>
      <c r="D10434" s="203"/>
      <c r="E10434" s="203"/>
      <c r="F10434" s="203"/>
    </row>
    <row r="10435" spans="2:6" ht="15.75">
      <c r="B10435" s="188"/>
      <c r="C10435" s="188"/>
      <c r="D10435" s="203"/>
      <c r="E10435" s="203"/>
      <c r="F10435" s="203"/>
    </row>
    <row r="10436" spans="2:6" ht="15.75">
      <c r="B10436" s="188"/>
      <c r="C10436" s="188"/>
      <c r="D10436" s="203"/>
      <c r="E10436" s="203"/>
      <c r="F10436" s="203"/>
    </row>
    <row r="10437" spans="2:6" ht="15.75">
      <c r="B10437" s="188"/>
      <c r="C10437" s="188"/>
      <c r="D10437" s="203"/>
      <c r="E10437" s="203"/>
      <c r="F10437" s="203"/>
    </row>
    <row r="10438" spans="2:6" ht="15.75">
      <c r="B10438" s="188"/>
      <c r="C10438" s="188"/>
      <c r="D10438" s="203"/>
      <c r="E10438" s="203"/>
      <c r="F10438" s="203"/>
    </row>
    <row r="10439" spans="2:6" ht="15.75">
      <c r="B10439" s="188"/>
      <c r="C10439" s="188"/>
      <c r="D10439" s="203"/>
      <c r="E10439" s="203"/>
      <c r="F10439" s="203"/>
    </row>
    <row r="10440" spans="2:6" ht="15.75">
      <c r="B10440" s="188"/>
      <c r="C10440" s="188"/>
      <c r="D10440" s="203"/>
      <c r="E10440" s="203"/>
      <c r="F10440" s="203"/>
    </row>
    <row r="10441" spans="2:6" ht="15.75">
      <c r="B10441" s="188"/>
      <c r="C10441" s="188"/>
      <c r="D10441" s="203"/>
      <c r="E10441" s="203"/>
      <c r="F10441" s="203"/>
    </row>
    <row r="10442" spans="2:6" ht="15.75">
      <c r="B10442" s="188"/>
      <c r="C10442" s="188"/>
      <c r="D10442" s="203"/>
      <c r="E10442" s="203"/>
      <c r="F10442" s="203"/>
    </row>
    <row r="10443" spans="2:6" ht="15.75">
      <c r="B10443" s="188"/>
      <c r="C10443" s="188"/>
      <c r="D10443" s="203"/>
      <c r="E10443" s="203"/>
      <c r="F10443" s="203"/>
    </row>
    <row r="10444" spans="2:6" ht="15.75">
      <c r="B10444" s="188"/>
      <c r="C10444" s="188"/>
      <c r="D10444" s="203"/>
      <c r="E10444" s="203"/>
      <c r="F10444" s="203"/>
    </row>
    <row r="10445" spans="2:6" ht="15.75">
      <c r="B10445" s="188"/>
      <c r="C10445" s="188"/>
      <c r="D10445" s="203"/>
      <c r="E10445" s="203"/>
      <c r="F10445" s="203"/>
    </row>
    <row r="10446" spans="2:6" ht="15.75">
      <c r="B10446" s="188"/>
      <c r="C10446" s="188"/>
      <c r="D10446" s="203"/>
      <c r="E10446" s="203"/>
      <c r="F10446" s="203"/>
    </row>
    <row r="10447" spans="2:6" ht="15.75">
      <c r="B10447" s="188"/>
      <c r="C10447" s="188"/>
      <c r="D10447" s="203"/>
      <c r="E10447" s="203"/>
      <c r="F10447" s="203"/>
    </row>
    <row r="10448" spans="2:6" ht="15.75">
      <c r="B10448" s="188"/>
      <c r="C10448" s="188"/>
      <c r="D10448" s="203"/>
      <c r="E10448" s="203"/>
      <c r="F10448" s="203"/>
    </row>
    <row r="10449" spans="2:6" ht="15.75">
      <c r="B10449" s="188"/>
      <c r="C10449" s="188"/>
      <c r="D10449" s="203"/>
      <c r="E10449" s="203"/>
      <c r="F10449" s="203"/>
    </row>
    <row r="10450" spans="2:6" ht="15.75">
      <c r="B10450" s="188"/>
      <c r="C10450" s="188"/>
      <c r="D10450" s="203"/>
      <c r="E10450" s="203"/>
      <c r="F10450" s="203"/>
    </row>
    <row r="10451" spans="2:6" ht="15.75">
      <c r="B10451" s="188"/>
      <c r="C10451" s="188"/>
      <c r="D10451" s="203"/>
      <c r="E10451" s="203"/>
      <c r="F10451" s="203"/>
    </row>
    <row r="10452" spans="2:6" ht="15.75">
      <c r="B10452" s="188"/>
      <c r="C10452" s="188"/>
      <c r="D10452" s="203"/>
      <c r="E10452" s="203"/>
      <c r="F10452" s="203"/>
    </row>
    <row r="10453" spans="2:6" ht="15.75">
      <c r="B10453" s="188"/>
      <c r="C10453" s="188"/>
      <c r="D10453" s="203"/>
      <c r="E10453" s="203"/>
      <c r="F10453" s="203"/>
    </row>
    <row r="10454" spans="2:6" ht="15.75">
      <c r="B10454" s="188"/>
      <c r="C10454" s="188"/>
      <c r="D10454" s="203"/>
      <c r="E10454" s="203"/>
      <c r="F10454" s="203"/>
    </row>
    <row r="10455" spans="2:6" ht="15.75">
      <c r="B10455" s="188"/>
      <c r="C10455" s="188"/>
      <c r="D10455" s="203"/>
      <c r="E10455" s="203"/>
      <c r="F10455" s="203"/>
    </row>
    <row r="10456" spans="2:6" ht="15.75">
      <c r="B10456" s="188"/>
      <c r="C10456" s="188"/>
      <c r="D10456" s="203"/>
      <c r="E10456" s="203"/>
      <c r="F10456" s="203"/>
    </row>
    <row r="10457" spans="2:6" ht="15.75">
      <c r="B10457" s="188"/>
      <c r="C10457" s="188"/>
      <c r="D10457" s="203"/>
      <c r="E10457" s="203"/>
      <c r="F10457" s="203"/>
    </row>
    <row r="10458" spans="2:6" ht="15.75">
      <c r="B10458" s="188"/>
      <c r="C10458" s="188"/>
      <c r="D10458" s="203"/>
      <c r="E10458" s="203"/>
      <c r="F10458" s="203"/>
    </row>
    <row r="10459" spans="2:6" ht="15.75">
      <c r="B10459" s="188"/>
      <c r="C10459" s="188"/>
      <c r="D10459" s="203"/>
      <c r="E10459" s="203"/>
      <c r="F10459" s="203"/>
    </row>
    <row r="10460" spans="2:6" ht="15.75">
      <c r="B10460" s="188"/>
      <c r="C10460" s="188"/>
      <c r="D10460" s="203"/>
      <c r="E10460" s="203"/>
      <c r="F10460" s="203"/>
    </row>
    <row r="10461" spans="2:6" ht="15.75">
      <c r="B10461" s="188"/>
      <c r="C10461" s="188"/>
      <c r="D10461" s="203"/>
      <c r="E10461" s="203"/>
      <c r="F10461" s="203"/>
    </row>
    <row r="10462" spans="2:6" ht="15.75">
      <c r="B10462" s="188"/>
      <c r="C10462" s="188"/>
      <c r="D10462" s="203"/>
      <c r="E10462" s="203"/>
      <c r="F10462" s="203"/>
    </row>
    <row r="10463" spans="2:6" ht="15.75">
      <c r="B10463" s="188"/>
      <c r="C10463" s="188"/>
      <c r="D10463" s="203"/>
      <c r="E10463" s="203"/>
      <c r="F10463" s="203"/>
    </row>
    <row r="10464" spans="2:6" ht="15.75">
      <c r="B10464" s="188"/>
      <c r="C10464" s="188"/>
      <c r="D10464" s="203"/>
      <c r="E10464" s="203"/>
      <c r="F10464" s="203"/>
    </row>
    <row r="10465" spans="2:6" ht="15.75">
      <c r="B10465" s="188"/>
      <c r="C10465" s="188"/>
      <c r="D10465" s="203"/>
      <c r="E10465" s="203"/>
      <c r="F10465" s="203"/>
    </row>
    <row r="10466" spans="2:6" ht="15.75">
      <c r="B10466" s="188"/>
      <c r="C10466" s="188"/>
      <c r="D10466" s="203"/>
      <c r="E10466" s="203"/>
      <c r="F10466" s="203"/>
    </row>
    <row r="10467" spans="2:6" ht="15.75">
      <c r="B10467" s="188"/>
      <c r="C10467" s="188"/>
      <c r="D10467" s="203"/>
      <c r="E10467" s="203"/>
      <c r="F10467" s="203"/>
    </row>
    <row r="10468" spans="2:6" ht="15.75">
      <c r="B10468" s="188"/>
      <c r="C10468" s="188"/>
      <c r="D10468" s="203"/>
      <c r="E10468" s="203"/>
      <c r="F10468" s="203"/>
    </row>
    <row r="10469" spans="2:6" ht="15.75">
      <c r="B10469" s="188"/>
      <c r="C10469" s="188"/>
      <c r="D10469" s="203"/>
      <c r="E10469" s="203"/>
      <c r="F10469" s="203"/>
    </row>
    <row r="10470" spans="2:6" ht="15.75">
      <c r="B10470" s="188"/>
      <c r="C10470" s="188"/>
      <c r="D10470" s="203"/>
      <c r="E10470" s="203"/>
      <c r="F10470" s="203"/>
    </row>
    <row r="10471" spans="2:6" ht="15.75">
      <c r="B10471" s="188"/>
      <c r="C10471" s="188"/>
      <c r="D10471" s="203"/>
      <c r="E10471" s="203"/>
      <c r="F10471" s="203"/>
    </row>
    <row r="10472" spans="2:6" ht="15.75">
      <c r="B10472" s="188"/>
      <c r="C10472" s="188"/>
      <c r="D10472" s="203"/>
      <c r="E10472" s="203"/>
      <c r="F10472" s="203"/>
    </row>
    <row r="10473" spans="2:6" ht="15.75">
      <c r="B10473" s="188"/>
      <c r="C10473" s="188"/>
      <c r="D10473" s="203"/>
      <c r="E10473" s="203"/>
      <c r="F10473" s="203"/>
    </row>
    <row r="10474" spans="2:6" ht="15.75">
      <c r="B10474" s="188"/>
      <c r="C10474" s="188"/>
      <c r="D10474" s="203"/>
      <c r="E10474" s="203"/>
      <c r="F10474" s="203"/>
    </row>
    <row r="10475" spans="2:6" ht="15.75">
      <c r="B10475" s="188"/>
      <c r="C10475" s="188"/>
      <c r="D10475" s="203"/>
      <c r="E10475" s="203"/>
      <c r="F10475" s="203"/>
    </row>
    <row r="10476" spans="2:6" ht="15.75">
      <c r="B10476" s="188"/>
      <c r="C10476" s="188"/>
      <c r="D10476" s="203"/>
      <c r="E10476" s="203"/>
      <c r="F10476" s="203"/>
    </row>
    <row r="10477" spans="2:6" ht="15.75">
      <c r="B10477" s="188"/>
      <c r="C10477" s="188"/>
      <c r="D10477" s="203"/>
      <c r="E10477" s="203"/>
      <c r="F10477" s="203"/>
    </row>
    <row r="10478" spans="2:6" ht="15.75">
      <c r="B10478" s="188"/>
      <c r="C10478" s="188"/>
      <c r="D10478" s="203"/>
      <c r="E10478" s="203"/>
      <c r="F10478" s="203"/>
    </row>
    <row r="10479" spans="2:6" ht="15.75">
      <c r="B10479" s="188"/>
      <c r="C10479" s="188"/>
      <c r="D10479" s="203"/>
      <c r="E10479" s="203"/>
      <c r="F10479" s="203"/>
    </row>
    <row r="10480" spans="2:6" ht="15.75">
      <c r="B10480" s="188"/>
      <c r="C10480" s="188"/>
      <c r="D10480" s="203"/>
      <c r="E10480" s="203"/>
      <c r="F10480" s="203"/>
    </row>
    <row r="10481" spans="2:6" ht="15.75">
      <c r="B10481" s="188"/>
      <c r="C10481" s="188"/>
      <c r="D10481" s="203"/>
      <c r="E10481" s="203"/>
      <c r="F10481" s="203"/>
    </row>
    <row r="10482" spans="2:6" ht="15.75">
      <c r="B10482" s="188"/>
      <c r="C10482" s="188"/>
      <c r="D10482" s="203"/>
      <c r="E10482" s="203"/>
      <c r="F10482" s="203"/>
    </row>
    <row r="10483" spans="2:6" ht="15.75">
      <c r="B10483" s="188"/>
      <c r="C10483" s="188"/>
      <c r="D10483" s="203"/>
      <c r="E10483" s="203"/>
      <c r="F10483" s="203"/>
    </row>
    <row r="10484" spans="2:6" ht="15.75">
      <c r="B10484" s="188"/>
      <c r="C10484" s="188"/>
      <c r="D10484" s="203"/>
      <c r="E10484" s="203"/>
      <c r="F10484" s="203"/>
    </row>
    <row r="10485" spans="2:6" ht="15.75">
      <c r="B10485" s="188"/>
      <c r="C10485" s="188"/>
      <c r="D10485" s="203"/>
      <c r="E10485" s="203"/>
      <c r="F10485" s="203"/>
    </row>
    <row r="10486" spans="2:6" ht="15.75">
      <c r="B10486" s="188"/>
      <c r="C10486" s="188"/>
      <c r="D10486" s="203"/>
      <c r="E10486" s="203"/>
      <c r="F10486" s="203"/>
    </row>
    <row r="10487" spans="2:6" ht="15.75">
      <c r="B10487" s="188"/>
      <c r="C10487" s="188"/>
      <c r="D10487" s="203"/>
      <c r="E10487" s="203"/>
      <c r="F10487" s="203"/>
    </row>
    <row r="10488" spans="2:6" ht="15.75">
      <c r="B10488" s="188"/>
      <c r="C10488" s="188"/>
      <c r="D10488" s="203"/>
      <c r="E10488" s="203"/>
      <c r="F10488" s="203"/>
    </row>
    <row r="10489" spans="2:6" ht="15.75">
      <c r="B10489" s="188"/>
      <c r="C10489" s="188"/>
      <c r="D10489" s="203"/>
      <c r="E10489" s="203"/>
      <c r="F10489" s="203"/>
    </row>
    <row r="10490" spans="2:6" ht="15.75">
      <c r="B10490" s="188"/>
      <c r="C10490" s="188"/>
      <c r="D10490" s="203"/>
      <c r="E10490" s="203"/>
      <c r="F10490" s="203"/>
    </row>
    <row r="10491" spans="2:6" ht="15.75">
      <c r="B10491" s="188"/>
      <c r="C10491" s="188"/>
      <c r="D10491" s="203"/>
      <c r="E10491" s="203"/>
      <c r="F10491" s="203"/>
    </row>
    <row r="10492" spans="2:6" ht="15.75">
      <c r="B10492" s="188"/>
      <c r="C10492" s="188"/>
      <c r="D10492" s="203"/>
      <c r="E10492" s="203"/>
      <c r="F10492" s="203"/>
    </row>
    <row r="10493" spans="2:6" ht="15.75">
      <c r="B10493" s="188"/>
      <c r="C10493" s="188"/>
      <c r="D10493" s="203"/>
      <c r="E10493" s="203"/>
      <c r="F10493" s="203"/>
    </row>
    <row r="10494" spans="2:6" ht="15.75">
      <c r="B10494" s="188"/>
      <c r="C10494" s="188"/>
      <c r="D10494" s="203"/>
      <c r="E10494" s="203"/>
      <c r="F10494" s="203"/>
    </row>
    <row r="10495" spans="2:6" ht="15.75">
      <c r="B10495" s="188"/>
      <c r="C10495" s="188"/>
      <c r="D10495" s="203"/>
      <c r="E10495" s="203"/>
      <c r="F10495" s="203"/>
    </row>
    <row r="10496" spans="2:6" ht="15.75">
      <c r="B10496" s="188"/>
      <c r="C10496" s="188"/>
      <c r="D10496" s="203"/>
      <c r="E10496" s="203"/>
      <c r="F10496" s="203"/>
    </row>
    <row r="10497" spans="2:6" ht="15.75">
      <c r="B10497" s="188"/>
      <c r="C10497" s="188"/>
      <c r="D10497" s="203"/>
      <c r="E10497" s="203"/>
      <c r="F10497" s="203"/>
    </row>
    <row r="10498" spans="2:6" ht="15.75">
      <c r="B10498" s="188"/>
      <c r="C10498" s="188"/>
      <c r="D10498" s="203"/>
      <c r="E10498" s="203"/>
      <c r="F10498" s="203"/>
    </row>
    <row r="10499" spans="2:6" ht="15.75">
      <c r="B10499" s="188"/>
      <c r="C10499" s="188"/>
      <c r="D10499" s="203"/>
      <c r="E10499" s="203"/>
      <c r="F10499" s="203"/>
    </row>
    <row r="10500" spans="2:6" ht="15.75">
      <c r="B10500" s="188"/>
      <c r="C10500" s="188"/>
      <c r="D10500" s="203"/>
      <c r="E10500" s="203"/>
      <c r="F10500" s="203"/>
    </row>
    <row r="10501" spans="2:6" ht="15.75">
      <c r="B10501" s="188"/>
      <c r="C10501" s="188"/>
      <c r="D10501" s="203"/>
      <c r="E10501" s="203"/>
      <c r="F10501" s="203"/>
    </row>
    <row r="10502" spans="2:6" ht="15.75">
      <c r="B10502" s="188"/>
      <c r="C10502" s="188"/>
      <c r="D10502" s="203"/>
      <c r="E10502" s="203"/>
      <c r="F10502" s="203"/>
    </row>
    <row r="10503" spans="2:6" ht="15.75">
      <c r="B10503" s="188"/>
      <c r="C10503" s="188"/>
      <c r="D10503" s="203"/>
      <c r="E10503" s="203"/>
      <c r="F10503" s="203"/>
    </row>
    <row r="10504" spans="2:6" ht="15.75">
      <c r="B10504" s="188"/>
      <c r="C10504" s="188"/>
      <c r="D10504" s="203"/>
      <c r="E10504" s="203"/>
      <c r="F10504" s="203"/>
    </row>
    <row r="10505" spans="2:6" ht="15.75">
      <c r="B10505" s="188"/>
      <c r="C10505" s="188"/>
      <c r="D10505" s="203"/>
      <c r="E10505" s="203"/>
      <c r="F10505" s="203"/>
    </row>
    <row r="10506" spans="2:6" ht="15.75">
      <c r="B10506" s="188"/>
      <c r="C10506" s="188"/>
      <c r="D10506" s="203"/>
      <c r="E10506" s="203"/>
      <c r="F10506" s="203"/>
    </row>
    <row r="10507" spans="2:6" ht="15.75">
      <c r="B10507" s="188"/>
      <c r="C10507" s="188"/>
      <c r="D10507" s="203"/>
      <c r="E10507" s="203"/>
      <c r="F10507" s="203"/>
    </row>
    <row r="10508" spans="2:6" ht="15.75">
      <c r="B10508" s="188"/>
      <c r="C10508" s="188"/>
      <c r="D10508" s="203"/>
      <c r="E10508" s="203"/>
      <c r="F10508" s="203"/>
    </row>
    <row r="10509" spans="2:6" ht="15.75">
      <c r="B10509" s="188"/>
      <c r="C10509" s="188"/>
      <c r="D10509" s="203"/>
      <c r="E10509" s="203"/>
      <c r="F10509" s="203"/>
    </row>
    <row r="10510" spans="2:6" ht="15.75">
      <c r="B10510" s="188"/>
      <c r="C10510" s="188"/>
      <c r="D10510" s="203"/>
      <c r="E10510" s="203"/>
      <c r="F10510" s="203"/>
    </row>
    <row r="10511" spans="2:6" ht="15.75">
      <c r="B10511" s="188"/>
      <c r="C10511" s="188"/>
      <c r="D10511" s="203"/>
      <c r="E10511" s="203"/>
      <c r="F10511" s="203"/>
    </row>
    <row r="10512" spans="2:6" ht="15.75">
      <c r="B10512" s="188"/>
      <c r="C10512" s="188"/>
      <c r="D10512" s="203"/>
      <c r="E10512" s="203"/>
      <c r="F10512" s="203"/>
    </row>
    <row r="10513" spans="2:6" ht="15.75">
      <c r="B10513" s="188"/>
      <c r="C10513" s="188"/>
      <c r="D10513" s="203"/>
      <c r="E10513" s="203"/>
      <c r="F10513" s="203"/>
    </row>
    <row r="10514" spans="2:6" ht="15.75">
      <c r="B10514" s="188"/>
      <c r="C10514" s="188"/>
      <c r="D10514" s="203"/>
      <c r="E10514" s="203"/>
      <c r="F10514" s="203"/>
    </row>
    <row r="10515" spans="2:6" ht="15.75">
      <c r="B10515" s="188"/>
      <c r="C10515" s="188"/>
      <c r="D10515" s="203"/>
      <c r="E10515" s="203"/>
      <c r="F10515" s="203"/>
    </row>
    <row r="10516" spans="2:6" ht="15.75">
      <c r="B10516" s="188"/>
      <c r="C10516" s="188"/>
      <c r="D10516" s="203"/>
      <c r="E10516" s="203"/>
      <c r="F10516" s="203"/>
    </row>
    <row r="10517" spans="2:6" ht="15.75">
      <c r="B10517" s="188"/>
      <c r="C10517" s="188"/>
      <c r="D10517" s="203"/>
      <c r="E10517" s="203"/>
      <c r="F10517" s="203"/>
    </row>
    <row r="10518" spans="2:6" ht="15.75">
      <c r="B10518" s="188"/>
      <c r="C10518" s="188"/>
      <c r="D10518" s="203"/>
      <c r="E10518" s="203"/>
      <c r="F10518" s="203"/>
    </row>
    <row r="10519" spans="2:6" ht="15.75">
      <c r="B10519" s="188"/>
      <c r="C10519" s="188"/>
      <c r="D10519" s="203"/>
      <c r="E10519" s="203"/>
      <c r="F10519" s="203"/>
    </row>
    <row r="10520" spans="2:6" ht="15.75">
      <c r="B10520" s="188"/>
      <c r="C10520" s="188"/>
      <c r="D10520" s="203"/>
      <c r="E10520" s="203"/>
      <c r="F10520" s="203"/>
    </row>
    <row r="10521" spans="2:6" ht="15.75">
      <c r="B10521" s="188"/>
      <c r="C10521" s="188"/>
      <c r="D10521" s="203"/>
      <c r="E10521" s="203"/>
      <c r="F10521" s="203"/>
    </row>
    <row r="10522" spans="2:6" ht="15.75">
      <c r="B10522" s="188"/>
      <c r="C10522" s="188"/>
      <c r="D10522" s="203"/>
      <c r="E10522" s="203"/>
      <c r="F10522" s="203"/>
    </row>
    <row r="10523" spans="2:6" ht="15.75">
      <c r="B10523" s="188"/>
      <c r="C10523" s="188"/>
      <c r="D10523" s="203"/>
      <c r="E10523" s="203"/>
      <c r="F10523" s="203"/>
    </row>
    <row r="10524" spans="2:6" ht="15.75">
      <c r="B10524" s="188"/>
      <c r="C10524" s="188"/>
      <c r="D10524" s="203"/>
      <c r="E10524" s="203"/>
      <c r="F10524" s="203"/>
    </row>
    <row r="10525" spans="2:6" ht="15.75">
      <c r="B10525" s="188"/>
      <c r="C10525" s="188"/>
      <c r="D10525" s="203"/>
      <c r="E10525" s="203"/>
      <c r="F10525" s="203"/>
    </row>
    <row r="10526" spans="2:6" ht="15.75">
      <c r="B10526" s="188"/>
      <c r="C10526" s="188"/>
      <c r="D10526" s="203"/>
      <c r="E10526" s="203"/>
      <c r="F10526" s="203"/>
    </row>
    <row r="10527" spans="2:6" ht="15.75">
      <c r="B10527" s="188"/>
      <c r="C10527" s="188"/>
      <c r="D10527" s="203"/>
      <c r="E10527" s="203"/>
      <c r="F10527" s="203"/>
    </row>
    <row r="10528" spans="2:6" ht="15.75">
      <c r="B10528" s="188"/>
      <c r="C10528" s="188"/>
      <c r="D10528" s="203"/>
      <c r="E10528" s="203"/>
      <c r="F10528" s="203"/>
    </row>
    <row r="10529" spans="2:6" ht="15.75">
      <c r="B10529" s="188"/>
      <c r="C10529" s="188"/>
      <c r="D10529" s="203"/>
      <c r="E10529" s="203"/>
      <c r="F10529" s="203"/>
    </row>
    <row r="10530" spans="2:6" ht="15.75">
      <c r="B10530" s="188"/>
      <c r="C10530" s="188"/>
      <c r="D10530" s="203"/>
      <c r="E10530" s="203"/>
      <c r="F10530" s="203"/>
    </row>
    <row r="10531" spans="2:6" ht="15.75">
      <c r="B10531" s="188"/>
      <c r="C10531" s="188"/>
      <c r="D10531" s="203"/>
      <c r="E10531" s="203"/>
      <c r="F10531" s="203"/>
    </row>
    <row r="10532" spans="2:6" ht="15.75">
      <c r="B10532" s="188"/>
      <c r="C10532" s="188"/>
      <c r="D10532" s="203"/>
      <c r="E10532" s="203"/>
      <c r="F10532" s="203"/>
    </row>
    <row r="10533" spans="2:6" ht="15.75">
      <c r="B10533" s="188"/>
      <c r="C10533" s="188"/>
      <c r="D10533" s="203"/>
      <c r="E10533" s="203"/>
      <c r="F10533" s="203"/>
    </row>
    <row r="10534" spans="2:6" ht="15.75">
      <c r="B10534" s="188"/>
      <c r="C10534" s="188"/>
      <c r="D10534" s="203"/>
      <c r="E10534" s="203"/>
      <c r="F10534" s="203"/>
    </row>
    <row r="10535" spans="2:6" ht="15.75">
      <c r="B10535" s="188"/>
      <c r="C10535" s="188"/>
      <c r="D10535" s="203"/>
      <c r="E10535" s="203"/>
      <c r="F10535" s="203"/>
    </row>
    <row r="10536" spans="2:6" ht="15.75">
      <c r="B10536" s="188"/>
      <c r="C10536" s="188"/>
      <c r="D10536" s="203"/>
      <c r="E10536" s="203"/>
      <c r="F10536" s="203"/>
    </row>
    <row r="10537" spans="2:6" ht="15.75">
      <c r="B10537" s="188"/>
      <c r="C10537" s="188"/>
      <c r="D10537" s="203"/>
      <c r="E10537" s="203"/>
      <c r="F10537" s="203"/>
    </row>
    <row r="10538" spans="2:6" ht="15.75">
      <c r="B10538" s="188"/>
      <c r="C10538" s="188"/>
      <c r="D10538" s="203"/>
      <c r="E10538" s="203"/>
      <c r="F10538" s="203"/>
    </row>
    <row r="10539" spans="2:6" ht="15.75">
      <c r="B10539" s="188"/>
      <c r="C10539" s="188"/>
      <c r="D10539" s="203"/>
      <c r="E10539" s="203"/>
      <c r="F10539" s="203"/>
    </row>
    <row r="10540" spans="2:6" ht="15.75">
      <c r="B10540" s="188"/>
      <c r="C10540" s="188"/>
      <c r="D10540" s="203"/>
      <c r="E10540" s="203"/>
      <c r="F10540" s="203"/>
    </row>
    <row r="10541" spans="2:6" ht="15.75">
      <c r="B10541" s="188"/>
      <c r="C10541" s="188"/>
      <c r="D10541" s="203"/>
      <c r="E10541" s="203"/>
      <c r="F10541" s="203"/>
    </row>
    <row r="10542" spans="2:6" ht="15.75">
      <c r="B10542" s="188"/>
      <c r="C10542" s="188"/>
      <c r="D10542" s="203"/>
      <c r="E10542" s="203"/>
      <c r="F10542" s="203"/>
    </row>
    <row r="10543" spans="2:6" ht="15.75">
      <c r="B10543" s="188"/>
      <c r="C10543" s="188"/>
      <c r="D10543" s="203"/>
      <c r="E10543" s="203"/>
      <c r="F10543" s="203"/>
    </row>
    <row r="10544" spans="2:6" ht="15.75">
      <c r="B10544" s="188"/>
      <c r="C10544" s="188"/>
      <c r="D10544" s="203"/>
      <c r="E10544" s="203"/>
      <c r="F10544" s="203"/>
    </row>
    <row r="10545" spans="2:6" ht="15.75">
      <c r="B10545" s="188"/>
      <c r="C10545" s="188"/>
      <c r="D10545" s="203"/>
      <c r="E10545" s="203"/>
      <c r="F10545" s="203"/>
    </row>
    <row r="10546" spans="2:6" ht="15.75">
      <c r="B10546" s="188"/>
      <c r="C10546" s="188"/>
      <c r="D10546" s="203"/>
      <c r="E10546" s="203"/>
      <c r="F10546" s="203"/>
    </row>
    <row r="10547" spans="2:6" ht="15.75">
      <c r="B10547" s="188"/>
      <c r="C10547" s="188"/>
      <c r="D10547" s="203"/>
      <c r="E10547" s="203"/>
      <c r="F10547" s="203"/>
    </row>
    <row r="10548" spans="2:6" ht="15.75">
      <c r="B10548" s="188"/>
      <c r="C10548" s="188"/>
      <c r="D10548" s="203"/>
      <c r="E10548" s="203"/>
      <c r="F10548" s="203"/>
    </row>
    <row r="10549" spans="2:6" ht="15.75">
      <c r="B10549" s="188"/>
      <c r="C10549" s="188"/>
      <c r="D10549" s="203"/>
      <c r="E10549" s="203"/>
      <c r="F10549" s="203"/>
    </row>
    <row r="10550" spans="2:6" ht="15.75">
      <c r="B10550" s="188"/>
      <c r="C10550" s="188"/>
      <c r="D10550" s="203"/>
      <c r="E10550" s="203"/>
      <c r="F10550" s="203"/>
    </row>
    <row r="10551" spans="2:6" ht="15.75">
      <c r="B10551" s="188"/>
      <c r="C10551" s="188"/>
      <c r="D10551" s="203"/>
      <c r="E10551" s="203"/>
      <c r="F10551" s="203"/>
    </row>
    <row r="10552" spans="2:6" ht="15.75">
      <c r="B10552" s="188"/>
      <c r="C10552" s="188"/>
      <c r="D10552" s="203"/>
      <c r="E10552" s="203"/>
      <c r="F10552" s="203"/>
    </row>
    <row r="10553" spans="2:6" ht="15.75">
      <c r="B10553" s="188"/>
      <c r="C10553" s="188"/>
      <c r="D10553" s="203"/>
      <c r="E10553" s="203"/>
      <c r="F10553" s="203"/>
    </row>
    <row r="10554" spans="2:6" ht="15.75">
      <c r="B10554" s="188"/>
      <c r="C10554" s="188"/>
      <c r="D10554" s="203"/>
      <c r="E10554" s="203"/>
      <c r="F10554" s="203"/>
    </row>
    <row r="10555" spans="2:6" ht="15.75">
      <c r="B10555" s="188"/>
      <c r="C10555" s="188"/>
      <c r="D10555" s="203"/>
      <c r="E10555" s="203"/>
      <c r="F10555" s="203"/>
    </row>
    <row r="10556" spans="2:6" ht="15.75">
      <c r="B10556" s="188"/>
      <c r="C10556" s="188"/>
      <c r="D10556" s="203"/>
      <c r="E10556" s="203"/>
      <c r="F10556" s="203"/>
    </row>
    <row r="10557" spans="2:6" ht="15.75">
      <c r="B10557" s="188"/>
      <c r="C10557" s="188"/>
      <c r="D10557" s="203"/>
      <c r="E10557" s="203"/>
      <c r="F10557" s="203"/>
    </row>
    <row r="10558" spans="2:6" ht="15.75">
      <c r="B10558" s="188"/>
      <c r="C10558" s="188"/>
      <c r="D10558" s="203"/>
      <c r="E10558" s="203"/>
      <c r="F10558" s="203"/>
    </row>
    <row r="10559" spans="2:6" ht="15.75">
      <c r="B10559" s="188"/>
      <c r="C10559" s="188"/>
      <c r="D10559" s="203"/>
      <c r="E10559" s="203"/>
      <c r="F10559" s="203"/>
    </row>
    <row r="10560" spans="2:6" ht="15.75">
      <c r="B10560" s="188"/>
      <c r="C10560" s="188"/>
      <c r="D10560" s="203"/>
      <c r="E10560" s="203"/>
      <c r="F10560" s="203"/>
    </row>
    <row r="10561" spans="2:6" ht="15.75">
      <c r="B10561" s="188"/>
      <c r="C10561" s="188"/>
      <c r="D10561" s="203"/>
      <c r="E10561" s="203"/>
      <c r="F10561" s="203"/>
    </row>
    <row r="10562" spans="2:6" ht="15.75">
      <c r="B10562" s="188"/>
      <c r="C10562" s="188"/>
      <c r="D10562" s="203"/>
      <c r="E10562" s="203"/>
      <c r="F10562" s="203"/>
    </row>
    <row r="10563" spans="2:6" ht="15.75">
      <c r="B10563" s="188"/>
      <c r="C10563" s="188"/>
      <c r="D10563" s="203"/>
      <c r="E10563" s="203"/>
      <c r="F10563" s="203"/>
    </row>
    <row r="10564" spans="2:6" ht="15.75">
      <c r="B10564" s="188"/>
      <c r="C10564" s="188"/>
      <c r="D10564" s="203"/>
      <c r="E10564" s="203"/>
      <c r="F10564" s="203"/>
    </row>
    <row r="10565" spans="2:6" ht="15.75">
      <c r="B10565" s="188"/>
      <c r="C10565" s="188"/>
      <c r="D10565" s="203"/>
      <c r="E10565" s="203"/>
      <c r="F10565" s="203"/>
    </row>
    <row r="10566" spans="2:6" ht="15.75">
      <c r="B10566" s="188"/>
      <c r="C10566" s="188"/>
      <c r="D10566" s="203"/>
      <c r="E10566" s="203"/>
      <c r="F10566" s="203"/>
    </row>
    <row r="10567" spans="2:6" ht="15.75">
      <c r="B10567" s="188"/>
      <c r="C10567" s="188"/>
      <c r="D10567" s="203"/>
      <c r="E10567" s="203"/>
      <c r="F10567" s="203"/>
    </row>
    <row r="10568" spans="2:6" ht="15.75">
      <c r="B10568" s="188"/>
      <c r="C10568" s="188"/>
      <c r="D10568" s="203"/>
      <c r="E10568" s="203"/>
      <c r="F10568" s="203"/>
    </row>
    <row r="10569" spans="2:6" ht="15.75">
      <c r="B10569" s="188"/>
      <c r="C10569" s="188"/>
      <c r="D10569" s="203"/>
      <c r="E10569" s="203"/>
      <c r="F10569" s="203"/>
    </row>
    <row r="10570" spans="2:6" ht="15.75">
      <c r="B10570" s="188"/>
      <c r="C10570" s="188"/>
      <c r="D10570" s="203"/>
      <c r="E10570" s="203"/>
      <c r="F10570" s="203"/>
    </row>
    <row r="10571" spans="2:6" ht="15.75">
      <c r="B10571" s="188"/>
      <c r="C10571" s="188"/>
      <c r="D10571" s="203"/>
      <c r="E10571" s="203"/>
      <c r="F10571" s="203"/>
    </row>
    <row r="10572" spans="2:6" ht="15.75">
      <c r="B10572" s="188"/>
      <c r="C10572" s="188"/>
      <c r="D10572" s="203"/>
      <c r="E10572" s="203"/>
      <c r="F10572" s="203"/>
    </row>
    <row r="10573" spans="2:6" ht="15.75">
      <c r="B10573" s="188"/>
      <c r="C10573" s="188"/>
      <c r="D10573" s="203"/>
      <c r="E10573" s="203"/>
      <c r="F10573" s="203"/>
    </row>
    <row r="10574" spans="2:6" ht="15.75">
      <c r="B10574" s="188"/>
      <c r="C10574" s="188"/>
      <c r="D10574" s="203"/>
      <c r="E10574" s="203"/>
      <c r="F10574" s="203"/>
    </row>
    <row r="10575" spans="2:6" ht="15.75">
      <c r="B10575" s="188"/>
      <c r="C10575" s="188"/>
      <c r="D10575" s="203"/>
      <c r="E10575" s="203"/>
      <c r="F10575" s="203"/>
    </row>
    <row r="10576" spans="2:6" ht="15.75">
      <c r="B10576" s="188"/>
      <c r="C10576" s="188"/>
      <c r="D10576" s="203"/>
      <c r="E10576" s="203"/>
      <c r="F10576" s="203"/>
    </row>
    <row r="10577" spans="2:6" ht="15.75">
      <c r="B10577" s="188"/>
      <c r="C10577" s="188"/>
      <c r="D10577" s="203"/>
      <c r="E10577" s="203"/>
      <c r="F10577" s="203"/>
    </row>
    <row r="10578" spans="2:6" ht="15.75">
      <c r="B10578" s="188"/>
      <c r="C10578" s="188"/>
      <c r="D10578" s="203"/>
      <c r="E10578" s="203"/>
      <c r="F10578" s="203"/>
    </row>
    <row r="10579" spans="2:6" ht="15.75">
      <c r="B10579" s="188"/>
      <c r="C10579" s="188"/>
      <c r="D10579" s="203"/>
      <c r="E10579" s="203"/>
      <c r="F10579" s="203"/>
    </row>
    <row r="10580" spans="2:6" ht="15.75">
      <c r="B10580" s="188"/>
      <c r="C10580" s="188"/>
      <c r="D10580" s="203"/>
      <c r="E10580" s="203"/>
      <c r="F10580" s="203"/>
    </row>
    <row r="10581" spans="2:6" ht="15.75">
      <c r="B10581" s="188"/>
      <c r="C10581" s="188"/>
      <c r="D10581" s="203"/>
      <c r="E10581" s="203"/>
      <c r="F10581" s="203"/>
    </row>
    <row r="10582" spans="2:6" ht="15.75">
      <c r="B10582" s="188"/>
      <c r="C10582" s="188"/>
      <c r="D10582" s="203"/>
      <c r="E10582" s="203"/>
      <c r="F10582" s="203"/>
    </row>
    <row r="10583" spans="2:6" ht="15.75">
      <c r="B10583" s="188"/>
      <c r="C10583" s="188"/>
      <c r="D10583" s="203"/>
      <c r="E10583" s="203"/>
      <c r="F10583" s="203"/>
    </row>
    <row r="10584" spans="2:6" ht="15.75">
      <c r="B10584" s="188"/>
      <c r="C10584" s="188"/>
      <c r="D10584" s="203"/>
      <c r="E10584" s="203"/>
      <c r="F10584" s="203"/>
    </row>
    <row r="10585" spans="2:6" ht="15.75">
      <c r="B10585" s="188"/>
      <c r="C10585" s="188"/>
      <c r="D10585" s="203"/>
      <c r="E10585" s="203"/>
      <c r="F10585" s="203"/>
    </row>
    <row r="10586" spans="2:6" ht="15.75">
      <c r="B10586" s="188"/>
      <c r="C10586" s="188"/>
      <c r="D10586" s="203"/>
      <c r="E10586" s="203"/>
      <c r="F10586" s="203"/>
    </row>
    <row r="10587" spans="2:6" ht="15.75">
      <c r="B10587" s="188"/>
      <c r="C10587" s="188"/>
      <c r="D10587" s="203"/>
      <c r="E10587" s="203"/>
      <c r="F10587" s="203"/>
    </row>
    <row r="10588" spans="2:6" ht="15.75">
      <c r="B10588" s="188"/>
      <c r="C10588" s="188"/>
      <c r="D10588" s="203"/>
      <c r="E10588" s="203"/>
      <c r="F10588" s="203"/>
    </row>
    <row r="10589" spans="2:6" ht="15.75">
      <c r="B10589" s="188"/>
      <c r="C10589" s="188"/>
      <c r="D10589" s="203"/>
      <c r="E10589" s="203"/>
      <c r="F10589" s="203"/>
    </row>
    <row r="10590" spans="2:6" ht="15.75">
      <c r="B10590" s="188"/>
      <c r="C10590" s="188"/>
      <c r="D10590" s="203"/>
      <c r="E10590" s="203"/>
      <c r="F10590" s="203"/>
    </row>
    <row r="10591" spans="2:6" ht="15.75">
      <c r="B10591" s="188"/>
      <c r="C10591" s="188"/>
      <c r="D10591" s="203"/>
      <c r="E10591" s="203"/>
      <c r="F10591" s="203"/>
    </row>
    <row r="10592" spans="2:6" ht="15.75">
      <c r="B10592" s="188"/>
      <c r="C10592" s="188"/>
      <c r="D10592" s="203"/>
      <c r="E10592" s="203"/>
      <c r="F10592" s="203"/>
    </row>
    <row r="10593" spans="2:6" ht="15.75">
      <c r="B10593" s="188"/>
      <c r="C10593" s="188"/>
      <c r="D10593" s="203"/>
      <c r="E10593" s="203"/>
      <c r="F10593" s="203"/>
    </row>
    <row r="10594" spans="2:6" ht="15.75">
      <c r="B10594" s="188"/>
      <c r="C10594" s="188"/>
      <c r="D10594" s="203"/>
      <c r="E10594" s="203"/>
      <c r="F10594" s="203"/>
    </row>
    <row r="10595" spans="2:6" ht="15.75">
      <c r="B10595" s="188"/>
      <c r="C10595" s="188"/>
      <c r="D10595" s="203"/>
      <c r="E10595" s="203"/>
      <c r="F10595" s="203"/>
    </row>
    <row r="10596" spans="2:6" ht="15.75">
      <c r="B10596" s="188"/>
      <c r="C10596" s="188"/>
      <c r="D10596" s="203"/>
      <c r="E10596" s="203"/>
      <c r="F10596" s="203"/>
    </row>
    <row r="10597" spans="2:6" ht="15.75">
      <c r="B10597" s="188"/>
      <c r="C10597" s="188"/>
      <c r="D10597" s="203"/>
      <c r="E10597" s="203"/>
      <c r="F10597" s="203"/>
    </row>
    <row r="10598" spans="2:6" ht="15.75">
      <c r="B10598" s="188"/>
      <c r="C10598" s="188"/>
      <c r="D10598" s="203"/>
      <c r="E10598" s="203"/>
      <c r="F10598" s="203"/>
    </row>
    <row r="10599" spans="2:6" ht="15.75">
      <c r="B10599" s="188"/>
      <c r="C10599" s="188"/>
      <c r="D10599" s="203"/>
      <c r="E10599" s="203"/>
      <c r="F10599" s="203"/>
    </row>
    <row r="10600" spans="2:6" ht="15.75">
      <c r="B10600" s="188"/>
      <c r="C10600" s="188"/>
      <c r="D10600" s="203"/>
      <c r="E10600" s="203"/>
      <c r="F10600" s="203"/>
    </row>
    <row r="10601" spans="2:6" ht="15.75">
      <c r="B10601" s="188"/>
      <c r="C10601" s="188"/>
      <c r="D10601" s="203"/>
      <c r="E10601" s="203"/>
      <c r="F10601" s="203"/>
    </row>
    <row r="10602" spans="2:6" ht="15.75">
      <c r="B10602" s="188"/>
      <c r="C10602" s="188"/>
      <c r="D10602" s="203"/>
      <c r="E10602" s="203"/>
      <c r="F10602" s="203"/>
    </row>
    <row r="10603" spans="2:6" ht="15.75">
      <c r="B10603" s="188"/>
      <c r="C10603" s="188"/>
      <c r="D10603" s="203"/>
      <c r="E10603" s="203"/>
      <c r="F10603" s="203"/>
    </row>
    <row r="10604" spans="2:6" ht="15.75">
      <c r="B10604" s="188"/>
      <c r="C10604" s="188"/>
      <c r="D10604" s="203"/>
      <c r="E10604" s="203"/>
      <c r="F10604" s="203"/>
    </row>
    <row r="10605" spans="2:6" ht="15.75">
      <c r="B10605" s="188"/>
      <c r="C10605" s="188"/>
      <c r="D10605" s="203"/>
      <c r="E10605" s="203"/>
      <c r="F10605" s="203"/>
    </row>
    <row r="10606" spans="2:6" ht="15.75">
      <c r="B10606" s="188"/>
      <c r="C10606" s="188"/>
      <c r="D10606" s="203"/>
      <c r="E10606" s="203"/>
      <c r="F10606" s="203"/>
    </row>
    <row r="10607" spans="2:6" ht="15.75">
      <c r="B10607" s="188"/>
      <c r="C10607" s="188"/>
      <c r="D10607" s="203"/>
      <c r="E10607" s="203"/>
      <c r="F10607" s="203"/>
    </row>
    <row r="10608" spans="2:6" ht="15.75">
      <c r="B10608" s="188"/>
      <c r="C10608" s="188"/>
      <c r="D10608" s="203"/>
      <c r="E10608" s="203"/>
      <c r="F10608" s="203"/>
    </row>
    <row r="10609" spans="2:6" ht="15.75">
      <c r="B10609" s="188"/>
      <c r="C10609" s="188"/>
      <c r="D10609" s="203"/>
      <c r="E10609" s="203"/>
      <c r="F10609" s="203"/>
    </row>
    <row r="10610" spans="2:6" ht="15.75">
      <c r="B10610" s="188"/>
      <c r="C10610" s="188"/>
      <c r="D10610" s="203"/>
      <c r="E10610" s="203"/>
      <c r="F10610" s="203"/>
    </row>
    <row r="10611" spans="2:6" ht="15.75">
      <c r="B10611" s="188"/>
      <c r="C10611" s="188"/>
      <c r="D10611" s="203"/>
      <c r="E10611" s="203"/>
      <c r="F10611" s="203"/>
    </row>
    <row r="10612" spans="2:6" ht="15.75">
      <c r="B10612" s="188"/>
      <c r="C10612" s="188"/>
      <c r="D10612" s="203"/>
      <c r="E10612" s="203"/>
      <c r="F10612" s="203"/>
    </row>
    <row r="10613" spans="2:6" ht="15.75">
      <c r="B10613" s="188"/>
      <c r="C10613" s="188"/>
      <c r="D10613" s="203"/>
      <c r="E10613" s="203"/>
      <c r="F10613" s="203"/>
    </row>
    <row r="10614" spans="2:6" ht="15.75">
      <c r="B10614" s="188"/>
      <c r="C10614" s="188"/>
      <c r="D10614" s="203"/>
      <c r="E10614" s="203"/>
      <c r="F10614" s="203"/>
    </row>
    <row r="10615" spans="2:6" ht="15.75">
      <c r="B10615" s="188"/>
      <c r="C10615" s="188"/>
      <c r="D10615" s="203"/>
      <c r="E10615" s="203"/>
      <c r="F10615" s="203"/>
    </row>
    <row r="10616" spans="2:6" ht="15.75">
      <c r="B10616" s="188"/>
      <c r="C10616" s="188"/>
      <c r="D10616" s="203"/>
      <c r="E10616" s="203"/>
      <c r="F10616" s="203"/>
    </row>
    <row r="10617" spans="2:6" ht="15.75">
      <c r="B10617" s="188"/>
      <c r="C10617" s="188"/>
      <c r="D10617" s="203"/>
      <c r="E10617" s="203"/>
      <c r="F10617" s="203"/>
    </row>
    <row r="10618" spans="2:6" ht="15.75">
      <c r="B10618" s="188"/>
      <c r="C10618" s="188"/>
      <c r="D10618" s="203"/>
      <c r="E10618" s="203"/>
      <c r="F10618" s="203"/>
    </row>
    <row r="10619" spans="2:6" ht="15.75">
      <c r="B10619" s="188"/>
      <c r="C10619" s="188"/>
      <c r="D10619" s="203"/>
      <c r="E10619" s="203"/>
      <c r="F10619" s="203"/>
    </row>
    <row r="10620" spans="2:6" ht="15.75">
      <c r="B10620" s="188"/>
      <c r="C10620" s="188"/>
      <c r="D10620" s="203"/>
      <c r="E10620" s="203"/>
      <c r="F10620" s="203"/>
    </row>
    <row r="10621" spans="2:6" ht="15.75">
      <c r="B10621" s="188"/>
      <c r="C10621" s="188"/>
      <c r="D10621" s="203"/>
      <c r="E10621" s="203"/>
      <c r="F10621" s="203"/>
    </row>
    <row r="10622" spans="2:6" ht="15.75">
      <c r="B10622" s="188"/>
      <c r="C10622" s="188"/>
      <c r="D10622" s="203"/>
      <c r="E10622" s="203"/>
      <c r="F10622" s="203"/>
    </row>
    <row r="10623" spans="2:6" ht="15.75">
      <c r="B10623" s="188"/>
      <c r="C10623" s="188"/>
      <c r="D10623" s="203"/>
      <c r="E10623" s="203"/>
      <c r="F10623" s="203"/>
    </row>
    <row r="10624" spans="2:6" ht="15.75">
      <c r="B10624" s="188"/>
      <c r="C10624" s="188"/>
      <c r="D10624" s="203"/>
      <c r="E10624" s="203"/>
      <c r="F10624" s="203"/>
    </row>
    <row r="10625" spans="2:6" ht="15.75">
      <c r="B10625" s="188"/>
      <c r="C10625" s="188"/>
      <c r="D10625" s="203"/>
      <c r="E10625" s="203"/>
      <c r="F10625" s="203"/>
    </row>
    <row r="10626" spans="2:6" ht="15.75">
      <c r="B10626" s="188"/>
      <c r="C10626" s="188"/>
      <c r="D10626" s="203"/>
      <c r="E10626" s="203"/>
      <c r="F10626" s="203"/>
    </row>
    <row r="10627" spans="2:6" ht="15.75">
      <c r="B10627" s="188"/>
      <c r="C10627" s="188"/>
      <c r="D10627" s="203"/>
      <c r="E10627" s="203"/>
      <c r="F10627" s="203"/>
    </row>
    <row r="10628" spans="2:6" ht="15.75">
      <c r="B10628" s="188"/>
      <c r="C10628" s="188"/>
      <c r="D10628" s="203"/>
      <c r="E10628" s="203"/>
      <c r="F10628" s="203"/>
    </row>
    <row r="10629" spans="2:6" ht="15.75">
      <c r="B10629" s="188"/>
      <c r="C10629" s="188"/>
      <c r="D10629" s="203"/>
      <c r="E10629" s="203"/>
      <c r="F10629" s="203"/>
    </row>
    <row r="10630" spans="2:6" ht="15.75">
      <c r="B10630" s="188"/>
      <c r="C10630" s="188"/>
      <c r="D10630" s="203"/>
      <c r="E10630" s="203"/>
      <c r="F10630" s="203"/>
    </row>
    <row r="10631" spans="2:6" ht="15.75">
      <c r="B10631" s="188"/>
      <c r="C10631" s="188"/>
      <c r="D10631" s="203"/>
      <c r="E10631" s="203"/>
      <c r="F10631" s="203"/>
    </row>
    <row r="10632" spans="2:6" ht="15.75">
      <c r="B10632" s="188"/>
      <c r="C10632" s="188"/>
      <c r="D10632" s="203"/>
      <c r="E10632" s="203"/>
      <c r="F10632" s="203"/>
    </row>
    <row r="10633" spans="2:6" ht="15.75">
      <c r="B10633" s="188"/>
      <c r="C10633" s="188"/>
      <c r="D10633" s="203"/>
      <c r="E10633" s="203"/>
      <c r="F10633" s="203"/>
    </row>
    <row r="10634" spans="2:6" ht="15.75">
      <c r="B10634" s="188"/>
      <c r="C10634" s="188"/>
      <c r="D10634" s="203"/>
      <c r="E10634" s="203"/>
      <c r="F10634" s="203"/>
    </row>
    <row r="10635" spans="2:6" ht="15.75">
      <c r="B10635" s="188"/>
      <c r="C10635" s="188"/>
      <c r="D10635" s="203"/>
      <c r="E10635" s="203"/>
      <c r="F10635" s="203"/>
    </row>
    <row r="10636" spans="2:6" ht="15.75">
      <c r="B10636" s="188"/>
      <c r="C10636" s="188"/>
      <c r="D10636" s="203"/>
      <c r="E10636" s="203"/>
      <c r="F10636" s="203"/>
    </row>
    <row r="10637" spans="2:6" ht="15.75">
      <c r="B10637" s="188"/>
      <c r="C10637" s="188"/>
      <c r="D10637" s="203"/>
      <c r="E10637" s="203"/>
      <c r="F10637" s="203"/>
    </row>
    <row r="10638" spans="2:6" ht="15.75">
      <c r="B10638" s="188"/>
      <c r="C10638" s="188"/>
      <c r="D10638" s="203"/>
      <c r="E10638" s="203"/>
      <c r="F10638" s="203"/>
    </row>
    <row r="10639" spans="2:6" ht="15.75">
      <c r="B10639" s="188"/>
      <c r="C10639" s="188"/>
      <c r="D10639" s="203"/>
      <c r="E10639" s="203"/>
      <c r="F10639" s="203"/>
    </row>
    <row r="10640" spans="2:6" ht="15.75">
      <c r="B10640" s="188"/>
      <c r="C10640" s="188"/>
      <c r="D10640" s="203"/>
      <c r="E10640" s="203"/>
      <c r="F10640" s="203"/>
    </row>
    <row r="10641" spans="2:6" ht="15.75">
      <c r="B10641" s="188"/>
      <c r="C10641" s="188"/>
      <c r="D10641" s="203"/>
      <c r="E10641" s="203"/>
      <c r="F10641" s="203"/>
    </row>
    <row r="10642" spans="2:6" ht="15.75">
      <c r="B10642" s="188"/>
      <c r="C10642" s="188"/>
      <c r="D10642" s="203"/>
      <c r="E10642" s="203"/>
      <c r="F10642" s="203"/>
    </row>
    <row r="10643" spans="2:6" ht="15.75">
      <c r="B10643" s="188"/>
      <c r="C10643" s="188"/>
      <c r="D10643" s="203"/>
      <c r="E10643" s="203"/>
      <c r="F10643" s="203"/>
    </row>
    <row r="10644" spans="2:6" ht="15.75">
      <c r="B10644" s="188"/>
      <c r="C10644" s="188"/>
      <c r="D10644" s="203"/>
      <c r="E10644" s="203"/>
      <c r="F10644" s="203"/>
    </row>
    <row r="10645" spans="2:6" ht="15.75">
      <c r="B10645" s="188"/>
      <c r="C10645" s="188"/>
      <c r="D10645" s="203"/>
      <c r="E10645" s="203"/>
      <c r="F10645" s="203"/>
    </row>
    <row r="10646" spans="2:6" ht="15.75">
      <c r="B10646" s="188"/>
      <c r="C10646" s="188"/>
      <c r="D10646" s="203"/>
      <c r="E10646" s="203"/>
      <c r="F10646" s="203"/>
    </row>
    <row r="10647" spans="2:6" ht="15.75">
      <c r="B10647" s="188"/>
      <c r="C10647" s="188"/>
      <c r="D10647" s="203"/>
      <c r="E10647" s="203"/>
      <c r="F10647" s="203"/>
    </row>
    <row r="10648" spans="2:6" ht="15.75">
      <c r="B10648" s="188"/>
      <c r="C10648" s="188"/>
      <c r="D10648" s="203"/>
      <c r="E10648" s="203"/>
      <c r="F10648" s="203"/>
    </row>
    <row r="10649" spans="2:6" ht="15.75">
      <c r="B10649" s="188"/>
      <c r="C10649" s="188"/>
      <c r="D10649" s="203"/>
      <c r="E10649" s="203"/>
      <c r="F10649" s="203"/>
    </row>
    <row r="10650" spans="2:6" ht="15.75">
      <c r="B10650" s="188"/>
      <c r="C10650" s="188"/>
      <c r="D10650" s="203"/>
      <c r="E10650" s="203"/>
      <c r="F10650" s="203"/>
    </row>
    <row r="10651" spans="2:6" ht="15.75">
      <c r="B10651" s="188"/>
      <c r="C10651" s="188"/>
      <c r="D10651" s="203"/>
      <c r="E10651" s="203"/>
      <c r="F10651" s="203"/>
    </row>
    <row r="10652" spans="2:6" ht="15.75">
      <c r="B10652" s="188"/>
      <c r="C10652" s="188"/>
      <c r="D10652" s="203"/>
      <c r="E10652" s="203"/>
      <c r="F10652" s="203"/>
    </row>
    <row r="10653" spans="2:6" ht="15.75">
      <c r="B10653" s="188"/>
      <c r="C10653" s="188"/>
      <c r="D10653" s="203"/>
      <c r="E10653" s="203"/>
      <c r="F10653" s="203"/>
    </row>
    <row r="10654" spans="2:6" ht="15.75">
      <c r="B10654" s="188"/>
      <c r="C10654" s="188"/>
      <c r="D10654" s="203"/>
      <c r="E10654" s="203"/>
      <c r="F10654" s="203"/>
    </row>
    <row r="10655" spans="2:6" ht="15.75">
      <c r="B10655" s="188"/>
      <c r="C10655" s="188"/>
      <c r="D10655" s="203"/>
      <c r="E10655" s="203"/>
      <c r="F10655" s="203"/>
    </row>
    <row r="10656" spans="2:6" ht="15.75">
      <c r="B10656" s="188"/>
      <c r="C10656" s="188"/>
      <c r="D10656" s="203"/>
      <c r="E10656" s="203"/>
      <c r="F10656" s="203"/>
    </row>
    <row r="10657" spans="2:6" ht="15.75">
      <c r="B10657" s="188"/>
      <c r="C10657" s="188"/>
      <c r="D10657" s="203"/>
      <c r="E10657" s="203"/>
      <c r="F10657" s="203"/>
    </row>
    <row r="10658" spans="2:6" ht="15.75">
      <c r="B10658" s="188"/>
      <c r="C10658" s="188"/>
      <c r="D10658" s="203"/>
      <c r="E10658" s="203"/>
      <c r="F10658" s="203"/>
    </row>
    <row r="10659" spans="2:6" ht="15.75">
      <c r="B10659" s="188"/>
      <c r="C10659" s="188"/>
      <c r="D10659" s="203"/>
      <c r="E10659" s="203"/>
      <c r="F10659" s="203"/>
    </row>
    <row r="10660" spans="2:6" ht="15.75">
      <c r="B10660" s="188"/>
      <c r="C10660" s="188"/>
      <c r="D10660" s="203"/>
      <c r="E10660" s="203"/>
      <c r="F10660" s="203"/>
    </row>
    <row r="10661" spans="2:6" ht="15.75">
      <c r="B10661" s="188"/>
      <c r="C10661" s="188"/>
      <c r="D10661" s="203"/>
      <c r="E10661" s="203"/>
      <c r="F10661" s="203"/>
    </row>
    <row r="10662" spans="2:6" ht="15.75">
      <c r="B10662" s="188"/>
      <c r="C10662" s="188"/>
      <c r="D10662" s="203"/>
      <c r="E10662" s="203"/>
      <c r="F10662" s="203"/>
    </row>
    <row r="10663" spans="2:6" ht="15.75">
      <c r="B10663" s="188"/>
      <c r="C10663" s="188"/>
      <c r="D10663" s="203"/>
      <c r="E10663" s="203"/>
      <c r="F10663" s="203"/>
    </row>
    <row r="10664" spans="2:6" ht="15.75">
      <c r="B10664" s="188"/>
      <c r="C10664" s="188"/>
      <c r="D10664" s="203"/>
      <c r="E10664" s="203"/>
      <c r="F10664" s="203"/>
    </row>
    <row r="10665" spans="2:6" ht="15.75">
      <c r="B10665" s="188"/>
      <c r="C10665" s="188"/>
      <c r="D10665" s="203"/>
      <c r="E10665" s="203"/>
      <c r="F10665" s="203"/>
    </row>
    <row r="10666" spans="2:6" ht="15.75">
      <c r="B10666" s="188"/>
      <c r="C10666" s="188"/>
      <c r="D10666" s="203"/>
      <c r="E10666" s="203"/>
      <c r="F10666" s="203"/>
    </row>
    <row r="10667" spans="2:6" ht="15.75">
      <c r="B10667" s="188"/>
      <c r="C10667" s="188"/>
      <c r="D10667" s="203"/>
      <c r="E10667" s="203"/>
      <c r="F10667" s="203"/>
    </row>
    <row r="10668" spans="2:6" ht="15.75">
      <c r="B10668" s="188"/>
      <c r="C10668" s="188"/>
      <c r="D10668" s="203"/>
      <c r="E10668" s="203"/>
      <c r="F10668" s="203"/>
    </row>
    <row r="10669" spans="2:6" ht="15.75">
      <c r="B10669" s="188"/>
      <c r="C10669" s="188"/>
      <c r="D10669" s="203"/>
      <c r="E10669" s="203"/>
      <c r="F10669" s="203"/>
    </row>
    <row r="10670" spans="2:6" ht="15.75">
      <c r="B10670" s="188"/>
      <c r="C10670" s="188"/>
      <c r="D10670" s="203"/>
      <c r="E10670" s="203"/>
      <c r="F10670" s="203"/>
    </row>
    <row r="10671" spans="2:6" ht="15.75">
      <c r="B10671" s="188"/>
      <c r="C10671" s="188"/>
      <c r="D10671" s="203"/>
      <c r="E10671" s="203"/>
      <c r="F10671" s="203"/>
    </row>
    <row r="10672" spans="2:6" ht="15.75">
      <c r="B10672" s="188"/>
      <c r="C10672" s="188"/>
      <c r="D10672" s="203"/>
      <c r="E10672" s="203"/>
      <c r="F10672" s="203"/>
    </row>
    <row r="10673" spans="2:6" ht="15.75">
      <c r="B10673" s="188"/>
      <c r="C10673" s="188"/>
      <c r="D10673" s="203"/>
      <c r="E10673" s="203"/>
      <c r="F10673" s="203"/>
    </row>
    <row r="10674" spans="2:6" ht="15.75">
      <c r="B10674" s="188"/>
      <c r="C10674" s="188"/>
      <c r="D10674" s="203"/>
      <c r="E10674" s="203"/>
      <c r="F10674" s="203"/>
    </row>
    <row r="10675" spans="2:6" ht="15.75">
      <c r="B10675" s="188"/>
      <c r="C10675" s="188"/>
      <c r="D10675" s="203"/>
      <c r="E10675" s="203"/>
      <c r="F10675" s="203"/>
    </row>
    <row r="10676" spans="2:6" ht="15.75">
      <c r="B10676" s="188"/>
      <c r="C10676" s="188"/>
      <c r="D10676" s="203"/>
      <c r="E10676" s="203"/>
      <c r="F10676" s="203"/>
    </row>
    <row r="10677" spans="2:6" ht="15.75">
      <c r="B10677" s="188"/>
      <c r="C10677" s="188"/>
      <c r="D10677" s="203"/>
      <c r="E10677" s="203"/>
      <c r="F10677" s="203"/>
    </row>
    <row r="10678" spans="2:6" ht="15.75">
      <c r="B10678" s="188"/>
      <c r="C10678" s="188"/>
      <c r="D10678" s="203"/>
      <c r="E10678" s="203"/>
      <c r="F10678" s="203"/>
    </row>
    <row r="10679" spans="2:6" ht="15.75">
      <c r="B10679" s="188"/>
      <c r="C10679" s="188"/>
      <c r="D10679" s="203"/>
      <c r="E10679" s="203"/>
      <c r="F10679" s="203"/>
    </row>
    <row r="10680" spans="2:6" ht="15.75">
      <c r="B10680" s="188"/>
      <c r="C10680" s="188"/>
      <c r="D10680" s="203"/>
      <c r="E10680" s="203"/>
      <c r="F10680" s="203"/>
    </row>
    <row r="10681" spans="2:6" ht="15.75">
      <c r="B10681" s="188"/>
      <c r="C10681" s="188"/>
      <c r="D10681" s="203"/>
      <c r="E10681" s="203"/>
      <c r="F10681" s="203"/>
    </row>
    <row r="10682" spans="2:6" ht="15.75">
      <c r="B10682" s="188"/>
      <c r="C10682" s="188"/>
      <c r="D10682" s="203"/>
      <c r="E10682" s="203"/>
      <c r="F10682" s="203"/>
    </row>
    <row r="10683" spans="2:6" ht="15.75">
      <c r="B10683" s="188"/>
      <c r="C10683" s="188"/>
      <c r="D10683" s="203"/>
      <c r="E10683" s="203"/>
      <c r="F10683" s="203"/>
    </row>
    <row r="10684" spans="2:6" ht="15.75">
      <c r="B10684" s="188"/>
      <c r="C10684" s="188"/>
      <c r="D10684" s="203"/>
      <c r="E10684" s="203"/>
      <c r="F10684" s="203"/>
    </row>
    <row r="10685" spans="2:6" ht="15.75">
      <c r="B10685" s="188"/>
      <c r="C10685" s="188"/>
      <c r="D10685" s="203"/>
      <c r="E10685" s="203"/>
      <c r="F10685" s="203"/>
    </row>
    <row r="10686" spans="2:6" ht="15.75">
      <c r="B10686" s="188"/>
      <c r="C10686" s="188"/>
      <c r="D10686" s="203"/>
      <c r="E10686" s="203"/>
      <c r="F10686" s="203"/>
    </row>
    <row r="10687" spans="2:6" ht="15.75">
      <c r="B10687" s="188"/>
      <c r="C10687" s="188"/>
      <c r="D10687" s="203"/>
      <c r="E10687" s="203"/>
      <c r="F10687" s="203"/>
    </row>
    <row r="10688" spans="2:6" ht="15.75">
      <c r="B10688" s="188"/>
      <c r="C10688" s="188"/>
      <c r="D10688" s="203"/>
      <c r="E10688" s="203"/>
      <c r="F10688" s="203"/>
    </row>
    <row r="10689" spans="2:6" ht="15.75">
      <c r="B10689" s="188"/>
      <c r="C10689" s="188"/>
      <c r="D10689" s="203"/>
      <c r="E10689" s="203"/>
      <c r="F10689" s="203"/>
    </row>
    <row r="10690" spans="2:6" ht="15.75">
      <c r="B10690" s="188"/>
      <c r="C10690" s="188"/>
      <c r="D10690" s="203"/>
      <c r="E10690" s="203"/>
      <c r="F10690" s="203"/>
    </row>
    <row r="10691" spans="2:6" ht="15.75">
      <c r="B10691" s="188"/>
      <c r="C10691" s="188"/>
      <c r="D10691" s="203"/>
      <c r="E10691" s="203"/>
      <c r="F10691" s="203"/>
    </row>
    <row r="10692" spans="2:6" ht="15.75">
      <c r="B10692" s="188"/>
      <c r="C10692" s="188"/>
      <c r="D10692" s="203"/>
      <c r="E10692" s="203"/>
      <c r="F10692" s="203"/>
    </row>
    <row r="10693" spans="2:6" ht="15.75">
      <c r="B10693" s="188"/>
      <c r="C10693" s="188"/>
      <c r="D10693" s="203"/>
      <c r="E10693" s="203"/>
      <c r="F10693" s="203"/>
    </row>
    <row r="10694" spans="2:6" ht="15.75">
      <c r="B10694" s="188"/>
      <c r="C10694" s="188"/>
      <c r="D10694" s="203"/>
      <c r="E10694" s="203"/>
      <c r="F10694" s="203"/>
    </row>
    <row r="10695" spans="2:6" ht="15.75">
      <c r="B10695" s="188"/>
      <c r="C10695" s="188"/>
      <c r="D10695" s="203"/>
      <c r="E10695" s="203"/>
      <c r="F10695" s="203"/>
    </row>
    <row r="10696" spans="2:6" ht="15.75">
      <c r="B10696" s="188"/>
      <c r="C10696" s="188"/>
      <c r="D10696" s="203"/>
      <c r="E10696" s="203"/>
      <c r="F10696" s="203"/>
    </row>
    <row r="10697" spans="2:6" ht="15.75">
      <c r="B10697" s="188"/>
      <c r="C10697" s="188"/>
      <c r="D10697" s="203"/>
      <c r="E10697" s="203"/>
      <c r="F10697" s="203"/>
    </row>
    <row r="10698" spans="2:6" ht="15.75">
      <c r="B10698" s="188"/>
      <c r="C10698" s="188"/>
      <c r="D10698" s="203"/>
      <c r="E10698" s="203"/>
      <c r="F10698" s="203"/>
    </row>
    <row r="10699" spans="2:6" ht="15.75">
      <c r="B10699" s="188"/>
      <c r="C10699" s="188"/>
      <c r="D10699" s="203"/>
      <c r="E10699" s="203"/>
      <c r="F10699" s="203"/>
    </row>
    <row r="10700" spans="2:6" ht="15.75">
      <c r="B10700" s="188"/>
      <c r="C10700" s="188"/>
      <c r="D10700" s="203"/>
      <c r="E10700" s="203"/>
      <c r="F10700" s="203"/>
    </row>
    <row r="10701" spans="2:6" ht="15.75">
      <c r="B10701" s="188"/>
      <c r="C10701" s="188"/>
      <c r="D10701" s="203"/>
      <c r="E10701" s="203"/>
      <c r="F10701" s="203"/>
    </row>
    <row r="10702" spans="2:6" ht="15.75">
      <c r="B10702" s="188"/>
      <c r="C10702" s="188"/>
      <c r="D10702" s="203"/>
      <c r="E10702" s="203"/>
      <c r="F10702" s="203"/>
    </row>
    <row r="10703" spans="2:6" ht="15.75">
      <c r="B10703" s="188"/>
      <c r="C10703" s="188"/>
      <c r="D10703" s="203"/>
      <c r="E10703" s="203"/>
      <c r="F10703" s="203"/>
    </row>
    <row r="10704" spans="2:6" ht="15.75">
      <c r="B10704" s="188"/>
      <c r="C10704" s="188"/>
      <c r="D10704" s="203"/>
      <c r="E10704" s="203"/>
      <c r="F10704" s="203"/>
    </row>
    <row r="10705" spans="2:6" ht="15.75">
      <c r="B10705" s="188"/>
      <c r="C10705" s="188"/>
      <c r="D10705" s="203"/>
      <c r="E10705" s="203"/>
      <c r="F10705" s="203"/>
    </row>
    <row r="10706" spans="2:6" ht="15.75">
      <c r="B10706" s="188"/>
      <c r="C10706" s="188"/>
      <c r="D10706" s="203"/>
      <c r="E10706" s="203"/>
      <c r="F10706" s="203"/>
    </row>
    <row r="10707" spans="2:6" ht="15.75">
      <c r="B10707" s="188"/>
      <c r="C10707" s="188"/>
      <c r="D10707" s="203"/>
      <c r="E10707" s="203"/>
      <c r="F10707" s="203"/>
    </row>
    <row r="10708" spans="2:6" ht="15.75">
      <c r="B10708" s="188"/>
      <c r="C10708" s="188"/>
      <c r="D10708" s="203"/>
      <c r="E10708" s="203"/>
      <c r="F10708" s="203"/>
    </row>
    <row r="10709" spans="2:6" ht="15.75">
      <c r="B10709" s="188"/>
      <c r="C10709" s="188"/>
      <c r="D10709" s="203"/>
      <c r="E10709" s="203"/>
      <c r="F10709" s="203"/>
    </row>
    <row r="10710" spans="2:6" ht="15.75">
      <c r="B10710" s="188"/>
      <c r="C10710" s="188"/>
      <c r="D10710" s="203"/>
      <c r="E10710" s="203"/>
      <c r="F10710" s="203"/>
    </row>
    <row r="10711" spans="2:6" ht="15.75">
      <c r="B10711" s="188"/>
      <c r="C10711" s="188"/>
      <c r="D10711" s="203"/>
      <c r="E10711" s="203"/>
      <c r="F10711" s="203"/>
    </row>
    <row r="10712" spans="2:6" ht="15.75">
      <c r="B10712" s="188"/>
      <c r="C10712" s="188"/>
      <c r="D10712" s="203"/>
      <c r="E10712" s="203"/>
      <c r="F10712" s="203"/>
    </row>
    <row r="10713" spans="2:6" ht="15.75">
      <c r="B10713" s="188"/>
      <c r="C10713" s="188"/>
      <c r="D10713" s="203"/>
      <c r="E10713" s="203"/>
      <c r="F10713" s="203"/>
    </row>
    <row r="10714" spans="2:6" ht="15.75">
      <c r="B10714" s="188"/>
      <c r="C10714" s="188"/>
      <c r="D10714" s="203"/>
      <c r="E10714" s="203"/>
      <c r="F10714" s="203"/>
    </row>
    <row r="10715" spans="2:6" ht="15.75">
      <c r="B10715" s="188"/>
      <c r="C10715" s="188"/>
      <c r="D10715" s="203"/>
      <c r="E10715" s="203"/>
      <c r="F10715" s="203"/>
    </row>
    <row r="10716" spans="2:6" ht="15.75">
      <c r="B10716" s="188"/>
      <c r="C10716" s="188"/>
      <c r="D10716" s="203"/>
      <c r="E10716" s="203"/>
      <c r="F10716" s="203"/>
    </row>
    <row r="10717" spans="2:6" ht="15.75">
      <c r="B10717" s="188"/>
      <c r="C10717" s="188"/>
      <c r="D10717" s="203"/>
      <c r="E10717" s="203"/>
      <c r="F10717" s="203"/>
    </row>
    <row r="10718" spans="2:6" ht="15.75">
      <c r="B10718" s="188"/>
      <c r="C10718" s="188"/>
      <c r="D10718" s="203"/>
      <c r="E10718" s="203"/>
      <c r="F10718" s="203"/>
    </row>
    <row r="10719" spans="2:6" ht="15.75">
      <c r="B10719" s="188"/>
      <c r="C10719" s="188"/>
      <c r="D10719" s="203"/>
      <c r="E10719" s="203"/>
      <c r="F10719" s="203"/>
    </row>
    <row r="10720" spans="2:6" ht="15.75">
      <c r="B10720" s="188"/>
      <c r="C10720" s="188"/>
      <c r="D10720" s="203"/>
      <c r="E10720" s="203"/>
      <c r="F10720" s="203"/>
    </row>
    <row r="10721" spans="2:6" ht="15.75">
      <c r="B10721" s="188"/>
      <c r="C10721" s="188"/>
      <c r="D10721" s="203"/>
      <c r="E10721" s="203"/>
      <c r="F10721" s="203"/>
    </row>
    <row r="10722" spans="2:6" ht="15.75">
      <c r="B10722" s="188"/>
      <c r="C10722" s="188"/>
      <c r="D10722" s="203"/>
      <c r="E10722" s="203"/>
      <c r="F10722" s="203"/>
    </row>
    <row r="10723" spans="2:6" ht="15.75">
      <c r="B10723" s="188"/>
      <c r="C10723" s="188"/>
      <c r="D10723" s="203"/>
      <c r="E10723" s="203"/>
      <c r="F10723" s="203"/>
    </row>
    <row r="10724" spans="2:6" ht="15.75">
      <c r="B10724" s="188"/>
      <c r="C10724" s="188"/>
      <c r="D10724" s="203"/>
      <c r="E10724" s="203"/>
      <c r="F10724" s="203"/>
    </row>
    <row r="10725" spans="2:6" ht="15.75">
      <c r="B10725" s="188"/>
      <c r="C10725" s="188"/>
      <c r="D10725" s="203"/>
      <c r="E10725" s="203"/>
      <c r="F10725" s="203"/>
    </row>
    <row r="10726" spans="2:6" ht="15.75">
      <c r="B10726" s="188"/>
      <c r="C10726" s="188"/>
      <c r="D10726" s="203"/>
      <c r="E10726" s="203"/>
      <c r="F10726" s="203"/>
    </row>
    <row r="10727" spans="2:6" ht="15.75">
      <c r="B10727" s="188"/>
      <c r="C10727" s="188"/>
      <c r="D10727" s="203"/>
      <c r="E10727" s="203"/>
      <c r="F10727" s="203"/>
    </row>
    <row r="10728" spans="2:6" ht="15.75">
      <c r="B10728" s="188"/>
      <c r="C10728" s="188"/>
      <c r="D10728" s="203"/>
      <c r="E10728" s="203"/>
      <c r="F10728" s="203"/>
    </row>
    <row r="10729" spans="2:6" ht="15.75">
      <c r="B10729" s="188"/>
      <c r="C10729" s="188"/>
      <c r="D10729" s="203"/>
      <c r="E10729" s="203"/>
      <c r="F10729" s="203"/>
    </row>
    <row r="10730" spans="2:6" ht="15.75">
      <c r="B10730" s="188"/>
      <c r="C10730" s="188"/>
      <c r="D10730" s="203"/>
      <c r="E10730" s="203"/>
      <c r="F10730" s="203"/>
    </row>
    <row r="10731" spans="2:6" ht="15.75">
      <c r="B10731" s="188"/>
      <c r="C10731" s="188"/>
      <c r="D10731" s="203"/>
      <c r="E10731" s="203"/>
      <c r="F10731" s="203"/>
    </row>
    <row r="10732" spans="2:6" ht="15.75">
      <c r="B10732" s="188"/>
      <c r="C10732" s="188"/>
      <c r="D10732" s="203"/>
      <c r="E10732" s="203"/>
      <c r="F10732" s="203"/>
    </row>
    <row r="10733" spans="2:6" ht="15.75">
      <c r="B10733" s="188"/>
      <c r="C10733" s="188"/>
      <c r="D10733" s="203"/>
      <c r="E10733" s="203"/>
      <c r="F10733" s="203"/>
    </row>
    <row r="10734" spans="2:6" ht="15.75">
      <c r="B10734" s="188"/>
      <c r="C10734" s="188"/>
      <c r="D10734" s="203"/>
      <c r="E10734" s="203"/>
      <c r="F10734" s="203"/>
    </row>
    <row r="10735" spans="2:6" ht="15.75">
      <c r="B10735" s="188"/>
      <c r="C10735" s="188"/>
      <c r="D10735" s="203"/>
      <c r="E10735" s="203"/>
      <c r="F10735" s="203"/>
    </row>
    <row r="10736" spans="2:6" ht="15.75">
      <c r="B10736" s="188"/>
      <c r="C10736" s="188"/>
      <c r="D10736" s="203"/>
      <c r="E10736" s="203"/>
      <c r="F10736" s="203"/>
    </row>
    <row r="10737" spans="2:6" ht="15.75">
      <c r="B10737" s="188"/>
      <c r="C10737" s="188"/>
      <c r="D10737" s="203"/>
      <c r="E10737" s="203"/>
      <c r="F10737" s="203"/>
    </row>
    <row r="10738" spans="2:6" ht="15.75">
      <c r="B10738" s="188"/>
      <c r="C10738" s="188"/>
      <c r="D10738" s="203"/>
      <c r="E10738" s="203"/>
      <c r="F10738" s="203"/>
    </row>
    <row r="10739" spans="2:6" ht="15.75">
      <c r="B10739" s="188"/>
      <c r="C10739" s="188"/>
      <c r="D10739" s="203"/>
      <c r="E10739" s="203"/>
      <c r="F10739" s="203"/>
    </row>
    <row r="10740" spans="2:6" ht="15.75">
      <c r="B10740" s="188"/>
      <c r="C10740" s="188"/>
      <c r="D10740" s="203"/>
      <c r="E10740" s="203"/>
      <c r="F10740" s="203"/>
    </row>
    <row r="10741" spans="2:6" ht="15.75">
      <c r="B10741" s="188"/>
      <c r="C10741" s="188"/>
      <c r="D10741" s="203"/>
      <c r="E10741" s="203"/>
      <c r="F10741" s="203"/>
    </row>
    <row r="10742" spans="2:6" ht="15.75">
      <c r="B10742" s="188"/>
      <c r="C10742" s="188"/>
      <c r="D10742" s="203"/>
      <c r="E10742" s="203"/>
      <c r="F10742" s="203"/>
    </row>
    <row r="10743" spans="2:6" ht="15.75">
      <c r="B10743" s="188"/>
      <c r="C10743" s="188"/>
      <c r="D10743" s="203"/>
      <c r="E10743" s="203"/>
      <c r="F10743" s="203"/>
    </row>
    <row r="10744" spans="2:6" ht="15.75">
      <c r="B10744" s="188"/>
      <c r="C10744" s="188"/>
      <c r="D10744" s="203"/>
      <c r="E10744" s="203"/>
      <c r="F10744" s="203"/>
    </row>
    <row r="10745" spans="2:6" ht="15.75">
      <c r="B10745" s="188"/>
      <c r="C10745" s="188"/>
      <c r="D10745" s="203"/>
      <c r="E10745" s="203"/>
      <c r="F10745" s="203"/>
    </row>
    <row r="10746" spans="2:6" ht="15.75">
      <c r="B10746" s="188"/>
      <c r="C10746" s="188"/>
      <c r="D10746" s="203"/>
      <c r="E10746" s="203"/>
      <c r="F10746" s="203"/>
    </row>
    <row r="10747" spans="2:6" ht="15.75">
      <c r="B10747" s="188"/>
      <c r="C10747" s="188"/>
      <c r="D10747" s="203"/>
      <c r="E10747" s="203"/>
      <c r="F10747" s="203"/>
    </row>
    <row r="10748" spans="2:6" ht="15.75">
      <c r="B10748" s="188"/>
      <c r="C10748" s="188"/>
      <c r="D10748" s="203"/>
      <c r="E10748" s="203"/>
      <c r="F10748" s="203"/>
    </row>
    <row r="10749" spans="2:6" ht="15.75">
      <c r="B10749" s="188"/>
      <c r="C10749" s="188"/>
      <c r="D10749" s="203"/>
      <c r="E10749" s="203"/>
      <c r="F10749" s="203"/>
    </row>
    <row r="10750" spans="2:6" ht="15.75">
      <c r="B10750" s="188"/>
      <c r="C10750" s="188"/>
      <c r="D10750" s="203"/>
      <c r="E10750" s="203"/>
      <c r="F10750" s="203"/>
    </row>
    <row r="10751" spans="2:6" ht="15.75">
      <c r="B10751" s="188"/>
      <c r="C10751" s="188"/>
      <c r="D10751" s="203"/>
      <c r="E10751" s="203"/>
      <c r="F10751" s="203"/>
    </row>
    <row r="10752" spans="2:6" ht="15.75">
      <c r="B10752" s="188"/>
      <c r="C10752" s="188"/>
      <c r="D10752" s="203"/>
      <c r="E10752" s="203"/>
      <c r="F10752" s="203"/>
    </row>
    <row r="10753" spans="2:6" ht="15.75">
      <c r="B10753" s="188"/>
      <c r="C10753" s="188"/>
      <c r="D10753" s="203"/>
      <c r="E10753" s="203"/>
      <c r="F10753" s="203"/>
    </row>
    <row r="10754" spans="2:6" ht="15.75">
      <c r="B10754" s="188"/>
      <c r="C10754" s="188"/>
      <c r="D10754" s="203"/>
      <c r="E10754" s="203"/>
      <c r="F10754" s="203"/>
    </row>
    <row r="10755" spans="2:6" ht="15.75">
      <c r="B10755" s="188"/>
      <c r="C10755" s="188"/>
      <c r="D10755" s="203"/>
      <c r="E10755" s="203"/>
      <c r="F10755" s="203"/>
    </row>
    <row r="10756" spans="2:6" ht="15.75">
      <c r="B10756" s="188"/>
      <c r="C10756" s="188"/>
      <c r="D10756" s="203"/>
      <c r="E10756" s="203"/>
      <c r="F10756" s="203"/>
    </row>
    <row r="10757" spans="2:6" ht="15.75">
      <c r="B10757" s="188"/>
      <c r="C10757" s="188"/>
      <c r="D10757" s="203"/>
      <c r="E10757" s="203"/>
      <c r="F10757" s="203"/>
    </row>
    <row r="10758" spans="2:6" ht="15.75">
      <c r="B10758" s="188"/>
      <c r="C10758" s="188"/>
      <c r="D10758" s="203"/>
      <c r="E10758" s="203"/>
      <c r="F10758" s="203"/>
    </row>
    <row r="10759" spans="2:6" ht="15.75">
      <c r="B10759" s="188"/>
      <c r="C10759" s="188"/>
      <c r="D10759" s="203"/>
      <c r="E10759" s="203"/>
      <c r="F10759" s="203"/>
    </row>
    <row r="10760" spans="2:6" ht="15.75">
      <c r="B10760" s="188"/>
      <c r="C10760" s="188"/>
      <c r="D10760" s="203"/>
      <c r="E10760" s="203"/>
      <c r="F10760" s="203"/>
    </row>
    <row r="10761" spans="2:6" ht="15.75">
      <c r="B10761" s="188"/>
      <c r="C10761" s="188"/>
      <c r="D10761" s="203"/>
      <c r="E10761" s="203"/>
      <c r="F10761" s="203"/>
    </row>
    <row r="10762" spans="2:6" ht="15.75">
      <c r="B10762" s="188"/>
      <c r="C10762" s="188"/>
      <c r="D10762" s="203"/>
      <c r="E10762" s="203"/>
      <c r="F10762" s="203"/>
    </row>
    <row r="10763" spans="2:6" ht="15.75">
      <c r="B10763" s="188"/>
      <c r="C10763" s="188"/>
      <c r="D10763" s="203"/>
      <c r="E10763" s="203"/>
      <c r="F10763" s="203"/>
    </row>
    <row r="10764" spans="2:6" ht="15.75">
      <c r="B10764" s="188"/>
      <c r="C10764" s="188"/>
      <c r="D10764" s="203"/>
      <c r="E10764" s="203"/>
      <c r="F10764" s="203"/>
    </row>
    <row r="10765" spans="2:6" ht="15.75">
      <c r="B10765" s="188"/>
      <c r="C10765" s="188"/>
      <c r="D10765" s="203"/>
      <c r="E10765" s="203"/>
      <c r="F10765" s="203"/>
    </row>
    <row r="10766" spans="2:6" ht="15.75">
      <c r="B10766" s="188"/>
      <c r="C10766" s="188"/>
      <c r="D10766" s="203"/>
      <c r="E10766" s="203"/>
      <c r="F10766" s="203"/>
    </row>
    <row r="10767" spans="2:6" ht="15.75">
      <c r="B10767" s="188"/>
      <c r="C10767" s="188"/>
      <c r="D10767" s="203"/>
      <c r="E10767" s="203"/>
      <c r="F10767" s="203"/>
    </row>
    <row r="10768" spans="2:6" ht="15.75">
      <c r="B10768" s="188"/>
      <c r="C10768" s="188"/>
      <c r="D10768" s="203"/>
      <c r="E10768" s="203"/>
      <c r="F10768" s="203"/>
    </row>
    <row r="10769" spans="2:6" ht="15.75">
      <c r="B10769" s="188"/>
      <c r="C10769" s="188"/>
      <c r="D10769" s="203"/>
      <c r="E10769" s="203"/>
      <c r="F10769" s="203"/>
    </row>
    <row r="10770" spans="2:6" ht="15.75">
      <c r="B10770" s="188"/>
      <c r="C10770" s="188"/>
      <c r="D10770" s="203"/>
      <c r="E10770" s="203"/>
      <c r="F10770" s="203"/>
    </row>
    <row r="10771" spans="2:6" ht="15.75">
      <c r="B10771" s="188"/>
      <c r="C10771" s="188"/>
      <c r="D10771" s="203"/>
      <c r="E10771" s="203"/>
      <c r="F10771" s="203"/>
    </row>
    <row r="10772" spans="2:6" ht="15.75">
      <c r="B10772" s="188"/>
      <c r="C10772" s="188"/>
      <c r="D10772" s="203"/>
      <c r="E10772" s="203"/>
      <c r="F10772" s="203"/>
    </row>
    <row r="10773" spans="2:6" ht="15.75">
      <c r="B10773" s="188"/>
      <c r="C10773" s="188"/>
      <c r="D10773" s="203"/>
      <c r="E10773" s="203"/>
      <c r="F10773" s="203"/>
    </row>
    <row r="10774" spans="2:6" ht="15.75">
      <c r="B10774" s="188"/>
      <c r="C10774" s="188"/>
      <c r="D10774" s="203"/>
      <c r="E10774" s="203"/>
      <c r="F10774" s="203"/>
    </row>
    <row r="10775" spans="2:6" ht="15.75">
      <c r="B10775" s="188"/>
      <c r="C10775" s="188"/>
      <c r="D10775" s="203"/>
      <c r="E10775" s="203"/>
      <c r="F10775" s="203"/>
    </row>
    <row r="10776" spans="2:6" ht="15.75">
      <c r="B10776" s="188"/>
      <c r="C10776" s="188"/>
      <c r="D10776" s="203"/>
      <c r="E10776" s="203"/>
      <c r="F10776" s="203"/>
    </row>
    <row r="10777" spans="2:6" ht="15.75">
      <c r="B10777" s="188"/>
      <c r="C10777" s="188"/>
      <c r="D10777" s="203"/>
      <c r="E10777" s="203"/>
      <c r="F10777" s="203"/>
    </row>
    <row r="10778" spans="2:6" ht="15.75">
      <c r="B10778" s="188"/>
      <c r="C10778" s="188"/>
      <c r="D10778" s="203"/>
      <c r="E10778" s="203"/>
      <c r="F10778" s="203"/>
    </row>
    <row r="10779" spans="2:6" ht="15.75">
      <c r="B10779" s="188"/>
      <c r="C10779" s="188"/>
      <c r="D10779" s="203"/>
      <c r="E10779" s="203"/>
      <c r="F10779" s="203"/>
    </row>
    <row r="10780" spans="2:6" ht="15.75">
      <c r="B10780" s="188"/>
      <c r="C10780" s="188"/>
      <c r="D10780" s="203"/>
      <c r="E10780" s="203"/>
      <c r="F10780" s="203"/>
    </row>
    <row r="10781" spans="2:6" ht="15.75">
      <c r="B10781" s="188"/>
      <c r="C10781" s="188"/>
      <c r="D10781" s="203"/>
      <c r="E10781" s="203"/>
      <c r="F10781" s="203"/>
    </row>
    <row r="10782" spans="2:6" ht="15.75">
      <c r="B10782" s="188"/>
      <c r="C10782" s="188"/>
      <c r="D10782" s="203"/>
      <c r="E10782" s="203"/>
      <c r="F10782" s="203"/>
    </row>
    <row r="10783" spans="2:6" ht="15.75">
      <c r="B10783" s="188"/>
      <c r="C10783" s="188"/>
      <c r="D10783" s="203"/>
      <c r="E10783" s="203"/>
      <c r="F10783" s="203"/>
    </row>
    <row r="10784" spans="2:6" ht="15.75">
      <c r="B10784" s="188"/>
      <c r="C10784" s="188"/>
      <c r="D10784" s="203"/>
      <c r="E10784" s="203"/>
      <c r="F10784" s="203"/>
    </row>
    <row r="10785" spans="2:6" ht="15.75">
      <c r="B10785" s="188"/>
      <c r="C10785" s="188"/>
      <c r="D10785" s="203"/>
      <c r="E10785" s="203"/>
      <c r="F10785" s="203"/>
    </row>
    <row r="10786" spans="2:6" ht="15.75">
      <c r="B10786" s="188"/>
      <c r="C10786" s="188"/>
      <c r="D10786" s="203"/>
      <c r="E10786" s="203"/>
      <c r="F10786" s="203"/>
    </row>
    <row r="10787" spans="2:6" ht="15.75">
      <c r="B10787" s="188"/>
      <c r="C10787" s="188"/>
      <c r="D10787" s="203"/>
      <c r="E10787" s="203"/>
      <c r="F10787" s="203"/>
    </row>
    <row r="10788" spans="2:6" ht="15.75">
      <c r="B10788" s="188"/>
      <c r="C10788" s="188"/>
      <c r="D10788" s="203"/>
      <c r="E10788" s="203"/>
      <c r="F10788" s="203"/>
    </row>
    <row r="10789" spans="2:6" ht="15.75">
      <c r="B10789" s="188"/>
      <c r="C10789" s="188"/>
      <c r="D10789" s="203"/>
      <c r="E10789" s="203"/>
      <c r="F10789" s="203"/>
    </row>
    <row r="10790" spans="2:6" ht="15.75">
      <c r="B10790" s="188"/>
      <c r="C10790" s="188"/>
      <c r="D10790" s="203"/>
      <c r="E10790" s="203"/>
      <c r="F10790" s="203"/>
    </row>
    <row r="10791" spans="2:6" ht="15.75">
      <c r="B10791" s="188"/>
      <c r="C10791" s="188"/>
      <c r="D10791" s="203"/>
      <c r="E10791" s="203"/>
      <c r="F10791" s="203"/>
    </row>
    <row r="10792" spans="2:6" ht="15.75">
      <c r="B10792" s="188"/>
      <c r="C10792" s="188"/>
      <c r="D10792" s="203"/>
      <c r="E10792" s="203"/>
      <c r="F10792" s="203"/>
    </row>
    <row r="10793" spans="2:6" ht="15.75">
      <c r="B10793" s="188"/>
      <c r="C10793" s="188"/>
      <c r="D10793" s="203"/>
      <c r="E10793" s="203"/>
      <c r="F10793" s="203"/>
    </row>
    <row r="10794" spans="2:6" ht="15.75">
      <c r="B10794" s="188"/>
      <c r="C10794" s="188"/>
      <c r="D10794" s="203"/>
      <c r="E10794" s="203"/>
      <c r="F10794" s="203"/>
    </row>
    <row r="10795" spans="2:6" ht="15.75">
      <c r="B10795" s="188"/>
      <c r="C10795" s="188"/>
      <c r="D10795" s="203"/>
      <c r="E10795" s="203"/>
      <c r="F10795" s="203"/>
    </row>
    <row r="10796" spans="2:6" ht="15.75">
      <c r="B10796" s="188"/>
      <c r="C10796" s="188"/>
      <c r="D10796" s="203"/>
      <c r="E10796" s="203"/>
      <c r="F10796" s="203"/>
    </row>
    <row r="10797" spans="2:6" ht="15.75">
      <c r="B10797" s="188"/>
      <c r="C10797" s="188"/>
      <c r="D10797" s="203"/>
      <c r="E10797" s="203"/>
      <c r="F10797" s="203"/>
    </row>
    <row r="10798" spans="2:6" ht="15.75">
      <c r="B10798" s="188"/>
      <c r="C10798" s="188"/>
      <c r="D10798" s="203"/>
      <c r="E10798" s="203"/>
      <c r="F10798" s="203"/>
    </row>
    <row r="10799" spans="2:6" ht="15.75">
      <c r="B10799" s="188"/>
      <c r="C10799" s="188"/>
      <c r="D10799" s="203"/>
      <c r="E10799" s="203"/>
      <c r="F10799" s="203"/>
    </row>
    <row r="10800" spans="2:6" ht="15.75">
      <c r="B10800" s="188"/>
      <c r="C10800" s="188"/>
      <c r="D10800" s="203"/>
      <c r="E10800" s="203"/>
      <c r="F10800" s="203"/>
    </row>
    <row r="10801" spans="2:6" ht="15.75">
      <c r="B10801" s="188"/>
      <c r="C10801" s="188"/>
      <c r="D10801" s="203"/>
      <c r="E10801" s="203"/>
      <c r="F10801" s="203"/>
    </row>
    <row r="10802" spans="2:6" ht="15.75">
      <c r="B10802" s="188"/>
      <c r="C10802" s="188"/>
      <c r="D10802" s="203"/>
      <c r="E10802" s="203"/>
      <c r="F10802" s="203"/>
    </row>
    <row r="10803" spans="2:6" ht="15.75">
      <c r="B10803" s="188"/>
      <c r="C10803" s="188"/>
      <c r="D10803" s="203"/>
      <c r="E10803" s="203"/>
      <c r="F10803" s="203"/>
    </row>
    <row r="10804" spans="2:6" ht="15.75">
      <c r="B10804" s="188"/>
      <c r="C10804" s="188"/>
      <c r="D10804" s="203"/>
      <c r="E10804" s="203"/>
      <c r="F10804" s="203"/>
    </row>
    <row r="10805" spans="2:6" ht="15.75">
      <c r="B10805" s="188"/>
      <c r="C10805" s="188"/>
      <c r="D10805" s="203"/>
      <c r="E10805" s="203"/>
      <c r="F10805" s="203"/>
    </row>
    <row r="10806" spans="2:6" ht="15.75">
      <c r="B10806" s="188"/>
      <c r="C10806" s="188"/>
      <c r="D10806" s="203"/>
      <c r="E10806" s="203"/>
      <c r="F10806" s="203"/>
    </row>
    <row r="10807" spans="2:6" ht="15.75">
      <c r="B10807" s="188"/>
      <c r="C10807" s="188"/>
      <c r="D10807" s="203"/>
      <c r="E10807" s="203"/>
      <c r="F10807" s="203"/>
    </row>
    <row r="10808" spans="2:6" ht="15.75">
      <c r="B10808" s="188"/>
      <c r="C10808" s="188"/>
      <c r="D10808" s="203"/>
      <c r="E10808" s="203"/>
      <c r="F10808" s="203"/>
    </row>
    <row r="10809" spans="2:6" ht="15.75">
      <c r="B10809" s="188"/>
      <c r="C10809" s="188"/>
      <c r="D10809" s="203"/>
      <c r="E10809" s="203"/>
      <c r="F10809" s="203"/>
    </row>
    <row r="10810" spans="2:6" ht="15.75">
      <c r="B10810" s="188"/>
      <c r="C10810" s="188"/>
      <c r="D10810" s="203"/>
      <c r="E10810" s="203"/>
      <c r="F10810" s="203"/>
    </row>
    <row r="10811" spans="2:6" ht="15.75">
      <c r="B10811" s="188"/>
      <c r="C10811" s="188"/>
      <c r="D10811" s="203"/>
      <c r="E10811" s="203"/>
      <c r="F10811" s="203"/>
    </row>
    <row r="10812" spans="2:6" ht="15.75">
      <c r="B10812" s="188"/>
      <c r="C10812" s="188"/>
      <c r="D10812" s="203"/>
      <c r="E10812" s="203"/>
      <c r="F10812" s="203"/>
    </row>
    <row r="10813" spans="2:6" ht="15.75">
      <c r="B10813" s="188"/>
      <c r="C10813" s="188"/>
      <c r="D10813" s="203"/>
      <c r="E10813" s="203"/>
      <c r="F10813" s="203"/>
    </row>
    <row r="10814" spans="2:6" ht="15.75">
      <c r="B10814" s="188"/>
      <c r="C10814" s="188"/>
      <c r="D10814" s="203"/>
      <c r="E10814" s="203"/>
      <c r="F10814" s="203"/>
    </row>
    <row r="10815" spans="2:6" ht="15.75">
      <c r="B10815" s="188"/>
      <c r="C10815" s="188"/>
      <c r="D10815" s="203"/>
      <c r="E10815" s="203"/>
      <c r="F10815" s="203"/>
    </row>
    <row r="10816" spans="2:6" ht="15.75">
      <c r="B10816" s="188"/>
      <c r="C10816" s="188"/>
      <c r="D10816" s="203"/>
      <c r="E10816" s="203"/>
      <c r="F10816" s="203"/>
    </row>
    <row r="10817" spans="2:6" ht="15.75">
      <c r="B10817" s="188"/>
      <c r="C10817" s="188"/>
      <c r="D10817" s="203"/>
      <c r="E10817" s="203"/>
      <c r="F10817" s="203"/>
    </row>
    <row r="10818" spans="2:6" ht="15.75">
      <c r="B10818" s="188"/>
      <c r="C10818" s="188"/>
      <c r="D10818" s="203"/>
      <c r="E10818" s="203"/>
      <c r="F10818" s="203"/>
    </row>
    <row r="10819" spans="2:6" ht="15.75">
      <c r="B10819" s="188"/>
      <c r="C10819" s="188"/>
      <c r="D10819" s="203"/>
      <c r="E10819" s="203"/>
      <c r="F10819" s="203"/>
    </row>
    <row r="10820" spans="2:6" ht="15.75">
      <c r="B10820" s="188"/>
      <c r="C10820" s="188"/>
      <c r="D10820" s="203"/>
      <c r="E10820" s="203"/>
      <c r="F10820" s="203"/>
    </row>
    <row r="10821" spans="2:6" ht="15.75">
      <c r="B10821" s="188"/>
      <c r="C10821" s="188"/>
      <c r="D10821" s="203"/>
      <c r="E10821" s="203"/>
      <c r="F10821" s="203"/>
    </row>
    <row r="10822" spans="2:6" ht="15.75">
      <c r="B10822" s="188"/>
      <c r="C10822" s="188"/>
      <c r="D10822" s="203"/>
      <c r="E10822" s="203"/>
      <c r="F10822" s="203"/>
    </row>
    <row r="10823" spans="2:6" ht="15.75">
      <c r="B10823" s="188"/>
      <c r="C10823" s="188"/>
      <c r="D10823" s="203"/>
      <c r="E10823" s="203"/>
      <c r="F10823" s="203"/>
    </row>
    <row r="10824" spans="2:6" ht="15.75">
      <c r="B10824" s="188"/>
      <c r="C10824" s="188"/>
      <c r="D10824" s="203"/>
      <c r="E10824" s="203"/>
      <c r="F10824" s="203"/>
    </row>
    <row r="10825" spans="2:6" ht="15.75">
      <c r="B10825" s="188"/>
      <c r="C10825" s="188"/>
      <c r="D10825" s="203"/>
      <c r="E10825" s="203"/>
      <c r="F10825" s="203"/>
    </row>
    <row r="10826" spans="2:6" ht="15.75">
      <c r="B10826" s="188"/>
      <c r="C10826" s="188"/>
      <c r="D10826" s="203"/>
      <c r="E10826" s="203"/>
      <c r="F10826" s="203"/>
    </row>
    <row r="10827" spans="2:6" ht="15.75">
      <c r="B10827" s="188"/>
      <c r="C10827" s="188"/>
      <c r="D10827" s="203"/>
      <c r="E10827" s="203"/>
      <c r="F10827" s="203"/>
    </row>
    <row r="10828" spans="2:6" ht="15.75">
      <c r="B10828" s="188"/>
      <c r="C10828" s="188"/>
      <c r="D10828" s="203"/>
      <c r="E10828" s="203"/>
      <c r="F10828" s="203"/>
    </row>
    <row r="10829" spans="2:6" ht="15.75">
      <c r="B10829" s="188"/>
      <c r="C10829" s="188"/>
      <c r="D10829" s="203"/>
      <c r="E10829" s="203"/>
      <c r="F10829" s="203"/>
    </row>
    <row r="10830" spans="2:6" ht="15.75">
      <c r="B10830" s="188"/>
      <c r="C10830" s="188"/>
      <c r="D10830" s="203"/>
      <c r="E10830" s="203"/>
      <c r="F10830" s="203"/>
    </row>
    <row r="10831" spans="2:6" ht="15.75">
      <c r="B10831" s="188"/>
      <c r="C10831" s="188"/>
      <c r="D10831" s="203"/>
      <c r="E10831" s="203"/>
      <c r="F10831" s="203"/>
    </row>
    <row r="10832" spans="2:6" ht="15.75">
      <c r="B10832" s="188"/>
      <c r="C10832" s="188"/>
      <c r="D10832" s="203"/>
      <c r="E10832" s="203"/>
      <c r="F10832" s="203"/>
    </row>
    <row r="10833" spans="2:6" ht="15.75">
      <c r="B10833" s="188"/>
      <c r="C10833" s="188"/>
      <c r="D10833" s="203"/>
      <c r="E10833" s="203"/>
      <c r="F10833" s="203"/>
    </row>
    <row r="10834" spans="2:6" ht="15.75">
      <c r="B10834" s="188"/>
      <c r="C10834" s="188"/>
      <c r="D10834" s="203"/>
      <c r="E10834" s="203"/>
      <c r="F10834" s="203"/>
    </row>
    <row r="10835" spans="2:6" ht="15.75">
      <c r="B10835" s="188"/>
      <c r="C10835" s="188"/>
      <c r="D10835" s="203"/>
      <c r="E10835" s="203"/>
      <c r="F10835" s="203"/>
    </row>
    <row r="10836" spans="2:6" ht="15.75">
      <c r="B10836" s="188"/>
      <c r="C10836" s="188"/>
      <c r="D10836" s="203"/>
      <c r="E10836" s="203"/>
      <c r="F10836" s="203"/>
    </row>
    <row r="10837" spans="2:6" ht="15.75">
      <c r="B10837" s="188"/>
      <c r="C10837" s="188"/>
      <c r="D10837" s="203"/>
      <c r="E10837" s="203"/>
      <c r="F10837" s="203"/>
    </row>
    <row r="10838" spans="2:6" ht="15.75">
      <c r="B10838" s="188"/>
      <c r="C10838" s="188"/>
      <c r="D10838" s="203"/>
      <c r="E10838" s="203"/>
      <c r="F10838" s="203"/>
    </row>
    <row r="10839" spans="2:6" ht="15.75">
      <c r="B10839" s="188"/>
      <c r="C10839" s="188"/>
      <c r="D10839" s="203"/>
      <c r="E10839" s="203"/>
      <c r="F10839" s="203"/>
    </row>
    <row r="10840" spans="2:6" ht="15.75">
      <c r="B10840" s="188"/>
      <c r="C10840" s="188"/>
      <c r="D10840" s="203"/>
      <c r="E10840" s="203"/>
      <c r="F10840" s="203"/>
    </row>
    <row r="10841" spans="2:6" ht="15.75">
      <c r="B10841" s="188"/>
      <c r="C10841" s="188"/>
      <c r="D10841" s="203"/>
      <c r="E10841" s="203"/>
      <c r="F10841" s="203"/>
    </row>
    <row r="10842" spans="2:6" ht="15.75">
      <c r="B10842" s="188"/>
      <c r="C10842" s="188"/>
      <c r="D10842" s="203"/>
      <c r="E10842" s="203"/>
      <c r="F10842" s="203"/>
    </row>
    <row r="10843" spans="2:6" ht="15.75">
      <c r="B10843" s="188"/>
      <c r="C10843" s="188"/>
      <c r="D10843" s="203"/>
      <c r="E10843" s="203"/>
      <c r="F10843" s="203"/>
    </row>
    <row r="10844" spans="2:6" ht="15.75">
      <c r="B10844" s="188"/>
      <c r="C10844" s="188"/>
      <c r="D10844" s="203"/>
      <c r="E10844" s="203"/>
      <c r="F10844" s="203"/>
    </row>
    <row r="10845" spans="2:6" ht="15.75">
      <c r="B10845" s="188"/>
      <c r="C10845" s="188"/>
      <c r="D10845" s="203"/>
      <c r="E10845" s="203"/>
      <c r="F10845" s="203"/>
    </row>
    <row r="10846" spans="2:6" ht="15.75">
      <c r="B10846" s="188"/>
      <c r="C10846" s="188"/>
      <c r="D10846" s="203"/>
      <c r="E10846" s="203"/>
      <c r="F10846" s="203"/>
    </row>
    <row r="10847" spans="2:6" ht="15.75">
      <c r="B10847" s="188"/>
      <c r="C10847" s="188"/>
      <c r="D10847" s="203"/>
      <c r="E10847" s="203"/>
      <c r="F10847" s="203"/>
    </row>
    <row r="10848" spans="2:6" ht="15.75">
      <c r="B10848" s="188"/>
      <c r="C10848" s="188"/>
      <c r="D10848" s="203"/>
      <c r="E10848" s="203"/>
      <c r="F10848" s="203"/>
    </row>
    <row r="10849" spans="2:6" ht="15.75">
      <c r="B10849" s="188"/>
      <c r="C10849" s="188"/>
      <c r="D10849" s="203"/>
      <c r="E10849" s="203"/>
      <c r="F10849" s="203"/>
    </row>
    <row r="10850" spans="2:6" ht="15.75">
      <c r="B10850" s="188"/>
      <c r="C10850" s="188"/>
      <c r="D10850" s="203"/>
      <c r="E10850" s="203"/>
      <c r="F10850" s="203"/>
    </row>
    <row r="10851" spans="2:6" ht="15.75">
      <c r="B10851" s="188"/>
      <c r="C10851" s="188"/>
      <c r="D10851" s="203"/>
      <c r="E10851" s="203"/>
      <c r="F10851" s="203"/>
    </row>
    <row r="10852" spans="2:6" ht="15.75">
      <c r="B10852" s="188"/>
      <c r="C10852" s="188"/>
      <c r="D10852" s="203"/>
      <c r="E10852" s="203"/>
      <c r="F10852" s="203"/>
    </row>
    <row r="10853" spans="2:6" ht="15.75">
      <c r="B10853" s="188"/>
      <c r="C10853" s="188"/>
      <c r="D10853" s="203"/>
      <c r="E10853" s="203"/>
      <c r="F10853" s="203"/>
    </row>
    <row r="10854" spans="2:6" ht="15.75">
      <c r="B10854" s="188"/>
      <c r="C10854" s="188"/>
      <c r="D10854" s="203"/>
      <c r="E10854" s="203"/>
      <c r="F10854" s="203"/>
    </row>
    <row r="10855" spans="2:6" ht="15.75">
      <c r="B10855" s="188"/>
      <c r="C10855" s="188"/>
      <c r="D10855" s="203"/>
      <c r="E10855" s="203"/>
      <c r="F10855" s="203"/>
    </row>
    <row r="10856" spans="2:6" ht="15.75">
      <c r="B10856" s="188"/>
      <c r="C10856" s="188"/>
      <c r="D10856" s="203"/>
      <c r="E10856" s="203"/>
      <c r="F10856" s="203"/>
    </row>
    <row r="10857" spans="2:6" ht="15.75">
      <c r="B10857" s="188"/>
      <c r="C10857" s="188"/>
      <c r="D10857" s="203"/>
      <c r="E10857" s="203"/>
      <c r="F10857" s="203"/>
    </row>
    <row r="10858" spans="2:6" ht="15.75">
      <c r="B10858" s="188"/>
      <c r="C10858" s="188"/>
      <c r="D10858" s="203"/>
      <c r="E10858" s="203"/>
      <c r="F10858" s="203"/>
    </row>
    <row r="10859" spans="2:6" ht="15.75">
      <c r="B10859" s="188"/>
      <c r="C10859" s="188"/>
      <c r="D10859" s="203"/>
      <c r="E10859" s="203"/>
      <c r="F10859" s="203"/>
    </row>
    <row r="10860" spans="2:6" ht="15.75">
      <c r="B10860" s="188"/>
      <c r="C10860" s="188"/>
      <c r="D10860" s="203"/>
      <c r="E10860" s="203"/>
      <c r="F10860" s="203"/>
    </row>
    <row r="10861" spans="2:6" ht="15.75">
      <c r="B10861" s="188"/>
      <c r="C10861" s="188"/>
      <c r="D10861" s="203"/>
      <c r="E10861" s="203"/>
      <c r="F10861" s="203"/>
    </row>
    <row r="10862" spans="2:6" ht="15.75">
      <c r="B10862" s="188"/>
      <c r="C10862" s="188"/>
      <c r="D10862" s="203"/>
      <c r="E10862" s="203"/>
      <c r="F10862" s="203"/>
    </row>
    <row r="10863" spans="2:6" ht="15.75">
      <c r="B10863" s="188"/>
      <c r="C10863" s="188"/>
      <c r="D10863" s="203"/>
      <c r="E10863" s="203"/>
      <c r="F10863" s="203"/>
    </row>
    <row r="10864" spans="2:6" ht="15.75">
      <c r="B10864" s="188"/>
      <c r="C10864" s="188"/>
      <c r="D10864" s="203"/>
      <c r="E10864" s="203"/>
      <c r="F10864" s="203"/>
    </row>
    <row r="10865" spans="2:6" ht="15.75">
      <c r="B10865" s="188"/>
      <c r="C10865" s="188"/>
      <c r="D10865" s="203"/>
      <c r="E10865" s="203"/>
      <c r="F10865" s="203"/>
    </row>
    <row r="10866" spans="2:6" ht="15.75">
      <c r="B10866" s="188"/>
      <c r="C10866" s="188"/>
      <c r="D10866" s="203"/>
      <c r="E10866" s="203"/>
      <c r="F10866" s="203"/>
    </row>
    <row r="10867" spans="2:6" ht="15.75">
      <c r="B10867" s="188"/>
      <c r="C10867" s="188"/>
      <c r="D10867" s="203"/>
      <c r="E10867" s="203"/>
      <c r="F10867" s="203"/>
    </row>
    <row r="10868" spans="2:6" ht="15.75">
      <c r="B10868" s="188"/>
      <c r="C10868" s="188"/>
      <c r="D10868" s="203"/>
      <c r="E10868" s="203"/>
      <c r="F10868" s="203"/>
    </row>
    <row r="10869" spans="2:6" ht="15.75">
      <c r="B10869" s="188"/>
      <c r="C10869" s="188"/>
      <c r="D10869" s="203"/>
      <c r="E10869" s="203"/>
      <c r="F10869" s="203"/>
    </row>
    <row r="10870" spans="2:6" ht="15.75">
      <c r="B10870" s="188"/>
      <c r="C10870" s="188"/>
      <c r="D10870" s="203"/>
      <c r="E10870" s="203"/>
      <c r="F10870" s="203"/>
    </row>
    <row r="10871" spans="2:6" ht="15.75">
      <c r="B10871" s="188"/>
      <c r="C10871" s="188"/>
      <c r="D10871" s="203"/>
      <c r="E10871" s="203"/>
      <c r="F10871" s="203"/>
    </row>
    <row r="10872" spans="2:6" ht="15.75">
      <c r="B10872" s="188"/>
      <c r="C10872" s="188"/>
      <c r="D10872" s="203"/>
      <c r="E10872" s="203"/>
      <c r="F10872" s="203"/>
    </row>
    <row r="10873" spans="2:6" ht="15.75">
      <c r="B10873" s="188"/>
      <c r="C10873" s="188"/>
      <c r="D10873" s="203"/>
      <c r="E10873" s="203"/>
      <c r="F10873" s="203"/>
    </row>
    <row r="10874" spans="2:6" ht="15.75">
      <c r="B10874" s="188"/>
      <c r="C10874" s="188"/>
      <c r="D10874" s="203"/>
      <c r="E10874" s="203"/>
      <c r="F10874" s="203"/>
    </row>
    <row r="10875" spans="2:6" ht="15.75">
      <c r="B10875" s="188"/>
      <c r="C10875" s="188"/>
      <c r="D10875" s="203"/>
      <c r="E10875" s="203"/>
      <c r="F10875" s="203"/>
    </row>
    <row r="10876" spans="2:6" ht="15.75">
      <c r="B10876" s="188"/>
      <c r="C10876" s="188"/>
      <c r="D10876" s="203"/>
      <c r="E10876" s="203"/>
      <c r="F10876" s="203"/>
    </row>
    <row r="10877" spans="2:6" ht="15.75">
      <c r="B10877" s="188"/>
      <c r="C10877" s="188"/>
      <c r="D10877" s="203"/>
      <c r="E10877" s="203"/>
      <c r="F10877" s="203"/>
    </row>
    <row r="10878" spans="2:6" ht="15.75">
      <c r="B10878" s="188"/>
      <c r="C10878" s="188"/>
      <c r="D10878" s="203"/>
      <c r="E10878" s="203"/>
      <c r="F10878" s="203"/>
    </row>
    <row r="10879" spans="2:6" ht="15.75">
      <c r="B10879" s="188"/>
      <c r="C10879" s="188"/>
      <c r="D10879" s="203"/>
      <c r="E10879" s="203"/>
      <c r="F10879" s="203"/>
    </row>
    <row r="10880" spans="2:6" ht="15.75">
      <c r="B10880" s="188"/>
      <c r="C10880" s="188"/>
      <c r="D10880" s="203"/>
      <c r="E10880" s="203"/>
      <c r="F10880" s="203"/>
    </row>
    <row r="10881" spans="2:6" ht="15.75">
      <c r="B10881" s="188"/>
      <c r="C10881" s="188"/>
      <c r="D10881" s="203"/>
      <c r="E10881" s="203"/>
      <c r="F10881" s="203"/>
    </row>
    <row r="10882" spans="2:6" ht="15.75">
      <c r="B10882" s="188"/>
      <c r="C10882" s="188"/>
      <c r="D10882" s="203"/>
      <c r="E10882" s="203"/>
      <c r="F10882" s="203"/>
    </row>
    <row r="10883" spans="2:6" ht="15.75">
      <c r="B10883" s="188"/>
      <c r="C10883" s="188"/>
      <c r="D10883" s="203"/>
      <c r="E10883" s="203"/>
      <c r="F10883" s="203"/>
    </row>
    <row r="10884" spans="2:6" ht="15.75">
      <c r="B10884" s="188"/>
      <c r="C10884" s="188"/>
      <c r="D10884" s="203"/>
      <c r="E10884" s="203"/>
      <c r="F10884" s="203"/>
    </row>
    <row r="10885" spans="2:6" ht="15.75">
      <c r="B10885" s="188"/>
      <c r="C10885" s="188"/>
      <c r="D10885" s="203"/>
      <c r="E10885" s="203"/>
      <c r="F10885" s="203"/>
    </row>
    <row r="10886" spans="2:6" ht="15.75">
      <c r="B10886" s="188"/>
      <c r="C10886" s="188"/>
      <c r="D10886" s="203"/>
      <c r="E10886" s="203"/>
      <c r="F10886" s="203"/>
    </row>
    <row r="10887" spans="2:6" ht="15.75">
      <c r="B10887" s="188"/>
      <c r="C10887" s="188"/>
      <c r="D10887" s="203"/>
      <c r="E10887" s="203"/>
      <c r="F10887" s="203"/>
    </row>
    <row r="10888" spans="2:6" ht="15.75">
      <c r="B10888" s="188"/>
      <c r="C10888" s="188"/>
      <c r="D10888" s="203"/>
      <c r="E10888" s="203"/>
      <c r="F10888" s="203"/>
    </row>
    <row r="10889" spans="2:6" ht="15.75">
      <c r="B10889" s="188"/>
      <c r="C10889" s="188"/>
      <c r="D10889" s="203"/>
      <c r="E10889" s="203"/>
      <c r="F10889" s="203"/>
    </row>
    <row r="10890" spans="2:6" ht="15.75">
      <c r="B10890" s="188"/>
      <c r="C10890" s="188"/>
      <c r="D10890" s="203"/>
      <c r="E10890" s="203"/>
      <c r="F10890" s="203"/>
    </row>
    <row r="10891" spans="2:6" ht="15.75">
      <c r="B10891" s="188"/>
      <c r="C10891" s="188"/>
      <c r="D10891" s="203"/>
      <c r="E10891" s="203"/>
      <c r="F10891" s="203"/>
    </row>
    <row r="10892" spans="2:6" ht="15.75">
      <c r="B10892" s="188"/>
      <c r="C10892" s="188"/>
      <c r="D10892" s="203"/>
      <c r="E10892" s="203"/>
      <c r="F10892" s="203"/>
    </row>
    <row r="10893" spans="2:6" ht="15.75">
      <c r="B10893" s="188"/>
      <c r="C10893" s="188"/>
      <c r="D10893" s="203"/>
      <c r="E10893" s="203"/>
      <c r="F10893" s="203"/>
    </row>
    <row r="10894" spans="2:6" ht="15.75">
      <c r="B10894" s="188"/>
      <c r="C10894" s="188"/>
      <c r="D10894" s="203"/>
      <c r="E10894" s="203"/>
      <c r="F10894" s="203"/>
    </row>
    <row r="10895" spans="2:6" ht="15.75">
      <c r="B10895" s="188"/>
      <c r="C10895" s="188"/>
      <c r="D10895" s="203"/>
      <c r="E10895" s="203"/>
      <c r="F10895" s="203"/>
    </row>
    <row r="10896" spans="2:6" ht="15.75">
      <c r="B10896" s="188"/>
      <c r="C10896" s="188"/>
      <c r="D10896" s="203"/>
      <c r="E10896" s="203"/>
      <c r="F10896" s="203"/>
    </row>
    <row r="10897" spans="2:6" ht="15.75">
      <c r="B10897" s="188"/>
      <c r="C10897" s="188"/>
      <c r="D10897" s="203"/>
      <c r="E10897" s="203"/>
      <c r="F10897" s="203"/>
    </row>
    <row r="10898" spans="2:6" ht="15.75">
      <c r="B10898" s="188"/>
      <c r="C10898" s="188"/>
      <c r="D10898" s="203"/>
      <c r="E10898" s="203"/>
      <c r="F10898" s="203"/>
    </row>
    <row r="10899" spans="2:6" ht="15.75">
      <c r="B10899" s="188"/>
      <c r="C10899" s="188"/>
      <c r="D10899" s="203"/>
      <c r="E10899" s="203"/>
      <c r="F10899" s="203"/>
    </row>
    <row r="10900" spans="2:6" ht="15.75">
      <c r="B10900" s="188"/>
      <c r="C10900" s="188"/>
      <c r="D10900" s="203"/>
      <c r="E10900" s="203"/>
      <c r="F10900" s="203"/>
    </row>
    <row r="10901" spans="2:6" ht="15.75">
      <c r="B10901" s="188"/>
      <c r="C10901" s="188"/>
      <c r="D10901" s="203"/>
      <c r="E10901" s="203"/>
      <c r="F10901" s="203"/>
    </row>
    <row r="10902" spans="2:6" ht="15.75">
      <c r="B10902" s="188"/>
      <c r="C10902" s="188"/>
      <c r="D10902" s="203"/>
      <c r="E10902" s="203"/>
      <c r="F10902" s="203"/>
    </row>
    <row r="10903" spans="2:6" ht="15.75">
      <c r="B10903" s="188"/>
      <c r="C10903" s="188"/>
      <c r="D10903" s="203"/>
      <c r="E10903" s="203"/>
      <c r="F10903" s="203"/>
    </row>
    <row r="10904" spans="2:6" ht="15.75">
      <c r="B10904" s="188"/>
      <c r="C10904" s="188"/>
      <c r="D10904" s="203"/>
      <c r="E10904" s="203"/>
      <c r="F10904" s="203"/>
    </row>
    <row r="10905" spans="2:6" ht="15.75">
      <c r="B10905" s="188"/>
      <c r="C10905" s="188"/>
      <c r="D10905" s="203"/>
      <c r="E10905" s="203"/>
      <c r="F10905" s="203"/>
    </row>
    <row r="10906" spans="2:6" ht="15.75">
      <c r="B10906" s="188"/>
      <c r="C10906" s="188"/>
      <c r="D10906" s="203"/>
      <c r="E10906" s="203"/>
      <c r="F10906" s="203"/>
    </row>
    <row r="10907" spans="2:6" ht="15.75">
      <c r="B10907" s="188"/>
      <c r="C10907" s="188"/>
      <c r="D10907" s="203"/>
      <c r="E10907" s="203"/>
      <c r="F10907" s="203"/>
    </row>
    <row r="10908" spans="2:6" ht="15.75">
      <c r="B10908" s="188"/>
      <c r="C10908" s="188"/>
      <c r="D10908" s="203"/>
      <c r="E10908" s="203"/>
      <c r="F10908" s="203"/>
    </row>
    <row r="10909" spans="2:6" ht="15.75">
      <c r="B10909" s="188"/>
      <c r="C10909" s="188"/>
      <c r="D10909" s="203"/>
      <c r="E10909" s="203"/>
      <c r="F10909" s="203"/>
    </row>
    <row r="10910" spans="2:6" ht="15.75">
      <c r="B10910" s="188"/>
      <c r="C10910" s="188"/>
      <c r="D10910" s="203"/>
      <c r="E10910" s="203"/>
      <c r="F10910" s="203"/>
    </row>
    <row r="10911" spans="2:6" ht="15.75">
      <c r="B10911" s="188"/>
      <c r="C10911" s="188"/>
      <c r="D10911" s="203"/>
      <c r="E10911" s="203"/>
      <c r="F10911" s="203"/>
    </row>
    <row r="10912" spans="2:6" ht="15.75">
      <c r="B10912" s="188"/>
      <c r="C10912" s="188"/>
      <c r="D10912" s="203"/>
      <c r="E10912" s="203"/>
      <c r="F10912" s="203"/>
    </row>
    <row r="10913" spans="2:6" ht="15.75">
      <c r="B10913" s="188"/>
      <c r="C10913" s="188"/>
      <c r="D10913" s="203"/>
      <c r="E10913" s="203"/>
      <c r="F10913" s="203"/>
    </row>
    <row r="10914" spans="2:6" ht="15.75">
      <c r="B10914" s="188"/>
      <c r="C10914" s="188"/>
      <c r="D10914" s="203"/>
      <c r="E10914" s="203"/>
      <c r="F10914" s="203"/>
    </row>
    <row r="10915" spans="2:6" ht="15.75">
      <c r="B10915" s="188"/>
      <c r="C10915" s="188"/>
      <c r="D10915" s="203"/>
      <c r="E10915" s="203"/>
      <c r="F10915" s="203"/>
    </row>
    <row r="10916" spans="2:6" ht="15.75">
      <c r="B10916" s="188"/>
      <c r="C10916" s="188"/>
      <c r="D10916" s="203"/>
      <c r="E10916" s="203"/>
      <c r="F10916" s="203"/>
    </row>
    <row r="10917" spans="2:6" ht="15.75">
      <c r="B10917" s="188"/>
      <c r="C10917" s="188"/>
      <c r="D10917" s="203"/>
      <c r="E10917" s="203"/>
      <c r="F10917" s="203"/>
    </row>
    <row r="10918" spans="2:6" ht="15.75">
      <c r="B10918" s="188"/>
      <c r="C10918" s="188"/>
      <c r="D10918" s="203"/>
      <c r="E10918" s="203"/>
      <c r="F10918" s="203"/>
    </row>
    <row r="10919" spans="2:6" ht="15.75">
      <c r="B10919" s="188"/>
      <c r="C10919" s="188"/>
      <c r="D10919" s="203"/>
      <c r="E10919" s="203"/>
      <c r="F10919" s="203"/>
    </row>
    <row r="10920" spans="2:6" ht="15.75">
      <c r="B10920" s="188"/>
      <c r="C10920" s="188"/>
      <c r="D10920" s="203"/>
      <c r="E10920" s="203"/>
      <c r="F10920" s="203"/>
    </row>
    <row r="10921" spans="2:6" ht="15.75">
      <c r="B10921" s="188"/>
      <c r="C10921" s="188"/>
      <c r="D10921" s="203"/>
      <c r="E10921" s="203"/>
      <c r="F10921" s="203"/>
    </row>
    <row r="10922" spans="2:6" ht="15.75">
      <c r="B10922" s="188"/>
      <c r="C10922" s="188"/>
      <c r="D10922" s="203"/>
      <c r="E10922" s="203"/>
      <c r="F10922" s="203"/>
    </row>
    <row r="10923" spans="2:6" ht="15.75">
      <c r="B10923" s="188"/>
      <c r="C10923" s="188"/>
      <c r="D10923" s="203"/>
      <c r="E10923" s="203"/>
      <c r="F10923" s="203"/>
    </row>
    <row r="10924" spans="2:6" ht="15.75">
      <c r="B10924" s="188"/>
      <c r="C10924" s="188"/>
      <c r="D10924" s="203"/>
      <c r="E10924" s="203"/>
      <c r="F10924" s="203"/>
    </row>
    <row r="10925" spans="2:6" ht="15.75">
      <c r="B10925" s="188"/>
      <c r="C10925" s="188"/>
      <c r="D10925" s="203"/>
      <c r="E10925" s="203"/>
      <c r="F10925" s="203"/>
    </row>
    <row r="10926" spans="2:6" ht="15.75">
      <c r="B10926" s="188"/>
      <c r="C10926" s="188"/>
      <c r="D10926" s="203"/>
      <c r="E10926" s="203"/>
      <c r="F10926" s="203"/>
    </row>
    <row r="10927" spans="2:6" ht="15.75">
      <c r="B10927" s="188"/>
      <c r="C10927" s="188"/>
      <c r="D10927" s="203"/>
      <c r="E10927" s="203"/>
      <c r="F10927" s="203"/>
    </row>
    <row r="10928" spans="2:6" ht="15.75">
      <c r="B10928" s="188"/>
      <c r="C10928" s="188"/>
      <c r="D10928" s="203"/>
      <c r="E10928" s="203"/>
      <c r="F10928" s="203"/>
    </row>
    <row r="10929" spans="2:6" ht="15.75">
      <c r="B10929" s="188"/>
      <c r="C10929" s="188"/>
      <c r="D10929" s="203"/>
      <c r="E10929" s="203"/>
      <c r="F10929" s="203"/>
    </row>
    <row r="10930" spans="2:6" ht="15.75">
      <c r="B10930" s="188"/>
      <c r="C10930" s="188"/>
      <c r="D10930" s="203"/>
      <c r="E10930" s="203"/>
      <c r="F10930" s="203"/>
    </row>
    <row r="10931" spans="2:6" ht="15.75">
      <c r="B10931" s="188"/>
      <c r="C10931" s="188"/>
      <c r="D10931" s="203"/>
      <c r="E10931" s="203"/>
      <c r="F10931" s="203"/>
    </row>
    <row r="10932" spans="2:6" ht="15.75">
      <c r="B10932" s="188"/>
      <c r="C10932" s="188"/>
      <c r="D10932" s="203"/>
      <c r="E10932" s="203"/>
      <c r="F10932" s="203"/>
    </row>
    <row r="10933" spans="2:6" ht="15.75">
      <c r="B10933" s="188"/>
      <c r="C10933" s="188"/>
      <c r="D10933" s="203"/>
      <c r="E10933" s="203"/>
      <c r="F10933" s="203"/>
    </row>
    <row r="10934" spans="2:6" ht="15.75">
      <c r="B10934" s="188"/>
      <c r="C10934" s="188"/>
      <c r="D10934" s="203"/>
      <c r="E10934" s="203"/>
      <c r="F10934" s="203"/>
    </row>
    <row r="10935" spans="2:6" ht="15.75">
      <c r="B10935" s="188"/>
      <c r="C10935" s="188"/>
      <c r="D10935" s="203"/>
      <c r="E10935" s="203"/>
      <c r="F10935" s="203"/>
    </row>
    <row r="10936" spans="2:6" ht="15.75">
      <c r="B10936" s="188"/>
      <c r="C10936" s="188"/>
      <c r="D10936" s="203"/>
      <c r="E10936" s="203"/>
      <c r="F10936" s="203"/>
    </row>
    <row r="10937" spans="2:6" ht="15.75">
      <c r="B10937" s="188"/>
      <c r="C10937" s="188"/>
      <c r="D10937" s="203"/>
      <c r="E10937" s="203"/>
      <c r="F10937" s="203"/>
    </row>
    <row r="10938" spans="2:6" ht="15.75">
      <c r="B10938" s="188"/>
      <c r="C10938" s="188"/>
      <c r="D10938" s="203"/>
      <c r="E10938" s="203"/>
      <c r="F10938" s="203"/>
    </row>
    <row r="10939" spans="2:6" ht="15.75">
      <c r="B10939" s="188"/>
      <c r="C10939" s="188"/>
      <c r="D10939" s="203"/>
      <c r="E10939" s="203"/>
      <c r="F10939" s="203"/>
    </row>
    <row r="10940" spans="2:6" ht="15.75">
      <c r="B10940" s="188"/>
      <c r="C10940" s="188"/>
      <c r="D10940" s="203"/>
      <c r="E10940" s="203"/>
      <c r="F10940" s="203"/>
    </row>
    <row r="10941" spans="2:6" ht="15.75">
      <c r="B10941" s="188"/>
      <c r="C10941" s="188"/>
      <c r="D10941" s="203"/>
      <c r="E10941" s="203"/>
      <c r="F10941" s="203"/>
    </row>
    <row r="10942" spans="2:6" ht="15.75">
      <c r="B10942" s="188"/>
      <c r="C10942" s="188"/>
      <c r="D10942" s="203"/>
      <c r="E10942" s="203"/>
      <c r="F10942" s="203"/>
    </row>
    <row r="10943" spans="2:6" ht="15.75">
      <c r="B10943" s="188"/>
      <c r="C10943" s="188"/>
      <c r="D10943" s="203"/>
      <c r="E10943" s="203"/>
      <c r="F10943" s="203"/>
    </row>
    <row r="10944" spans="2:6" ht="15.75">
      <c r="B10944" s="188"/>
      <c r="C10944" s="188"/>
      <c r="D10944" s="203"/>
      <c r="E10944" s="203"/>
      <c r="F10944" s="203"/>
    </row>
    <row r="10945" spans="2:6" ht="15.75">
      <c r="B10945" s="188"/>
      <c r="C10945" s="188"/>
      <c r="D10945" s="203"/>
      <c r="E10945" s="203"/>
      <c r="F10945" s="203"/>
    </row>
    <row r="10946" spans="2:6" ht="15.75">
      <c r="B10946" s="188"/>
      <c r="C10946" s="188"/>
      <c r="D10946" s="203"/>
      <c r="E10946" s="203"/>
      <c r="F10946" s="203"/>
    </row>
    <row r="10947" spans="2:6" ht="15.75">
      <c r="B10947" s="188"/>
      <c r="C10947" s="188"/>
      <c r="D10947" s="203"/>
      <c r="E10947" s="203"/>
      <c r="F10947" s="203"/>
    </row>
    <row r="10948" spans="2:6" ht="15.75">
      <c r="B10948" s="188"/>
      <c r="C10948" s="188"/>
      <c r="D10948" s="203"/>
      <c r="E10948" s="203"/>
      <c r="F10948" s="203"/>
    </row>
    <row r="10949" spans="2:6" ht="15.75">
      <c r="B10949" s="188"/>
      <c r="C10949" s="188"/>
      <c r="D10949" s="203"/>
      <c r="E10949" s="203"/>
      <c r="F10949" s="203"/>
    </row>
    <row r="10950" spans="2:6" ht="15.75">
      <c r="B10950" s="188"/>
      <c r="C10950" s="188"/>
      <c r="D10950" s="203"/>
      <c r="E10950" s="203"/>
      <c r="F10950" s="203"/>
    </row>
    <row r="10951" spans="2:6" ht="15.75">
      <c r="B10951" s="188"/>
      <c r="C10951" s="188"/>
      <c r="D10951" s="203"/>
      <c r="E10951" s="203"/>
      <c r="F10951" s="203"/>
    </row>
    <row r="10952" spans="2:6" ht="15.75">
      <c r="B10952" s="188"/>
      <c r="C10952" s="188"/>
      <c r="D10952" s="203"/>
      <c r="E10952" s="203"/>
      <c r="F10952" s="203"/>
    </row>
    <row r="10953" spans="2:6" ht="15.75">
      <c r="B10953" s="188"/>
      <c r="C10953" s="188"/>
      <c r="D10953" s="203"/>
      <c r="E10953" s="203"/>
      <c r="F10953" s="203"/>
    </row>
    <row r="10954" spans="2:6" ht="15.75">
      <c r="B10954" s="188"/>
      <c r="C10954" s="188"/>
      <c r="D10954" s="203"/>
      <c r="E10954" s="203"/>
      <c r="F10954" s="203"/>
    </row>
    <row r="10955" spans="2:6" ht="15.75">
      <c r="B10955" s="188"/>
      <c r="C10955" s="188"/>
      <c r="D10955" s="203"/>
      <c r="E10955" s="203"/>
      <c r="F10955" s="203"/>
    </row>
    <row r="10956" spans="2:6" ht="15.75">
      <c r="B10956" s="188"/>
      <c r="C10956" s="188"/>
      <c r="D10956" s="203"/>
      <c r="E10956" s="203"/>
      <c r="F10956" s="203"/>
    </row>
    <row r="10957" spans="2:6" ht="15.75">
      <c r="B10957" s="188"/>
      <c r="C10957" s="188"/>
      <c r="D10957" s="203"/>
      <c r="E10957" s="203"/>
      <c r="F10957" s="203"/>
    </row>
    <row r="10958" spans="2:6" ht="15.75">
      <c r="B10958" s="188"/>
      <c r="C10958" s="188"/>
      <c r="D10958" s="203"/>
      <c r="E10958" s="203"/>
      <c r="F10958" s="203"/>
    </row>
    <row r="10959" spans="2:6" ht="15.75">
      <c r="B10959" s="188"/>
      <c r="C10959" s="188"/>
      <c r="D10959" s="203"/>
      <c r="E10959" s="203"/>
      <c r="F10959" s="203"/>
    </row>
    <row r="10960" spans="2:6" ht="15.75">
      <c r="B10960" s="188"/>
      <c r="C10960" s="188"/>
      <c r="D10960" s="203"/>
      <c r="E10960" s="203"/>
      <c r="F10960" s="203"/>
    </row>
    <row r="10961" spans="2:6" ht="15.75">
      <c r="B10961" s="188"/>
      <c r="C10961" s="188"/>
      <c r="D10961" s="203"/>
      <c r="E10961" s="203"/>
      <c r="F10961" s="203"/>
    </row>
    <row r="10962" spans="2:6" ht="15.75">
      <c r="B10962" s="188"/>
      <c r="C10962" s="188"/>
      <c r="D10962" s="203"/>
      <c r="E10962" s="203"/>
      <c r="F10962" s="203"/>
    </row>
    <row r="10963" spans="2:6" ht="15.75">
      <c r="B10963" s="188"/>
      <c r="C10963" s="188"/>
      <c r="D10963" s="203"/>
      <c r="E10963" s="203"/>
      <c r="F10963" s="203"/>
    </row>
    <row r="10964" spans="2:6" ht="15.75">
      <c r="B10964" s="188"/>
      <c r="C10964" s="188"/>
      <c r="D10964" s="203"/>
      <c r="E10964" s="203"/>
      <c r="F10964" s="203"/>
    </row>
    <row r="10965" spans="2:6" ht="15.75">
      <c r="B10965" s="188"/>
      <c r="C10965" s="188"/>
      <c r="D10965" s="203"/>
      <c r="E10965" s="203"/>
      <c r="F10965" s="203"/>
    </row>
    <row r="10966" spans="2:6" ht="15.75">
      <c r="B10966" s="188"/>
      <c r="C10966" s="188"/>
      <c r="D10966" s="203"/>
      <c r="E10966" s="203"/>
      <c r="F10966" s="203"/>
    </row>
    <row r="10967" spans="2:6" ht="15.75">
      <c r="B10967" s="188"/>
      <c r="C10967" s="188"/>
      <c r="D10967" s="203"/>
      <c r="E10967" s="203"/>
      <c r="F10967" s="203"/>
    </row>
    <row r="10968" spans="2:6" ht="15.75">
      <c r="B10968" s="188"/>
      <c r="C10968" s="188"/>
      <c r="D10968" s="203"/>
      <c r="E10968" s="203"/>
      <c r="F10968" s="203"/>
    </row>
    <row r="10969" spans="2:6" ht="15.75">
      <c r="B10969" s="188"/>
      <c r="C10969" s="188"/>
      <c r="D10969" s="203"/>
      <c r="E10969" s="203"/>
      <c r="F10969" s="203"/>
    </row>
    <row r="10970" spans="2:6" ht="15.75">
      <c r="B10970" s="188"/>
      <c r="C10970" s="188"/>
      <c r="D10970" s="203"/>
      <c r="E10970" s="203"/>
      <c r="F10970" s="203"/>
    </row>
    <row r="10971" spans="2:6" ht="15.75">
      <c r="B10971" s="188"/>
      <c r="C10971" s="188"/>
      <c r="D10971" s="203"/>
      <c r="E10971" s="203"/>
      <c r="F10971" s="203"/>
    </row>
    <row r="10972" spans="2:6" ht="15.75">
      <c r="B10972" s="188"/>
      <c r="C10972" s="188"/>
      <c r="D10972" s="203"/>
      <c r="E10972" s="203"/>
      <c r="F10972" s="203"/>
    </row>
    <row r="10973" spans="2:6" ht="15.75">
      <c r="B10973" s="188"/>
      <c r="C10973" s="188"/>
      <c r="D10973" s="203"/>
      <c r="E10973" s="203"/>
      <c r="F10973" s="203"/>
    </row>
    <row r="10974" spans="2:6" ht="15.75">
      <c r="B10974" s="188"/>
      <c r="C10974" s="188"/>
      <c r="D10974" s="203"/>
      <c r="E10974" s="203"/>
      <c r="F10974" s="203"/>
    </row>
    <row r="10975" spans="2:6" ht="15.75">
      <c r="B10975" s="188"/>
      <c r="C10975" s="188"/>
      <c r="D10975" s="203"/>
      <c r="E10975" s="203"/>
      <c r="F10975" s="203"/>
    </row>
    <row r="10976" spans="2:6" ht="15.75">
      <c r="B10976" s="188"/>
      <c r="C10976" s="188"/>
      <c r="D10976" s="203"/>
      <c r="E10976" s="203"/>
      <c r="F10976" s="203"/>
    </row>
    <row r="10977" spans="2:6" ht="15.75">
      <c r="B10977" s="188"/>
      <c r="C10977" s="188"/>
      <c r="D10977" s="203"/>
      <c r="E10977" s="203"/>
      <c r="F10977" s="203"/>
    </row>
    <row r="10978" spans="2:6" ht="15.75">
      <c r="B10978" s="188"/>
      <c r="C10978" s="188"/>
      <c r="D10978" s="203"/>
      <c r="E10978" s="203"/>
      <c r="F10978" s="203"/>
    </row>
    <row r="10979" spans="2:6" ht="15.75">
      <c r="B10979" s="188"/>
      <c r="C10979" s="188"/>
      <c r="D10979" s="203"/>
      <c r="E10979" s="203"/>
      <c r="F10979" s="203"/>
    </row>
    <row r="10980" spans="2:6" ht="15.75">
      <c r="B10980" s="188"/>
      <c r="C10980" s="188"/>
      <c r="D10980" s="203"/>
      <c r="E10980" s="203"/>
      <c r="F10980" s="203"/>
    </row>
    <row r="10981" spans="2:6" ht="15.75">
      <c r="B10981" s="188"/>
      <c r="C10981" s="188"/>
      <c r="D10981" s="203"/>
      <c r="E10981" s="203"/>
      <c r="F10981" s="203"/>
    </row>
    <row r="10982" spans="2:6" ht="15.75">
      <c r="B10982" s="188"/>
      <c r="C10982" s="188"/>
      <c r="D10982" s="203"/>
      <c r="E10982" s="203"/>
      <c r="F10982" s="203"/>
    </row>
    <row r="10983" spans="2:6" ht="15.75">
      <c r="B10983" s="188"/>
      <c r="C10983" s="188"/>
      <c r="D10983" s="203"/>
      <c r="E10983" s="203"/>
      <c r="F10983" s="203"/>
    </row>
    <row r="10984" spans="2:6" ht="15.75">
      <c r="B10984" s="188"/>
      <c r="C10984" s="188"/>
      <c r="D10984" s="203"/>
      <c r="E10984" s="203"/>
      <c r="F10984" s="203"/>
    </row>
    <row r="10985" spans="2:6" ht="15.75">
      <c r="B10985" s="188"/>
      <c r="C10985" s="188"/>
      <c r="D10985" s="203"/>
      <c r="E10985" s="203"/>
      <c r="F10985" s="203"/>
    </row>
    <row r="10986" spans="2:6" ht="15.75">
      <c r="B10986" s="188"/>
      <c r="C10986" s="188"/>
      <c r="D10986" s="203"/>
      <c r="E10986" s="203"/>
      <c r="F10986" s="203"/>
    </row>
    <row r="10987" spans="2:6" ht="15.75">
      <c r="B10987" s="188"/>
      <c r="C10987" s="188"/>
      <c r="D10987" s="203"/>
      <c r="E10987" s="203"/>
      <c r="F10987" s="203"/>
    </row>
    <row r="10988" spans="2:6" ht="15.75">
      <c r="B10988" s="188"/>
      <c r="C10988" s="188"/>
      <c r="D10988" s="203"/>
      <c r="E10988" s="203"/>
      <c r="F10988" s="203"/>
    </row>
    <row r="10989" spans="2:6" ht="15.75">
      <c r="B10989" s="188"/>
      <c r="C10989" s="188"/>
      <c r="D10989" s="203"/>
      <c r="E10989" s="203"/>
      <c r="F10989" s="203"/>
    </row>
    <row r="10990" spans="2:6" ht="15.75">
      <c r="B10990" s="188"/>
      <c r="C10990" s="188"/>
      <c r="D10990" s="203"/>
      <c r="E10990" s="203"/>
      <c r="F10990" s="203"/>
    </row>
    <row r="10991" spans="2:6" ht="15.75">
      <c r="B10991" s="188"/>
      <c r="C10991" s="188"/>
      <c r="D10991" s="203"/>
      <c r="E10991" s="203"/>
      <c r="F10991" s="203"/>
    </row>
    <row r="10992" spans="2:6" ht="15.75">
      <c r="B10992" s="188"/>
      <c r="C10992" s="188"/>
      <c r="D10992" s="203"/>
      <c r="E10992" s="203"/>
      <c r="F10992" s="203"/>
    </row>
    <row r="10993" spans="2:6" ht="15.75">
      <c r="B10993" s="188"/>
      <c r="C10993" s="188"/>
      <c r="D10993" s="203"/>
      <c r="E10993" s="203"/>
      <c r="F10993" s="203"/>
    </row>
    <row r="10994" spans="2:6" ht="15.75">
      <c r="B10994" s="188"/>
      <c r="C10994" s="188"/>
      <c r="D10994" s="203"/>
      <c r="E10994" s="203"/>
      <c r="F10994" s="203"/>
    </row>
    <row r="10995" spans="2:6" ht="15.75">
      <c r="B10995" s="188"/>
      <c r="C10995" s="188"/>
      <c r="D10995" s="203"/>
      <c r="E10995" s="203"/>
      <c r="F10995" s="203"/>
    </row>
    <row r="10996" spans="2:6" ht="15.75">
      <c r="B10996" s="188"/>
      <c r="C10996" s="188"/>
      <c r="D10996" s="203"/>
      <c r="E10996" s="203"/>
      <c r="F10996" s="203"/>
    </row>
    <row r="10997" spans="2:6" ht="15.75">
      <c r="B10997" s="188"/>
      <c r="C10997" s="188"/>
      <c r="D10997" s="203"/>
      <c r="E10997" s="203"/>
      <c r="F10997" s="203"/>
    </row>
    <row r="10998" spans="2:6" ht="15.75">
      <c r="B10998" s="188"/>
      <c r="C10998" s="188"/>
      <c r="D10998" s="203"/>
      <c r="E10998" s="203"/>
      <c r="F10998" s="203"/>
    </row>
    <row r="10999" spans="2:6" ht="15.75">
      <c r="B10999" s="188"/>
      <c r="C10999" s="188"/>
      <c r="D10999" s="203"/>
      <c r="E10999" s="203"/>
      <c r="F10999" s="203"/>
    </row>
    <row r="11000" spans="2:6" ht="15.75">
      <c r="B11000" s="188"/>
      <c r="C11000" s="188"/>
      <c r="D11000" s="203"/>
      <c r="E11000" s="203"/>
      <c r="F11000" s="203"/>
    </row>
    <row r="11001" spans="2:6" ht="15.75">
      <c r="B11001" s="188"/>
      <c r="C11001" s="188"/>
      <c r="D11001" s="203"/>
      <c r="E11001" s="203"/>
      <c r="F11001" s="203"/>
    </row>
    <row r="11002" spans="2:6" ht="15.75">
      <c r="B11002" s="188"/>
      <c r="C11002" s="188"/>
      <c r="D11002" s="203"/>
      <c r="E11002" s="203"/>
      <c r="F11002" s="203"/>
    </row>
    <row r="11003" spans="2:6" ht="15.75">
      <c r="B11003" s="188"/>
      <c r="C11003" s="188"/>
      <c r="D11003" s="203"/>
      <c r="E11003" s="203"/>
      <c r="F11003" s="203"/>
    </row>
    <row r="11004" spans="2:6" ht="15.75">
      <c r="B11004" s="188"/>
      <c r="C11004" s="188"/>
      <c r="D11004" s="203"/>
      <c r="E11004" s="203"/>
      <c r="F11004" s="203"/>
    </row>
    <row r="11005" spans="2:6" ht="15.75">
      <c r="B11005" s="188"/>
      <c r="C11005" s="188"/>
      <c r="D11005" s="203"/>
      <c r="E11005" s="203"/>
      <c r="F11005" s="203"/>
    </row>
    <row r="11006" spans="2:6" ht="15.75">
      <c r="B11006" s="188"/>
      <c r="C11006" s="188"/>
      <c r="D11006" s="203"/>
      <c r="E11006" s="203"/>
      <c r="F11006" s="203"/>
    </row>
    <row r="11007" spans="2:6" ht="15.75">
      <c r="B11007" s="188"/>
      <c r="C11007" s="188"/>
      <c r="D11007" s="203"/>
      <c r="E11007" s="203"/>
      <c r="F11007" s="203"/>
    </row>
    <row r="11008" spans="2:6" ht="15.75">
      <c r="B11008" s="188"/>
      <c r="C11008" s="188"/>
      <c r="D11008" s="203"/>
      <c r="E11008" s="203"/>
      <c r="F11008" s="203"/>
    </row>
    <row r="11009" spans="2:6" ht="15.75">
      <c r="B11009" s="188"/>
      <c r="C11009" s="188"/>
      <c r="D11009" s="203"/>
      <c r="E11009" s="203"/>
      <c r="F11009" s="203"/>
    </row>
    <row r="11010" spans="2:6" ht="15.75">
      <c r="B11010" s="188"/>
      <c r="C11010" s="188"/>
      <c r="D11010" s="203"/>
      <c r="E11010" s="203"/>
      <c r="F11010" s="203"/>
    </row>
    <row r="11011" spans="2:6" ht="15.75">
      <c r="B11011" s="188"/>
      <c r="C11011" s="188"/>
      <c r="D11011" s="203"/>
      <c r="E11011" s="203"/>
      <c r="F11011" s="203"/>
    </row>
    <row r="11012" spans="2:6" ht="15.75">
      <c r="B11012" s="188"/>
      <c r="C11012" s="188"/>
      <c r="D11012" s="203"/>
      <c r="E11012" s="203"/>
      <c r="F11012" s="203"/>
    </row>
    <row r="11013" spans="2:6" ht="15.75">
      <c r="B11013" s="188"/>
      <c r="C11013" s="188"/>
      <c r="D11013" s="203"/>
      <c r="E11013" s="203"/>
      <c r="F11013" s="203"/>
    </row>
    <row r="11014" spans="2:6" ht="15.75">
      <c r="B11014" s="188"/>
      <c r="C11014" s="188"/>
      <c r="D11014" s="203"/>
      <c r="E11014" s="203"/>
      <c r="F11014" s="203"/>
    </row>
    <row r="11015" spans="2:6" ht="15.75">
      <c r="B11015" s="188"/>
      <c r="C11015" s="188"/>
      <c r="D11015" s="203"/>
      <c r="E11015" s="203"/>
      <c r="F11015" s="203"/>
    </row>
    <row r="11016" spans="2:6" ht="15.75">
      <c r="B11016" s="188"/>
      <c r="C11016" s="188"/>
      <c r="D11016" s="203"/>
      <c r="E11016" s="203"/>
      <c r="F11016" s="203"/>
    </row>
    <row r="11017" spans="2:6" ht="15.75">
      <c r="B11017" s="188"/>
      <c r="C11017" s="188"/>
      <c r="D11017" s="203"/>
      <c r="E11017" s="203"/>
      <c r="F11017" s="203"/>
    </row>
    <row r="11018" spans="2:6" ht="15.75">
      <c r="B11018" s="188"/>
      <c r="C11018" s="188"/>
      <c r="D11018" s="203"/>
      <c r="E11018" s="203"/>
      <c r="F11018" s="203"/>
    </row>
    <row r="11019" spans="2:6" ht="15.75">
      <c r="B11019" s="188"/>
      <c r="C11019" s="188"/>
      <c r="D11019" s="203"/>
      <c r="E11019" s="203"/>
      <c r="F11019" s="203"/>
    </row>
    <row r="11020" spans="2:6" ht="15.75">
      <c r="B11020" s="188"/>
      <c r="C11020" s="188"/>
      <c r="D11020" s="203"/>
      <c r="E11020" s="203"/>
      <c r="F11020" s="203"/>
    </row>
    <row r="11021" spans="2:6" ht="15.75">
      <c r="B11021" s="188"/>
      <c r="C11021" s="188"/>
      <c r="D11021" s="203"/>
      <c r="E11021" s="203"/>
      <c r="F11021" s="203"/>
    </row>
    <row r="11022" spans="2:6" ht="15.75">
      <c r="B11022" s="188"/>
      <c r="C11022" s="188"/>
      <c r="D11022" s="203"/>
      <c r="E11022" s="203"/>
      <c r="F11022" s="203"/>
    </row>
    <row r="11023" spans="2:6" ht="15.75">
      <c r="B11023" s="188"/>
      <c r="C11023" s="188"/>
      <c r="D11023" s="203"/>
      <c r="E11023" s="203"/>
      <c r="F11023" s="203"/>
    </row>
    <row r="11024" spans="2:6" ht="15.75">
      <c r="B11024" s="188"/>
      <c r="C11024" s="188"/>
      <c r="D11024" s="203"/>
      <c r="E11024" s="203"/>
      <c r="F11024" s="203"/>
    </row>
    <row r="11025" spans="2:6" ht="15.75">
      <c r="B11025" s="188"/>
      <c r="C11025" s="188"/>
      <c r="D11025" s="203"/>
      <c r="E11025" s="203"/>
      <c r="F11025" s="203"/>
    </row>
    <row r="11026" spans="2:6" ht="15.75">
      <c r="B11026" s="188"/>
      <c r="C11026" s="188"/>
      <c r="D11026" s="203"/>
      <c r="E11026" s="203"/>
      <c r="F11026" s="203"/>
    </row>
    <row r="11027" spans="2:6" ht="15.75">
      <c r="B11027" s="188"/>
      <c r="C11027" s="188"/>
      <c r="D11027" s="203"/>
      <c r="E11027" s="203"/>
      <c r="F11027" s="203"/>
    </row>
    <row r="11028" spans="2:6" ht="15.75">
      <c r="B11028" s="188"/>
      <c r="C11028" s="188"/>
      <c r="D11028" s="203"/>
      <c r="E11028" s="203"/>
      <c r="F11028" s="203"/>
    </row>
    <row r="11029" spans="2:6" ht="15.75">
      <c r="B11029" s="188"/>
      <c r="C11029" s="188"/>
      <c r="D11029" s="203"/>
      <c r="E11029" s="203"/>
      <c r="F11029" s="203"/>
    </row>
    <row r="11030" spans="2:6" ht="15.75">
      <c r="B11030" s="188"/>
      <c r="C11030" s="188"/>
      <c r="D11030" s="203"/>
      <c r="E11030" s="203"/>
      <c r="F11030" s="203"/>
    </row>
    <row r="11031" spans="2:6" ht="15.75">
      <c r="B11031" s="188"/>
      <c r="C11031" s="188"/>
      <c r="D11031" s="203"/>
      <c r="E11031" s="203"/>
      <c r="F11031" s="203"/>
    </row>
    <row r="11032" spans="2:6" ht="15.75">
      <c r="B11032" s="188"/>
      <c r="C11032" s="188"/>
      <c r="D11032" s="203"/>
      <c r="E11032" s="203"/>
      <c r="F11032" s="203"/>
    </row>
    <row r="11033" spans="2:6" ht="15.75">
      <c r="B11033" s="188"/>
      <c r="C11033" s="188"/>
      <c r="D11033" s="203"/>
      <c r="E11033" s="203"/>
      <c r="F11033" s="203"/>
    </row>
    <row r="11034" spans="2:6" ht="15.75">
      <c r="B11034" s="188"/>
      <c r="C11034" s="188"/>
      <c r="D11034" s="203"/>
      <c r="E11034" s="203"/>
      <c r="F11034" s="203"/>
    </row>
    <row r="11035" spans="2:6" ht="15.75">
      <c r="B11035" s="188"/>
      <c r="C11035" s="188"/>
      <c r="D11035" s="203"/>
      <c r="E11035" s="203"/>
      <c r="F11035" s="203"/>
    </row>
    <row r="11036" spans="2:6" ht="15.75">
      <c r="B11036" s="188"/>
      <c r="C11036" s="188"/>
      <c r="D11036" s="203"/>
      <c r="E11036" s="203"/>
      <c r="F11036" s="203"/>
    </row>
    <row r="11037" spans="2:6" ht="15.75">
      <c r="B11037" s="188"/>
      <c r="C11037" s="188"/>
      <c r="D11037" s="203"/>
      <c r="E11037" s="203"/>
      <c r="F11037" s="203"/>
    </row>
    <row r="11038" spans="2:6" ht="15.75">
      <c r="B11038" s="188"/>
      <c r="C11038" s="188"/>
      <c r="D11038" s="203"/>
      <c r="E11038" s="203"/>
      <c r="F11038" s="203"/>
    </row>
    <row r="11039" spans="2:6" ht="15.75">
      <c r="B11039" s="188"/>
      <c r="C11039" s="188"/>
      <c r="D11039" s="203"/>
      <c r="E11039" s="203"/>
      <c r="F11039" s="203"/>
    </row>
    <row r="11040" spans="2:6" ht="15.75">
      <c r="B11040" s="188"/>
      <c r="C11040" s="188"/>
      <c r="D11040" s="203"/>
      <c r="E11040" s="203"/>
      <c r="F11040" s="203"/>
    </row>
    <row r="11041" spans="2:6" ht="15.75">
      <c r="B11041" s="188"/>
      <c r="C11041" s="188"/>
      <c r="D11041" s="203"/>
      <c r="E11041" s="203"/>
      <c r="F11041" s="203"/>
    </row>
    <row r="11042" spans="2:6" ht="15.75">
      <c r="B11042" s="188"/>
      <c r="C11042" s="188"/>
      <c r="D11042" s="203"/>
      <c r="E11042" s="203"/>
      <c r="F11042" s="203"/>
    </row>
    <row r="11043" spans="2:6" ht="15.75">
      <c r="B11043" s="188"/>
      <c r="C11043" s="188"/>
      <c r="D11043" s="203"/>
      <c r="E11043" s="203"/>
      <c r="F11043" s="203"/>
    </row>
    <row r="11044" spans="2:6" ht="15.75">
      <c r="B11044" s="188"/>
      <c r="C11044" s="188"/>
      <c r="D11044" s="203"/>
      <c r="E11044" s="203"/>
      <c r="F11044" s="203"/>
    </row>
    <row r="11045" spans="2:6" ht="15.75">
      <c r="B11045" s="188"/>
      <c r="C11045" s="188"/>
      <c r="D11045" s="203"/>
      <c r="E11045" s="203"/>
      <c r="F11045" s="203"/>
    </row>
    <row r="11046" spans="2:6" ht="15.75">
      <c r="B11046" s="188"/>
      <c r="C11046" s="188"/>
      <c r="D11046" s="203"/>
      <c r="E11046" s="203"/>
      <c r="F11046" s="203"/>
    </row>
    <row r="11047" spans="2:6" ht="15.75">
      <c r="B11047" s="188"/>
      <c r="C11047" s="188"/>
      <c r="D11047" s="203"/>
      <c r="E11047" s="203"/>
      <c r="F11047" s="203"/>
    </row>
    <row r="11048" spans="2:6" ht="15.75">
      <c r="B11048" s="188"/>
      <c r="C11048" s="188"/>
      <c r="D11048" s="203"/>
      <c r="E11048" s="203"/>
      <c r="F11048" s="203"/>
    </row>
    <row r="11049" spans="2:6" ht="15.75">
      <c r="B11049" s="188"/>
      <c r="C11049" s="188"/>
      <c r="D11049" s="203"/>
      <c r="E11049" s="203"/>
      <c r="F11049" s="203"/>
    </row>
    <row r="11050" spans="2:6" ht="15.75">
      <c r="B11050" s="188"/>
      <c r="C11050" s="188"/>
      <c r="D11050" s="203"/>
      <c r="E11050" s="203"/>
      <c r="F11050" s="203"/>
    </row>
    <row r="11051" spans="2:6" ht="15.75">
      <c r="B11051" s="188"/>
      <c r="C11051" s="188"/>
      <c r="D11051" s="203"/>
      <c r="E11051" s="203"/>
      <c r="F11051" s="203"/>
    </row>
    <row r="11052" spans="2:6" ht="15.75">
      <c r="B11052" s="188"/>
      <c r="C11052" s="188"/>
      <c r="D11052" s="203"/>
      <c r="E11052" s="203"/>
      <c r="F11052" s="203"/>
    </row>
    <row r="11053" spans="2:6" ht="15.75">
      <c r="B11053" s="188"/>
      <c r="C11053" s="188"/>
      <c r="D11053" s="203"/>
      <c r="E11053" s="203"/>
      <c r="F11053" s="203"/>
    </row>
    <row r="11054" spans="2:6" ht="15.75">
      <c r="B11054" s="188"/>
      <c r="C11054" s="188"/>
      <c r="D11054" s="203"/>
      <c r="E11054" s="203"/>
      <c r="F11054" s="203"/>
    </row>
    <row r="11055" spans="2:6" ht="15.75">
      <c r="B11055" s="188"/>
      <c r="C11055" s="188"/>
      <c r="D11055" s="203"/>
      <c r="E11055" s="203"/>
      <c r="F11055" s="203"/>
    </row>
    <row r="11056" spans="2:6" ht="15.75">
      <c r="B11056" s="188"/>
      <c r="C11056" s="188"/>
      <c r="D11056" s="203"/>
      <c r="E11056" s="203"/>
      <c r="F11056" s="203"/>
    </row>
    <row r="11057" spans="2:6" ht="15.75">
      <c r="B11057" s="188"/>
      <c r="C11057" s="188"/>
      <c r="D11057" s="203"/>
      <c r="E11057" s="203"/>
      <c r="F11057" s="203"/>
    </row>
    <row r="11058" spans="2:6" ht="15.75">
      <c r="B11058" s="188"/>
      <c r="C11058" s="188"/>
      <c r="D11058" s="203"/>
      <c r="E11058" s="203"/>
      <c r="F11058" s="203"/>
    </row>
    <row r="11059" spans="2:6" ht="15.75">
      <c r="B11059" s="188"/>
      <c r="C11059" s="188"/>
      <c r="D11059" s="203"/>
      <c r="E11059" s="203"/>
      <c r="F11059" s="203"/>
    </row>
    <row r="11060" spans="2:6" ht="15.75">
      <c r="B11060" s="188"/>
      <c r="C11060" s="188"/>
      <c r="D11060" s="203"/>
      <c r="E11060" s="203"/>
      <c r="F11060" s="203"/>
    </row>
    <row r="11061" spans="2:6" ht="15.75">
      <c r="B11061" s="188"/>
      <c r="C11061" s="188"/>
      <c r="D11061" s="203"/>
      <c r="E11061" s="203"/>
      <c r="F11061" s="203"/>
    </row>
    <row r="11062" spans="2:6" ht="15.75">
      <c r="B11062" s="188"/>
      <c r="C11062" s="188"/>
      <c r="D11062" s="203"/>
      <c r="E11062" s="203"/>
      <c r="F11062" s="203"/>
    </row>
    <row r="11063" spans="2:6" ht="15.75">
      <c r="B11063" s="188"/>
      <c r="C11063" s="188"/>
      <c r="D11063" s="203"/>
      <c r="E11063" s="203"/>
      <c r="F11063" s="203"/>
    </row>
    <row r="11064" spans="2:6" ht="15.75">
      <c r="B11064" s="188"/>
      <c r="C11064" s="188"/>
      <c r="D11064" s="203"/>
      <c r="E11064" s="203"/>
      <c r="F11064" s="203"/>
    </row>
    <row r="11065" spans="2:6" ht="15.75">
      <c r="B11065" s="188"/>
      <c r="C11065" s="188"/>
      <c r="D11065" s="203"/>
      <c r="E11065" s="203"/>
      <c r="F11065" s="203"/>
    </row>
    <row r="11066" spans="2:6" ht="15.75">
      <c r="B11066" s="188"/>
      <c r="C11066" s="188"/>
      <c r="D11066" s="203"/>
      <c r="E11066" s="203"/>
      <c r="F11066" s="203"/>
    </row>
    <row r="11067" spans="2:6" ht="15.75">
      <c r="B11067" s="188"/>
      <c r="C11067" s="188"/>
      <c r="D11067" s="203"/>
      <c r="E11067" s="203"/>
      <c r="F11067" s="203"/>
    </row>
    <row r="11068" spans="2:6" ht="15.75">
      <c r="B11068" s="188"/>
      <c r="C11068" s="188"/>
      <c r="D11068" s="203"/>
      <c r="E11068" s="203"/>
      <c r="F11068" s="203"/>
    </row>
    <row r="11069" spans="2:6" ht="15.75">
      <c r="B11069" s="188"/>
      <c r="C11069" s="188"/>
      <c r="D11069" s="203"/>
      <c r="E11069" s="203"/>
      <c r="F11069" s="203"/>
    </row>
    <row r="11070" spans="2:6" ht="15.75">
      <c r="B11070" s="188"/>
      <c r="C11070" s="188"/>
      <c r="D11070" s="203"/>
      <c r="E11070" s="203"/>
      <c r="F11070" s="203"/>
    </row>
    <row r="11071" spans="2:6" ht="15.75">
      <c r="B11071" s="188"/>
      <c r="C11071" s="188"/>
      <c r="D11071" s="203"/>
      <c r="E11071" s="203"/>
      <c r="F11071" s="203"/>
    </row>
    <row r="11072" spans="2:6" ht="15.75">
      <c r="B11072" s="188"/>
      <c r="C11072" s="188"/>
      <c r="D11072" s="203"/>
      <c r="E11072" s="203"/>
      <c r="F11072" s="203"/>
    </row>
    <row r="11073" spans="2:6" ht="15.75">
      <c r="B11073" s="188"/>
      <c r="C11073" s="188"/>
      <c r="D11073" s="203"/>
      <c r="E11073" s="203"/>
      <c r="F11073" s="203"/>
    </row>
    <row r="11074" spans="2:6" ht="15.75">
      <c r="B11074" s="188"/>
      <c r="C11074" s="188"/>
      <c r="D11074" s="203"/>
      <c r="E11074" s="203"/>
      <c r="F11074" s="203"/>
    </row>
    <row r="11075" spans="2:6" ht="15.75">
      <c r="B11075" s="188"/>
      <c r="C11075" s="188"/>
      <c r="D11075" s="203"/>
      <c r="E11075" s="203"/>
      <c r="F11075" s="203"/>
    </row>
    <row r="11076" spans="2:6" ht="15.75">
      <c r="B11076" s="188"/>
      <c r="C11076" s="188"/>
      <c r="D11076" s="203"/>
      <c r="E11076" s="203"/>
      <c r="F11076" s="203"/>
    </row>
    <row r="11077" spans="2:6" ht="15.75">
      <c r="B11077" s="188"/>
      <c r="C11077" s="188"/>
      <c r="D11077" s="203"/>
      <c r="E11077" s="203"/>
      <c r="F11077" s="203"/>
    </row>
    <row r="11078" spans="2:6" ht="15.75">
      <c r="B11078" s="188"/>
      <c r="C11078" s="188"/>
      <c r="D11078" s="203"/>
      <c r="E11078" s="203"/>
      <c r="F11078" s="203"/>
    </row>
    <row r="11079" spans="2:6" ht="15.75">
      <c r="B11079" s="188"/>
      <c r="C11079" s="188"/>
      <c r="D11079" s="203"/>
      <c r="E11079" s="203"/>
      <c r="F11079" s="203"/>
    </row>
    <row r="11080" spans="2:6" ht="15.75">
      <c r="B11080" s="188"/>
      <c r="C11080" s="188"/>
      <c r="D11080" s="203"/>
      <c r="E11080" s="203"/>
      <c r="F11080" s="203"/>
    </row>
    <row r="11081" spans="2:6" ht="15.75">
      <c r="B11081" s="188"/>
      <c r="C11081" s="188"/>
      <c r="D11081" s="203"/>
      <c r="E11081" s="203"/>
      <c r="F11081" s="203"/>
    </row>
    <row r="11082" spans="2:6" ht="15.75">
      <c r="B11082" s="188"/>
      <c r="C11082" s="188"/>
      <c r="D11082" s="203"/>
      <c r="E11082" s="203"/>
      <c r="F11082" s="203"/>
    </row>
    <row r="11083" spans="2:6" ht="15.75">
      <c r="B11083" s="188"/>
      <c r="C11083" s="188"/>
      <c r="D11083" s="203"/>
      <c r="E11083" s="203"/>
      <c r="F11083" s="203"/>
    </row>
    <row r="11084" spans="2:6" ht="15.75">
      <c r="B11084" s="188"/>
      <c r="C11084" s="188"/>
      <c r="D11084" s="203"/>
      <c r="E11084" s="203"/>
      <c r="F11084" s="203"/>
    </row>
    <row r="11085" spans="2:6" ht="15.75">
      <c r="B11085" s="188"/>
      <c r="C11085" s="188"/>
      <c r="D11085" s="203"/>
      <c r="E11085" s="203"/>
      <c r="F11085" s="203"/>
    </row>
    <row r="11086" spans="2:6" ht="15.75">
      <c r="B11086" s="188"/>
      <c r="C11086" s="188"/>
      <c r="D11086" s="203"/>
      <c r="E11086" s="203"/>
      <c r="F11086" s="203"/>
    </row>
    <row r="11087" spans="2:6" ht="15.75">
      <c r="B11087" s="188"/>
      <c r="C11087" s="188"/>
      <c r="D11087" s="203"/>
      <c r="E11087" s="203"/>
      <c r="F11087" s="203"/>
    </row>
    <row r="11088" spans="2:6" ht="15.75">
      <c r="B11088" s="188"/>
      <c r="C11088" s="188"/>
      <c r="D11088" s="203"/>
      <c r="E11088" s="203"/>
      <c r="F11088" s="203"/>
    </row>
    <row r="11089" spans="2:6" ht="15.75">
      <c r="B11089" s="188"/>
      <c r="C11089" s="188"/>
      <c r="D11089" s="203"/>
      <c r="E11089" s="203"/>
      <c r="F11089" s="203"/>
    </row>
    <row r="11090" spans="2:6" ht="15.75">
      <c r="B11090" s="188"/>
      <c r="C11090" s="188"/>
      <c r="D11090" s="203"/>
      <c r="E11090" s="203"/>
      <c r="F11090" s="203"/>
    </row>
    <row r="11091" spans="2:6" ht="15.75">
      <c r="B11091" s="188"/>
      <c r="C11091" s="188"/>
      <c r="D11091" s="203"/>
      <c r="E11091" s="203"/>
      <c r="F11091" s="203"/>
    </row>
    <row r="11092" spans="2:6" ht="15.75">
      <c r="B11092" s="188"/>
      <c r="C11092" s="188"/>
      <c r="D11092" s="203"/>
      <c r="E11092" s="203"/>
      <c r="F11092" s="203"/>
    </row>
    <row r="11093" spans="2:6" ht="15.75">
      <c r="B11093" s="188"/>
      <c r="C11093" s="188"/>
      <c r="D11093" s="203"/>
      <c r="E11093" s="203"/>
      <c r="F11093" s="203"/>
    </row>
    <row r="11094" spans="2:6" ht="15.75">
      <c r="B11094" s="188"/>
      <c r="C11094" s="188"/>
      <c r="D11094" s="203"/>
      <c r="E11094" s="203"/>
      <c r="F11094" s="203"/>
    </row>
    <row r="11095" spans="2:6" ht="15.75">
      <c r="B11095" s="188"/>
      <c r="C11095" s="188"/>
      <c r="D11095" s="203"/>
      <c r="E11095" s="203"/>
      <c r="F11095" s="203"/>
    </row>
    <row r="11096" spans="2:6" ht="15.75">
      <c r="B11096" s="188"/>
      <c r="C11096" s="188"/>
      <c r="D11096" s="203"/>
      <c r="E11096" s="203"/>
      <c r="F11096" s="203"/>
    </row>
    <row r="11097" spans="2:6" ht="15.75">
      <c r="B11097" s="188"/>
      <c r="C11097" s="188"/>
      <c r="D11097" s="203"/>
      <c r="E11097" s="203"/>
      <c r="F11097" s="203"/>
    </row>
    <row r="11098" spans="2:6" ht="15.75">
      <c r="B11098" s="188"/>
      <c r="C11098" s="188"/>
      <c r="D11098" s="203"/>
      <c r="E11098" s="203"/>
      <c r="F11098" s="203"/>
    </row>
    <row r="11099" spans="2:6" ht="15.75">
      <c r="B11099" s="188"/>
      <c r="C11099" s="188"/>
      <c r="D11099" s="203"/>
      <c r="E11099" s="203"/>
      <c r="F11099" s="203"/>
    </row>
    <row r="11100" spans="2:6" ht="15.75">
      <c r="B11100" s="188"/>
      <c r="C11100" s="188"/>
      <c r="D11100" s="203"/>
      <c r="E11100" s="203"/>
      <c r="F11100" s="203"/>
    </row>
    <row r="11101" spans="2:6" ht="15.75">
      <c r="B11101" s="188"/>
      <c r="C11101" s="188"/>
      <c r="D11101" s="203"/>
      <c r="E11101" s="203"/>
      <c r="F11101" s="203"/>
    </row>
    <row r="11102" spans="2:6" ht="15.75">
      <c r="B11102" s="188"/>
      <c r="C11102" s="188"/>
      <c r="D11102" s="203"/>
      <c r="E11102" s="203"/>
      <c r="F11102" s="203"/>
    </row>
    <row r="11103" spans="2:6" ht="15.75">
      <c r="B11103" s="188"/>
      <c r="C11103" s="188"/>
      <c r="D11103" s="203"/>
      <c r="E11103" s="203"/>
      <c r="F11103" s="203"/>
    </row>
    <row r="11104" spans="2:6" ht="15.75">
      <c r="B11104" s="188"/>
      <c r="C11104" s="188"/>
      <c r="D11104" s="203"/>
      <c r="E11104" s="203"/>
      <c r="F11104" s="203"/>
    </row>
    <row r="11105" spans="2:6" ht="15.75">
      <c r="B11105" s="188"/>
      <c r="C11105" s="188"/>
      <c r="D11105" s="203"/>
      <c r="E11105" s="203"/>
      <c r="F11105" s="203"/>
    </row>
    <row r="11106" spans="2:6" ht="15.75">
      <c r="B11106" s="188"/>
      <c r="C11106" s="188"/>
      <c r="D11106" s="203"/>
      <c r="E11106" s="203"/>
      <c r="F11106" s="203"/>
    </row>
    <row r="11107" spans="2:6" ht="15.75">
      <c r="B11107" s="188"/>
      <c r="C11107" s="188"/>
      <c r="D11107" s="203"/>
      <c r="E11107" s="203"/>
      <c r="F11107" s="203"/>
    </row>
    <row r="11108" spans="2:6" ht="15.75">
      <c r="B11108" s="188"/>
      <c r="C11108" s="188"/>
      <c r="D11108" s="203"/>
      <c r="E11108" s="203"/>
      <c r="F11108" s="203"/>
    </row>
    <row r="11109" spans="2:6" ht="15.75">
      <c r="B11109" s="188"/>
      <c r="C11109" s="188"/>
      <c r="D11109" s="203"/>
      <c r="E11109" s="203"/>
      <c r="F11109" s="203"/>
    </row>
    <row r="11110" spans="2:6" ht="15.75">
      <c r="B11110" s="188"/>
      <c r="C11110" s="188"/>
      <c r="D11110" s="203"/>
      <c r="E11110" s="203"/>
      <c r="F11110" s="203"/>
    </row>
    <row r="11111" spans="2:6" ht="15.75">
      <c r="B11111" s="188"/>
      <c r="C11111" s="188"/>
      <c r="D11111" s="203"/>
      <c r="E11111" s="203"/>
      <c r="F11111" s="203"/>
    </row>
    <row r="11112" spans="2:6" ht="15.75">
      <c r="B11112" s="188"/>
      <c r="C11112" s="188"/>
      <c r="D11112" s="203"/>
      <c r="E11112" s="203"/>
      <c r="F11112" s="203"/>
    </row>
    <row r="11113" spans="2:6" ht="15.75">
      <c r="B11113" s="188"/>
      <c r="C11113" s="188"/>
      <c r="D11113" s="203"/>
      <c r="E11113" s="203"/>
      <c r="F11113" s="203"/>
    </row>
    <row r="11114" spans="2:6" ht="15.75">
      <c r="B11114" s="188"/>
      <c r="C11114" s="188"/>
      <c r="D11114" s="203"/>
      <c r="E11114" s="203"/>
      <c r="F11114" s="203"/>
    </row>
    <row r="11115" spans="2:6" ht="15.75">
      <c r="B11115" s="188"/>
      <c r="C11115" s="188"/>
      <c r="D11115" s="203"/>
      <c r="E11115" s="203"/>
      <c r="F11115" s="203"/>
    </row>
    <row r="11116" spans="2:6" ht="15.75">
      <c r="B11116" s="188"/>
      <c r="C11116" s="188"/>
      <c r="D11116" s="203"/>
      <c r="E11116" s="203"/>
      <c r="F11116" s="203"/>
    </row>
    <row r="11117" spans="2:6" ht="15.75">
      <c r="B11117" s="188"/>
      <c r="C11117" s="188"/>
      <c r="D11117" s="203"/>
      <c r="E11117" s="203"/>
      <c r="F11117" s="203"/>
    </row>
    <row r="11118" spans="2:6" ht="15.75">
      <c r="B11118" s="188"/>
      <c r="C11118" s="188"/>
      <c r="D11118" s="203"/>
      <c r="E11118" s="203"/>
      <c r="F11118" s="203"/>
    </row>
    <row r="11119" spans="2:6" ht="15.75">
      <c r="B11119" s="188"/>
      <c r="C11119" s="188"/>
      <c r="D11119" s="203"/>
      <c r="E11119" s="203"/>
      <c r="F11119" s="203"/>
    </row>
    <row r="11120" spans="2:6" ht="15.75">
      <c r="B11120" s="188"/>
      <c r="C11120" s="188"/>
      <c r="D11120" s="203"/>
      <c r="E11120" s="203"/>
      <c r="F11120" s="203"/>
    </row>
    <row r="11121" spans="2:6" ht="15.75">
      <c r="B11121" s="188"/>
      <c r="C11121" s="188"/>
      <c r="D11121" s="203"/>
      <c r="E11121" s="203"/>
      <c r="F11121" s="203"/>
    </row>
    <row r="11122" spans="2:6" ht="15.75">
      <c r="B11122" s="188"/>
      <c r="C11122" s="188"/>
      <c r="D11122" s="203"/>
      <c r="E11122" s="203"/>
      <c r="F11122" s="203"/>
    </row>
    <row r="11123" spans="2:6" ht="15.75">
      <c r="B11123" s="188"/>
      <c r="C11123" s="188"/>
      <c r="D11123" s="203"/>
      <c r="E11123" s="203"/>
      <c r="F11123" s="203"/>
    </row>
    <row r="11124" spans="2:6" ht="15.75">
      <c r="B11124" s="188"/>
      <c r="C11124" s="188"/>
      <c r="D11124" s="203"/>
      <c r="E11124" s="203"/>
      <c r="F11124" s="203"/>
    </row>
    <row r="11125" spans="2:6" ht="15.75">
      <c r="B11125" s="188"/>
      <c r="C11125" s="188"/>
      <c r="D11125" s="203"/>
      <c r="E11125" s="203"/>
      <c r="F11125" s="203"/>
    </row>
    <row r="11126" spans="2:6" ht="15.75">
      <c r="B11126" s="188"/>
      <c r="C11126" s="188"/>
      <c r="D11126" s="203"/>
      <c r="E11126" s="203"/>
      <c r="F11126" s="203"/>
    </row>
    <row r="11127" spans="2:6" ht="15.75">
      <c r="B11127" s="188"/>
      <c r="C11127" s="188"/>
      <c r="D11127" s="203"/>
      <c r="E11127" s="203"/>
      <c r="F11127" s="203"/>
    </row>
    <row r="11128" spans="2:6" ht="15.75">
      <c r="B11128" s="188"/>
      <c r="C11128" s="188"/>
      <c r="D11128" s="203"/>
      <c r="E11128" s="203"/>
      <c r="F11128" s="203"/>
    </row>
    <row r="11129" spans="2:6" ht="15.75">
      <c r="B11129" s="188"/>
      <c r="C11129" s="188"/>
      <c r="D11129" s="203"/>
      <c r="E11129" s="203"/>
      <c r="F11129" s="203"/>
    </row>
    <row r="11130" spans="2:6" ht="15.75">
      <c r="B11130" s="188"/>
      <c r="C11130" s="188"/>
      <c r="D11130" s="203"/>
      <c r="E11130" s="203"/>
      <c r="F11130" s="203"/>
    </row>
    <row r="11131" spans="2:6" ht="15.75">
      <c r="B11131" s="188"/>
      <c r="C11131" s="188"/>
      <c r="D11131" s="203"/>
      <c r="E11131" s="203"/>
      <c r="F11131" s="203"/>
    </row>
    <row r="11132" spans="2:6" ht="15.75">
      <c r="B11132" s="188"/>
      <c r="C11132" s="188"/>
      <c r="D11132" s="203"/>
      <c r="E11132" s="203"/>
      <c r="F11132" s="203"/>
    </row>
    <row r="11133" spans="2:6" ht="15.75">
      <c r="B11133" s="188"/>
      <c r="C11133" s="188"/>
      <c r="D11133" s="203"/>
      <c r="E11133" s="203"/>
      <c r="F11133" s="203"/>
    </row>
    <row r="11134" spans="2:6" ht="15.75">
      <c r="B11134" s="188"/>
      <c r="C11134" s="188"/>
      <c r="D11134" s="203"/>
      <c r="E11134" s="203"/>
      <c r="F11134" s="203"/>
    </row>
    <row r="11135" spans="2:6" ht="15.75">
      <c r="B11135" s="188"/>
      <c r="C11135" s="188"/>
      <c r="D11135" s="203"/>
      <c r="E11135" s="203"/>
      <c r="F11135" s="203"/>
    </row>
    <row r="11136" spans="2:6" ht="15.75">
      <c r="B11136" s="188"/>
      <c r="C11136" s="188"/>
      <c r="D11136" s="203"/>
      <c r="E11136" s="203"/>
      <c r="F11136" s="203"/>
    </row>
    <row r="11137" spans="2:6" ht="15.75">
      <c r="B11137" s="188"/>
      <c r="C11137" s="188"/>
      <c r="D11137" s="203"/>
      <c r="E11137" s="203"/>
      <c r="F11137" s="203"/>
    </row>
    <row r="11138" spans="2:6" ht="15.75">
      <c r="B11138" s="188"/>
      <c r="C11138" s="188"/>
      <c r="D11138" s="203"/>
      <c r="E11138" s="203"/>
      <c r="F11138" s="203"/>
    </row>
    <row r="11139" spans="2:6" ht="15.75">
      <c r="B11139" s="188"/>
      <c r="C11139" s="188"/>
      <c r="D11139" s="203"/>
      <c r="E11139" s="203"/>
      <c r="F11139" s="203"/>
    </row>
    <row r="11140" spans="2:6" ht="15.75">
      <c r="B11140" s="188"/>
      <c r="C11140" s="188"/>
      <c r="D11140" s="203"/>
      <c r="E11140" s="203"/>
      <c r="F11140" s="203"/>
    </row>
    <row r="11141" spans="2:6" ht="15.75">
      <c r="B11141" s="188"/>
      <c r="C11141" s="188"/>
      <c r="D11141" s="203"/>
      <c r="E11141" s="203"/>
      <c r="F11141" s="203"/>
    </row>
    <row r="11142" spans="2:6" ht="15.75">
      <c r="B11142" s="188"/>
      <c r="C11142" s="188"/>
      <c r="D11142" s="203"/>
      <c r="E11142" s="203"/>
      <c r="F11142" s="203"/>
    </row>
    <row r="11143" spans="2:6" ht="15.75">
      <c r="B11143" s="188"/>
      <c r="C11143" s="188"/>
      <c r="D11143" s="203"/>
      <c r="E11143" s="203"/>
      <c r="F11143" s="203"/>
    </row>
    <row r="11144" spans="2:6" ht="15.75">
      <c r="B11144" s="188"/>
      <c r="C11144" s="188"/>
      <c r="D11144" s="203"/>
      <c r="E11144" s="203"/>
      <c r="F11144" s="203"/>
    </row>
    <row r="11145" spans="2:6" ht="15.75">
      <c r="B11145" s="188"/>
      <c r="C11145" s="188"/>
      <c r="D11145" s="203"/>
      <c r="E11145" s="203"/>
      <c r="F11145" s="203"/>
    </row>
    <row r="11146" spans="2:6" ht="15.75">
      <c r="B11146" s="188"/>
      <c r="C11146" s="188"/>
      <c r="D11146" s="203"/>
      <c r="E11146" s="203"/>
      <c r="F11146" s="203"/>
    </row>
    <row r="11147" spans="2:6" ht="15.75">
      <c r="B11147" s="188"/>
      <c r="C11147" s="188"/>
      <c r="D11147" s="203"/>
      <c r="E11147" s="203"/>
      <c r="F11147" s="203"/>
    </row>
    <row r="11148" spans="2:6" ht="15.75">
      <c r="B11148" s="188"/>
      <c r="C11148" s="188"/>
      <c r="D11148" s="203"/>
      <c r="E11148" s="203"/>
      <c r="F11148" s="203"/>
    </row>
    <row r="11149" spans="2:6" ht="15.75">
      <c r="B11149" s="188"/>
      <c r="C11149" s="188"/>
      <c r="D11149" s="203"/>
      <c r="E11149" s="203"/>
      <c r="F11149" s="203"/>
    </row>
    <row r="11150" spans="2:6" ht="15.75">
      <c r="B11150" s="188"/>
      <c r="C11150" s="188"/>
      <c r="D11150" s="203"/>
      <c r="E11150" s="203"/>
      <c r="F11150" s="203"/>
    </row>
    <row r="11151" spans="2:6" ht="15.75">
      <c r="B11151" s="188"/>
      <c r="C11151" s="188"/>
      <c r="D11151" s="203"/>
      <c r="E11151" s="203"/>
      <c r="F11151" s="203"/>
    </row>
    <row r="11152" spans="2:6" ht="15.75">
      <c r="B11152" s="188"/>
      <c r="C11152" s="188"/>
      <c r="D11152" s="203"/>
      <c r="E11152" s="203"/>
      <c r="F11152" s="203"/>
    </row>
    <row r="11153" spans="2:6" ht="15.75">
      <c r="B11153" s="188"/>
      <c r="C11153" s="188"/>
      <c r="D11153" s="203"/>
      <c r="E11153" s="203"/>
      <c r="F11153" s="203"/>
    </row>
    <row r="11154" spans="2:6" ht="15.75">
      <c r="B11154" s="188"/>
      <c r="C11154" s="188"/>
      <c r="D11154" s="203"/>
      <c r="E11154" s="203"/>
      <c r="F11154" s="203"/>
    </row>
    <row r="11155" spans="2:6" ht="15.75">
      <c r="B11155" s="188"/>
      <c r="C11155" s="188"/>
      <c r="D11155" s="203"/>
      <c r="E11155" s="203"/>
      <c r="F11155" s="203"/>
    </row>
    <row r="11156" spans="2:6" ht="15.75">
      <c r="B11156" s="188"/>
      <c r="C11156" s="188"/>
      <c r="D11156" s="203"/>
      <c r="E11156" s="203"/>
      <c r="F11156" s="203"/>
    </row>
    <row r="11157" spans="2:6" ht="15.75">
      <c r="B11157" s="188"/>
      <c r="C11157" s="188"/>
      <c r="D11157" s="203"/>
      <c r="E11157" s="203"/>
      <c r="F11157" s="203"/>
    </row>
    <row r="11158" spans="2:6" ht="15.75">
      <c r="B11158" s="188"/>
      <c r="C11158" s="188"/>
      <c r="D11158" s="203"/>
      <c r="E11158" s="203"/>
      <c r="F11158" s="203"/>
    </row>
    <row r="11159" spans="2:6" ht="15.75">
      <c r="B11159" s="188"/>
      <c r="C11159" s="188"/>
      <c r="D11159" s="203"/>
      <c r="E11159" s="203"/>
      <c r="F11159" s="203"/>
    </row>
    <row r="11160" spans="2:6" ht="15.75">
      <c r="B11160" s="188"/>
      <c r="C11160" s="188"/>
      <c r="D11160" s="203"/>
      <c r="E11160" s="203"/>
      <c r="F11160" s="203"/>
    </row>
    <row r="11161" spans="2:6" ht="15.75">
      <c r="B11161" s="188"/>
      <c r="C11161" s="188"/>
      <c r="D11161" s="203"/>
      <c r="E11161" s="203"/>
      <c r="F11161" s="203"/>
    </row>
    <row r="11162" spans="2:6" ht="15.75">
      <c r="B11162" s="188"/>
      <c r="C11162" s="188"/>
      <c r="D11162" s="203"/>
      <c r="E11162" s="203"/>
      <c r="F11162" s="203"/>
    </row>
    <row r="11163" spans="2:6" ht="15.75">
      <c r="B11163" s="188"/>
      <c r="C11163" s="188"/>
      <c r="D11163" s="203"/>
      <c r="E11163" s="203"/>
      <c r="F11163" s="203"/>
    </row>
    <row r="11164" spans="2:6" ht="15.75">
      <c r="B11164" s="188"/>
      <c r="C11164" s="188"/>
      <c r="D11164" s="203"/>
      <c r="E11164" s="203"/>
      <c r="F11164" s="203"/>
    </row>
    <row r="11165" spans="2:6" ht="15.75">
      <c r="B11165" s="188"/>
      <c r="C11165" s="188"/>
      <c r="D11165" s="203"/>
      <c r="E11165" s="203"/>
      <c r="F11165" s="203"/>
    </row>
    <row r="11166" spans="2:6" ht="15.75">
      <c r="B11166" s="188"/>
      <c r="C11166" s="188"/>
      <c r="D11166" s="203"/>
      <c r="E11166" s="203"/>
      <c r="F11166" s="203"/>
    </row>
    <row r="11167" spans="2:6" ht="15.75">
      <c r="B11167" s="188"/>
      <c r="C11167" s="188"/>
      <c r="D11167" s="203"/>
      <c r="E11167" s="203"/>
      <c r="F11167" s="203"/>
    </row>
    <row r="11168" spans="2:6" ht="15.75">
      <c r="B11168" s="188"/>
      <c r="C11168" s="188"/>
      <c r="D11168" s="203"/>
      <c r="E11168" s="203"/>
      <c r="F11168" s="203"/>
    </row>
    <row r="11169" spans="2:6" ht="15.75">
      <c r="B11169" s="188"/>
      <c r="C11169" s="188"/>
      <c r="D11169" s="203"/>
      <c r="E11169" s="203"/>
      <c r="F11169" s="203"/>
    </row>
    <row r="11170" spans="2:6" ht="15.75">
      <c r="B11170" s="188"/>
      <c r="C11170" s="188"/>
      <c r="D11170" s="203"/>
      <c r="E11170" s="203"/>
      <c r="F11170" s="203"/>
    </row>
    <row r="11171" spans="2:6" ht="15.75">
      <c r="B11171" s="188"/>
      <c r="C11171" s="188"/>
      <c r="D11171" s="203"/>
      <c r="E11171" s="203"/>
      <c r="F11171" s="203"/>
    </row>
    <row r="11172" spans="2:6" ht="15.75">
      <c r="B11172" s="188"/>
      <c r="C11172" s="188"/>
      <c r="D11172" s="203"/>
      <c r="E11172" s="203"/>
      <c r="F11172" s="203"/>
    </row>
    <row r="11173" spans="2:6" ht="15.75">
      <c r="B11173" s="188"/>
      <c r="C11173" s="188"/>
      <c r="D11173" s="203"/>
      <c r="E11173" s="203"/>
      <c r="F11173" s="203"/>
    </row>
    <row r="11174" spans="2:6" ht="15.75">
      <c r="B11174" s="188"/>
      <c r="C11174" s="188"/>
      <c r="D11174" s="203"/>
      <c r="E11174" s="203"/>
      <c r="F11174" s="203"/>
    </row>
    <row r="11175" spans="2:6" ht="15.75">
      <c r="B11175" s="188"/>
      <c r="C11175" s="188"/>
      <c r="D11175" s="203"/>
      <c r="E11175" s="203"/>
      <c r="F11175" s="203"/>
    </row>
    <row r="11176" spans="2:6" ht="15.75">
      <c r="B11176" s="188"/>
      <c r="C11176" s="188"/>
      <c r="D11176" s="203"/>
      <c r="E11176" s="203"/>
      <c r="F11176" s="203"/>
    </row>
    <row r="11177" spans="2:6" ht="15.75">
      <c r="B11177" s="188"/>
      <c r="C11177" s="188"/>
      <c r="D11177" s="203"/>
      <c r="E11177" s="203"/>
      <c r="F11177" s="203"/>
    </row>
    <row r="11178" spans="2:6" ht="15.75">
      <c r="B11178" s="188"/>
      <c r="C11178" s="188"/>
      <c r="D11178" s="203"/>
      <c r="E11178" s="203"/>
      <c r="F11178" s="203"/>
    </row>
    <row r="11179" spans="2:6" ht="15.75">
      <c r="B11179" s="188"/>
      <c r="C11179" s="188"/>
      <c r="D11179" s="203"/>
      <c r="E11179" s="203"/>
      <c r="F11179" s="203"/>
    </row>
    <row r="11180" spans="2:6" ht="15.75">
      <c r="B11180" s="188"/>
      <c r="C11180" s="188"/>
      <c r="D11180" s="203"/>
      <c r="E11180" s="203"/>
      <c r="F11180" s="203"/>
    </row>
    <row r="11181" spans="2:6" ht="15.75">
      <c r="B11181" s="188"/>
      <c r="C11181" s="188"/>
      <c r="D11181" s="203"/>
      <c r="E11181" s="203"/>
      <c r="F11181" s="203"/>
    </row>
    <row r="11182" spans="2:6" ht="15.75">
      <c r="B11182" s="188"/>
      <c r="C11182" s="188"/>
      <c r="D11182" s="203"/>
      <c r="E11182" s="203"/>
      <c r="F11182" s="203"/>
    </row>
    <row r="11183" spans="2:6" ht="15.75">
      <c r="B11183" s="188"/>
      <c r="C11183" s="188"/>
      <c r="D11183" s="203"/>
      <c r="E11183" s="203"/>
      <c r="F11183" s="203"/>
    </row>
    <row r="11184" spans="2:6" ht="15.75">
      <c r="B11184" s="188"/>
      <c r="C11184" s="188"/>
      <c r="D11184" s="203"/>
      <c r="E11184" s="203"/>
      <c r="F11184" s="203"/>
    </row>
    <row r="11185" spans="2:6" ht="15.75">
      <c r="B11185" s="188"/>
      <c r="C11185" s="188"/>
      <c r="D11185" s="203"/>
      <c r="E11185" s="203"/>
      <c r="F11185" s="203"/>
    </row>
    <row r="11186" spans="2:6" ht="15.75">
      <c r="B11186" s="188"/>
      <c r="C11186" s="188"/>
      <c r="D11186" s="203"/>
      <c r="E11186" s="203"/>
      <c r="F11186" s="203"/>
    </row>
    <row r="11187" spans="2:6" ht="15.75">
      <c r="B11187" s="188"/>
      <c r="C11187" s="188"/>
      <c r="D11187" s="203"/>
      <c r="E11187" s="203"/>
      <c r="F11187" s="203"/>
    </row>
    <row r="11188" spans="2:6" ht="15.75">
      <c r="B11188" s="188"/>
      <c r="C11188" s="188"/>
      <c r="D11188" s="203"/>
      <c r="E11188" s="203"/>
      <c r="F11188" s="203"/>
    </row>
    <row r="11189" spans="2:6" ht="15.75">
      <c r="B11189" s="188"/>
      <c r="C11189" s="188"/>
      <c r="D11189" s="203"/>
      <c r="E11189" s="203"/>
      <c r="F11189" s="203"/>
    </row>
    <row r="11190" spans="2:6" ht="15.75">
      <c r="B11190" s="188"/>
      <c r="C11190" s="188"/>
      <c r="D11190" s="203"/>
      <c r="E11190" s="203"/>
      <c r="F11190" s="203"/>
    </row>
    <row r="11191" spans="2:6" ht="15.75">
      <c r="B11191" s="188"/>
      <c r="C11191" s="188"/>
      <c r="D11191" s="203"/>
      <c r="E11191" s="203"/>
      <c r="F11191" s="203"/>
    </row>
    <row r="11192" spans="2:6" ht="15.75">
      <c r="B11192" s="188"/>
      <c r="C11192" s="188"/>
      <c r="D11192" s="203"/>
      <c r="E11192" s="203"/>
      <c r="F11192" s="203"/>
    </row>
    <row r="11193" spans="2:6" ht="15.75">
      <c r="B11193" s="188"/>
      <c r="C11193" s="188"/>
      <c r="D11193" s="203"/>
      <c r="E11193" s="203"/>
      <c r="F11193" s="203"/>
    </row>
    <row r="11194" spans="2:6" ht="15.75">
      <c r="B11194" s="188"/>
      <c r="C11194" s="188"/>
      <c r="D11194" s="203"/>
      <c r="E11194" s="203"/>
      <c r="F11194" s="203"/>
    </row>
    <row r="11195" spans="2:6" ht="15.75">
      <c r="B11195" s="188"/>
      <c r="C11195" s="188"/>
      <c r="D11195" s="203"/>
      <c r="E11195" s="203"/>
      <c r="F11195" s="203"/>
    </row>
    <row r="11196" spans="2:6" ht="15.75">
      <c r="B11196" s="188"/>
      <c r="C11196" s="188"/>
      <c r="D11196" s="203"/>
      <c r="E11196" s="203"/>
      <c r="F11196" s="203"/>
    </row>
    <row r="11197" spans="2:6" ht="15.75">
      <c r="B11197" s="188"/>
      <c r="C11197" s="188"/>
      <c r="D11197" s="203"/>
      <c r="E11197" s="203"/>
      <c r="F11197" s="203"/>
    </row>
    <row r="11198" spans="2:6" ht="15.75">
      <c r="B11198" s="188"/>
      <c r="C11198" s="188"/>
      <c r="D11198" s="203"/>
      <c r="E11198" s="203"/>
      <c r="F11198" s="203"/>
    </row>
    <row r="11199" spans="2:6" ht="15.75">
      <c r="B11199" s="188"/>
      <c r="C11199" s="188"/>
      <c r="D11199" s="203"/>
      <c r="E11199" s="203"/>
      <c r="F11199" s="203"/>
    </row>
    <row r="11200" spans="2:6" ht="15.75">
      <c r="B11200" s="188"/>
      <c r="C11200" s="188"/>
      <c r="D11200" s="203"/>
      <c r="E11200" s="203"/>
      <c r="F11200" s="203"/>
    </row>
    <row r="11201" spans="2:6" ht="15.75">
      <c r="B11201" s="188"/>
      <c r="C11201" s="188"/>
      <c r="D11201" s="203"/>
      <c r="E11201" s="203"/>
      <c r="F11201" s="203"/>
    </row>
    <row r="11202" spans="2:6" ht="15.75">
      <c r="B11202" s="188"/>
      <c r="C11202" s="188"/>
      <c r="D11202" s="203"/>
      <c r="E11202" s="203"/>
      <c r="F11202" s="203"/>
    </row>
    <row r="11203" spans="2:6" ht="15.75">
      <c r="B11203" s="188"/>
      <c r="C11203" s="188"/>
      <c r="D11203" s="203"/>
      <c r="E11203" s="203"/>
      <c r="F11203" s="203"/>
    </row>
    <row r="11204" spans="2:6" ht="15.75">
      <c r="B11204" s="188"/>
      <c r="C11204" s="188"/>
      <c r="D11204" s="203"/>
      <c r="E11204" s="203"/>
      <c r="F11204" s="203"/>
    </row>
    <row r="11205" spans="2:6" ht="15.75">
      <c r="B11205" s="188"/>
      <c r="C11205" s="188"/>
      <c r="D11205" s="203"/>
      <c r="E11205" s="203"/>
      <c r="F11205" s="203"/>
    </row>
    <row r="11206" spans="2:6" ht="15.75">
      <c r="B11206" s="188"/>
      <c r="C11206" s="188"/>
      <c r="D11206" s="203"/>
      <c r="E11206" s="203"/>
      <c r="F11206" s="203"/>
    </row>
    <row r="11207" spans="2:6" ht="15.75">
      <c r="B11207" s="188"/>
      <c r="C11207" s="188"/>
      <c r="D11207" s="203"/>
      <c r="E11207" s="203"/>
      <c r="F11207" s="203"/>
    </row>
    <row r="11208" spans="2:6" ht="15.75">
      <c r="B11208" s="188"/>
      <c r="C11208" s="188"/>
      <c r="D11208" s="203"/>
      <c r="E11208" s="203"/>
      <c r="F11208" s="203"/>
    </row>
    <row r="11209" spans="2:6" ht="15.75">
      <c r="B11209" s="188"/>
      <c r="C11209" s="188"/>
      <c r="D11209" s="203"/>
      <c r="E11209" s="203"/>
      <c r="F11209" s="203"/>
    </row>
    <row r="11210" spans="2:6" ht="15.75">
      <c r="B11210" s="188"/>
      <c r="C11210" s="188"/>
      <c r="D11210" s="203"/>
      <c r="E11210" s="203"/>
      <c r="F11210" s="203"/>
    </row>
    <row r="11211" spans="2:6" ht="15.75">
      <c r="B11211" s="188"/>
      <c r="C11211" s="188"/>
      <c r="D11211" s="203"/>
      <c r="E11211" s="203"/>
      <c r="F11211" s="203"/>
    </row>
    <row r="11212" spans="2:6" ht="15.75">
      <c r="B11212" s="188"/>
      <c r="C11212" s="188"/>
      <c r="D11212" s="203"/>
      <c r="E11212" s="203"/>
      <c r="F11212" s="203"/>
    </row>
    <row r="11213" spans="2:6" ht="15.75">
      <c r="B11213" s="188"/>
      <c r="C11213" s="188"/>
      <c r="D11213" s="203"/>
      <c r="E11213" s="203"/>
      <c r="F11213" s="203"/>
    </row>
    <row r="11214" spans="2:6" ht="15.75">
      <c r="B11214" s="188"/>
      <c r="C11214" s="188"/>
      <c r="D11214" s="203"/>
      <c r="E11214" s="203"/>
      <c r="F11214" s="203"/>
    </row>
    <row r="11215" spans="2:6" ht="15.75">
      <c r="B11215" s="188"/>
      <c r="C11215" s="188"/>
      <c r="D11215" s="203"/>
      <c r="E11215" s="203"/>
      <c r="F11215" s="203"/>
    </row>
    <row r="11216" spans="2:6" ht="15.75">
      <c r="B11216" s="188"/>
      <c r="C11216" s="188"/>
      <c r="D11216" s="203"/>
      <c r="E11216" s="203"/>
      <c r="F11216" s="203"/>
    </row>
    <row r="11217" spans="2:6" ht="15.75">
      <c r="B11217" s="188"/>
      <c r="C11217" s="188"/>
      <c r="D11217" s="203"/>
      <c r="E11217" s="203"/>
      <c r="F11217" s="203"/>
    </row>
    <row r="11218" spans="2:6" ht="15.75">
      <c r="B11218" s="188"/>
      <c r="C11218" s="188"/>
      <c r="D11218" s="203"/>
      <c r="E11218" s="203"/>
      <c r="F11218" s="203"/>
    </row>
    <row r="11219" spans="2:6" ht="15.75">
      <c r="B11219" s="188"/>
      <c r="C11219" s="188"/>
      <c r="D11219" s="203"/>
      <c r="E11219" s="203"/>
      <c r="F11219" s="203"/>
    </row>
    <row r="11220" spans="2:6" ht="15.75">
      <c r="B11220" s="188"/>
      <c r="C11220" s="188"/>
      <c r="D11220" s="203"/>
      <c r="E11220" s="203"/>
      <c r="F11220" s="203"/>
    </row>
    <row r="11221" spans="2:6" ht="15.75">
      <c r="B11221" s="188"/>
      <c r="C11221" s="188"/>
      <c r="D11221" s="203"/>
      <c r="E11221" s="203"/>
      <c r="F11221" s="203"/>
    </row>
    <row r="11222" spans="2:6" ht="15.75">
      <c r="B11222" s="188"/>
      <c r="C11222" s="188"/>
      <c r="D11222" s="203"/>
      <c r="E11222" s="203"/>
      <c r="F11222" s="203"/>
    </row>
    <row r="11223" spans="2:6" ht="15.75">
      <c r="B11223" s="188"/>
      <c r="C11223" s="188"/>
      <c r="D11223" s="203"/>
      <c r="E11223" s="203"/>
      <c r="F11223" s="203"/>
    </row>
    <row r="11224" spans="2:6" ht="15.75">
      <c r="B11224" s="188"/>
      <c r="C11224" s="188"/>
      <c r="D11224" s="203"/>
      <c r="E11224" s="203"/>
      <c r="F11224" s="203"/>
    </row>
    <row r="11225" spans="2:6" ht="15.75">
      <c r="B11225" s="188"/>
      <c r="C11225" s="188"/>
      <c r="D11225" s="203"/>
      <c r="E11225" s="203"/>
      <c r="F11225" s="203"/>
    </row>
    <row r="11226" spans="2:6" ht="15.75">
      <c r="B11226" s="188"/>
      <c r="C11226" s="188"/>
      <c r="D11226" s="203"/>
      <c r="E11226" s="203"/>
      <c r="F11226" s="203"/>
    </row>
    <row r="11227" spans="2:6" ht="15.75">
      <c r="B11227" s="188"/>
      <c r="C11227" s="188"/>
      <c r="D11227" s="203"/>
      <c r="E11227" s="203"/>
      <c r="F11227" s="203"/>
    </row>
    <row r="11228" spans="2:6" ht="15.75">
      <c r="B11228" s="188"/>
      <c r="C11228" s="188"/>
      <c r="D11228" s="203"/>
      <c r="E11228" s="203"/>
      <c r="F11228" s="203"/>
    </row>
    <row r="11229" spans="2:6" ht="15.75">
      <c r="B11229" s="188"/>
      <c r="C11229" s="188"/>
      <c r="D11229" s="203"/>
      <c r="E11229" s="203"/>
      <c r="F11229" s="203"/>
    </row>
    <row r="11230" spans="2:6" ht="15.75">
      <c r="B11230" s="188"/>
      <c r="C11230" s="188"/>
      <c r="D11230" s="203"/>
      <c r="E11230" s="203"/>
      <c r="F11230" s="203"/>
    </row>
    <row r="11231" spans="2:6" ht="15.75">
      <c r="B11231" s="188"/>
      <c r="C11231" s="188"/>
      <c r="D11231" s="203"/>
      <c r="E11231" s="203"/>
      <c r="F11231" s="203"/>
    </row>
    <row r="11232" spans="2:6" ht="15.75">
      <c r="B11232" s="188"/>
      <c r="C11232" s="188"/>
      <c r="D11232" s="203"/>
      <c r="E11232" s="203"/>
      <c r="F11232" s="203"/>
    </row>
    <row r="11233" spans="2:6" ht="15.75">
      <c r="B11233" s="188"/>
      <c r="C11233" s="188"/>
      <c r="D11233" s="203"/>
      <c r="E11233" s="203"/>
      <c r="F11233" s="203"/>
    </row>
    <row r="11234" spans="2:6" ht="15.75">
      <c r="B11234" s="188"/>
      <c r="C11234" s="188"/>
      <c r="D11234" s="203"/>
      <c r="E11234" s="203"/>
      <c r="F11234" s="203"/>
    </row>
    <row r="11235" spans="2:6" ht="15.75">
      <c r="B11235" s="188"/>
      <c r="C11235" s="188"/>
      <c r="D11235" s="203"/>
      <c r="E11235" s="203"/>
      <c r="F11235" s="203"/>
    </row>
    <row r="11236" spans="2:6" ht="15.75">
      <c r="B11236" s="188"/>
      <c r="C11236" s="188"/>
      <c r="D11236" s="203"/>
      <c r="E11236" s="203"/>
      <c r="F11236" s="203"/>
    </row>
    <row r="11237" spans="2:6" ht="15.75">
      <c r="B11237" s="188"/>
      <c r="C11237" s="188"/>
      <c r="D11237" s="203"/>
      <c r="E11237" s="203"/>
      <c r="F11237" s="203"/>
    </row>
    <row r="11238" spans="2:6" ht="15.75">
      <c r="B11238" s="188"/>
      <c r="C11238" s="188"/>
      <c r="D11238" s="203"/>
      <c r="E11238" s="203"/>
      <c r="F11238" s="203"/>
    </row>
    <row r="11239" spans="2:6" ht="15.75">
      <c r="B11239" s="188"/>
      <c r="C11239" s="188"/>
      <c r="D11239" s="203"/>
      <c r="E11239" s="203"/>
      <c r="F11239" s="203"/>
    </row>
    <row r="11240" spans="2:6" ht="15.75">
      <c r="B11240" s="188"/>
      <c r="C11240" s="188"/>
      <c r="D11240" s="203"/>
      <c r="E11240" s="203"/>
      <c r="F11240" s="203"/>
    </row>
    <row r="11241" spans="2:6" ht="15.75">
      <c r="B11241" s="188"/>
      <c r="C11241" s="188"/>
      <c r="D11241" s="203"/>
      <c r="E11241" s="203"/>
      <c r="F11241" s="203"/>
    </row>
    <row r="11242" spans="2:6" ht="15.75">
      <c r="B11242" s="188"/>
      <c r="C11242" s="188"/>
      <c r="D11242" s="203"/>
      <c r="E11242" s="203"/>
      <c r="F11242" s="203"/>
    </row>
    <row r="11243" spans="2:6" ht="15.75">
      <c r="B11243" s="188"/>
      <c r="C11243" s="188"/>
      <c r="D11243" s="203"/>
      <c r="E11243" s="203"/>
      <c r="F11243" s="203"/>
    </row>
    <row r="11244" spans="2:6" ht="15.75">
      <c r="B11244" s="188"/>
      <c r="C11244" s="188"/>
      <c r="D11244" s="203"/>
      <c r="E11244" s="203"/>
      <c r="F11244" s="203"/>
    </row>
    <row r="11245" spans="2:6" ht="15.75">
      <c r="B11245" s="188"/>
      <c r="C11245" s="188"/>
      <c r="D11245" s="203"/>
      <c r="E11245" s="203"/>
      <c r="F11245" s="203"/>
    </row>
    <row r="11246" spans="2:6" ht="15.75">
      <c r="B11246" s="188"/>
      <c r="C11246" s="188"/>
      <c r="D11246" s="203"/>
      <c r="E11246" s="203"/>
      <c r="F11246" s="203"/>
    </row>
    <row r="11247" spans="2:6" ht="15.75">
      <c r="B11247" s="188"/>
      <c r="C11247" s="188"/>
      <c r="D11247" s="203"/>
      <c r="E11247" s="203"/>
      <c r="F11247" s="203"/>
    </row>
    <row r="11248" spans="2:6" ht="15.75">
      <c r="B11248" s="188"/>
      <c r="C11248" s="188"/>
      <c r="D11248" s="203"/>
      <c r="E11248" s="203"/>
      <c r="F11248" s="203"/>
    </row>
    <row r="11249" spans="2:6" ht="15.75">
      <c r="B11249" s="188"/>
      <c r="C11249" s="188"/>
      <c r="D11249" s="203"/>
      <c r="E11249" s="203"/>
      <c r="F11249" s="203"/>
    </row>
    <row r="11250" spans="2:6" ht="15.75">
      <c r="B11250" s="188"/>
      <c r="C11250" s="188"/>
      <c r="D11250" s="203"/>
      <c r="E11250" s="203"/>
      <c r="F11250" s="203"/>
    </row>
    <row r="11251" spans="2:6" ht="15.75">
      <c r="B11251" s="188"/>
      <c r="C11251" s="188"/>
      <c r="D11251" s="203"/>
      <c r="E11251" s="203"/>
      <c r="F11251" s="203"/>
    </row>
    <row r="11252" spans="2:6" ht="15.75">
      <c r="B11252" s="188"/>
      <c r="C11252" s="188"/>
      <c r="D11252" s="203"/>
      <c r="E11252" s="203"/>
      <c r="F11252" s="203"/>
    </row>
    <row r="11253" spans="2:6" ht="15.75">
      <c r="B11253" s="188"/>
      <c r="C11253" s="188"/>
      <c r="D11253" s="203"/>
      <c r="E11253" s="203"/>
      <c r="F11253" s="203"/>
    </row>
    <row r="11254" spans="2:6" ht="15.75">
      <c r="B11254" s="188"/>
      <c r="C11254" s="188"/>
      <c r="D11254" s="203"/>
      <c r="E11254" s="203"/>
      <c r="F11254" s="203"/>
    </row>
    <row r="11255" spans="2:6" ht="15.75">
      <c r="B11255" s="188"/>
      <c r="C11255" s="188"/>
      <c r="D11255" s="203"/>
      <c r="E11255" s="203"/>
      <c r="F11255" s="203"/>
    </row>
    <row r="11256" spans="2:6" ht="15.75">
      <c r="B11256" s="188"/>
      <c r="C11256" s="188"/>
      <c r="D11256" s="203"/>
      <c r="E11256" s="203"/>
      <c r="F11256" s="203"/>
    </row>
    <row r="11257" spans="2:6" ht="15.75">
      <c r="B11257" s="188"/>
      <c r="C11257" s="188"/>
      <c r="D11257" s="203"/>
      <c r="E11257" s="203"/>
      <c r="F11257" s="203"/>
    </row>
    <row r="11258" spans="2:6" ht="15.75">
      <c r="B11258" s="188"/>
      <c r="C11258" s="188"/>
      <c r="D11258" s="203"/>
      <c r="E11258" s="203"/>
      <c r="F11258" s="203"/>
    </row>
    <row r="11259" spans="2:6" ht="15.75">
      <c r="B11259" s="188"/>
      <c r="C11259" s="188"/>
      <c r="D11259" s="203"/>
      <c r="E11259" s="203"/>
      <c r="F11259" s="203"/>
    </row>
    <row r="11260" spans="2:6" ht="15.75">
      <c r="B11260" s="188"/>
      <c r="C11260" s="188"/>
      <c r="D11260" s="203"/>
      <c r="E11260" s="203"/>
      <c r="F11260" s="203"/>
    </row>
    <row r="11261" spans="2:6" ht="15.75">
      <c r="B11261" s="188"/>
      <c r="C11261" s="188"/>
      <c r="D11261" s="203"/>
      <c r="E11261" s="203"/>
      <c r="F11261" s="203"/>
    </row>
    <row r="11262" spans="2:6" ht="15.75">
      <c r="B11262" s="188"/>
      <c r="C11262" s="188"/>
      <c r="D11262" s="203"/>
      <c r="E11262" s="203"/>
      <c r="F11262" s="203"/>
    </row>
    <row r="11263" spans="2:6" ht="15.75">
      <c r="B11263" s="188"/>
      <c r="C11263" s="188"/>
      <c r="D11263" s="203"/>
      <c r="E11263" s="203"/>
      <c r="F11263" s="203"/>
    </row>
    <row r="11264" spans="2:6" ht="15.75">
      <c r="B11264" s="188"/>
      <c r="C11264" s="188"/>
      <c r="D11264" s="203"/>
      <c r="E11264" s="203"/>
      <c r="F11264" s="203"/>
    </row>
    <row r="11265" spans="2:6" ht="15.75">
      <c r="B11265" s="188"/>
      <c r="C11265" s="188"/>
      <c r="D11265" s="203"/>
      <c r="E11265" s="203"/>
      <c r="F11265" s="203"/>
    </row>
    <row r="11266" spans="2:6" ht="15.75">
      <c r="B11266" s="188"/>
      <c r="C11266" s="188"/>
      <c r="D11266" s="203"/>
      <c r="E11266" s="203"/>
      <c r="F11266" s="203"/>
    </row>
    <row r="11267" spans="2:6" ht="15.75">
      <c r="B11267" s="188"/>
      <c r="C11267" s="188"/>
      <c r="D11267" s="203"/>
      <c r="E11267" s="203"/>
      <c r="F11267" s="203"/>
    </row>
    <row r="11268" spans="2:6" ht="15.75">
      <c r="B11268" s="188"/>
      <c r="C11268" s="188"/>
      <c r="D11268" s="203"/>
      <c r="E11268" s="203"/>
      <c r="F11268" s="203"/>
    </row>
    <row r="11269" spans="2:6" ht="15.75">
      <c r="B11269" s="188"/>
      <c r="C11269" s="188"/>
      <c r="D11269" s="203"/>
      <c r="E11269" s="203"/>
      <c r="F11269" s="203"/>
    </row>
    <row r="11270" spans="2:6" ht="15.75">
      <c r="B11270" s="188"/>
      <c r="C11270" s="188"/>
      <c r="D11270" s="203"/>
      <c r="E11270" s="203"/>
      <c r="F11270" s="203"/>
    </row>
    <row r="11271" spans="2:6" ht="15.75">
      <c r="B11271" s="188"/>
      <c r="C11271" s="188"/>
      <c r="D11271" s="203"/>
      <c r="E11271" s="203"/>
      <c r="F11271" s="203"/>
    </row>
    <row r="11272" spans="2:6" ht="15.75">
      <c r="B11272" s="188"/>
      <c r="C11272" s="188"/>
      <c r="D11272" s="203"/>
      <c r="E11272" s="203"/>
      <c r="F11272" s="203"/>
    </row>
    <row r="11273" spans="2:6" ht="15.75">
      <c r="B11273" s="188"/>
      <c r="C11273" s="188"/>
      <c r="D11273" s="203"/>
      <c r="E11273" s="203"/>
      <c r="F11273" s="203"/>
    </row>
    <row r="11274" spans="2:6" ht="15.75">
      <c r="B11274" s="188"/>
      <c r="C11274" s="188"/>
      <c r="D11274" s="203"/>
      <c r="E11274" s="203"/>
      <c r="F11274" s="203"/>
    </row>
    <row r="11275" spans="2:6" ht="15.75">
      <c r="B11275" s="188"/>
      <c r="C11275" s="188"/>
      <c r="D11275" s="203"/>
      <c r="E11275" s="203"/>
      <c r="F11275" s="203"/>
    </row>
    <row r="11276" spans="2:6" ht="15.75">
      <c r="B11276" s="188"/>
      <c r="C11276" s="188"/>
      <c r="D11276" s="203"/>
      <c r="E11276" s="203"/>
      <c r="F11276" s="203"/>
    </row>
    <row r="11277" spans="2:6" ht="15.75">
      <c r="B11277" s="188"/>
      <c r="C11277" s="188"/>
      <c r="D11277" s="203"/>
      <c r="E11277" s="203"/>
      <c r="F11277" s="203"/>
    </row>
    <row r="11278" spans="2:6" ht="15.75">
      <c r="B11278" s="188"/>
      <c r="C11278" s="188"/>
      <c r="D11278" s="203"/>
      <c r="E11278" s="203"/>
      <c r="F11278" s="203"/>
    </row>
    <row r="11279" spans="2:6" ht="15.75">
      <c r="B11279" s="188"/>
      <c r="C11279" s="188"/>
      <c r="D11279" s="203"/>
      <c r="E11279" s="203"/>
      <c r="F11279" s="203"/>
    </row>
    <row r="11280" spans="2:6" ht="15.75">
      <c r="B11280" s="188"/>
      <c r="C11280" s="188"/>
      <c r="D11280" s="203"/>
      <c r="E11280" s="203"/>
      <c r="F11280" s="203"/>
    </row>
    <row r="11281" spans="2:6" ht="15.75">
      <c r="B11281" s="188"/>
      <c r="C11281" s="188"/>
      <c r="D11281" s="203"/>
      <c r="E11281" s="203"/>
      <c r="F11281" s="203"/>
    </row>
    <row r="11282" spans="2:6" ht="15.75">
      <c r="B11282" s="188"/>
      <c r="C11282" s="188"/>
      <c r="D11282" s="203"/>
      <c r="E11282" s="203"/>
      <c r="F11282" s="203"/>
    </row>
    <row r="11283" spans="2:6" ht="15.75">
      <c r="B11283" s="188"/>
      <c r="C11283" s="188"/>
      <c r="D11283" s="203"/>
      <c r="E11283" s="203"/>
      <c r="F11283" s="203"/>
    </row>
    <row r="11284" spans="2:6" ht="15.75">
      <c r="B11284" s="188"/>
      <c r="C11284" s="188"/>
      <c r="D11284" s="203"/>
      <c r="E11284" s="203"/>
      <c r="F11284" s="203"/>
    </row>
    <row r="11285" spans="2:6" ht="15.75">
      <c r="B11285" s="188"/>
      <c r="C11285" s="188"/>
      <c r="D11285" s="203"/>
      <c r="E11285" s="203"/>
      <c r="F11285" s="203"/>
    </row>
    <row r="11286" spans="2:6" ht="15.75">
      <c r="B11286" s="188"/>
      <c r="C11286" s="188"/>
      <c r="D11286" s="203"/>
      <c r="E11286" s="203"/>
      <c r="F11286" s="203"/>
    </row>
    <row r="11287" spans="2:6" ht="15.75">
      <c r="B11287" s="188"/>
      <c r="C11287" s="188"/>
      <c r="D11287" s="203"/>
      <c r="E11287" s="203"/>
      <c r="F11287" s="203"/>
    </row>
    <row r="11288" spans="2:6" ht="15.75">
      <c r="B11288" s="188"/>
      <c r="C11288" s="188"/>
      <c r="D11288" s="203"/>
      <c r="E11288" s="203"/>
      <c r="F11288" s="203"/>
    </row>
    <row r="11289" spans="2:6" ht="15.75">
      <c r="B11289" s="188"/>
      <c r="C11289" s="188"/>
      <c r="D11289" s="203"/>
      <c r="E11289" s="203"/>
      <c r="F11289" s="203"/>
    </row>
    <row r="11290" spans="2:6" ht="15.75">
      <c r="B11290" s="188"/>
      <c r="C11290" s="188"/>
      <c r="D11290" s="203"/>
      <c r="E11290" s="203"/>
      <c r="F11290" s="203"/>
    </row>
    <row r="11291" spans="2:6" ht="15.75">
      <c r="B11291" s="188"/>
      <c r="C11291" s="188"/>
      <c r="D11291" s="203"/>
      <c r="E11291" s="203"/>
      <c r="F11291" s="203"/>
    </row>
    <row r="11292" spans="2:6" ht="15.75">
      <c r="B11292" s="188"/>
      <c r="C11292" s="188"/>
      <c r="D11292" s="203"/>
      <c r="E11292" s="203"/>
      <c r="F11292" s="203"/>
    </row>
    <row r="11293" spans="2:6" ht="15.75">
      <c r="B11293" s="188"/>
      <c r="C11293" s="188"/>
      <c r="D11293" s="203"/>
      <c r="E11293" s="203"/>
      <c r="F11293" s="203"/>
    </row>
    <row r="11294" spans="2:6" ht="15.75">
      <c r="B11294" s="188"/>
      <c r="C11294" s="188"/>
      <c r="D11294" s="203"/>
      <c r="E11294" s="203"/>
      <c r="F11294" s="203"/>
    </row>
    <row r="11295" spans="2:6" ht="15.75">
      <c r="B11295" s="188"/>
      <c r="C11295" s="188"/>
      <c r="D11295" s="203"/>
      <c r="E11295" s="203"/>
      <c r="F11295" s="203"/>
    </row>
    <row r="11296" spans="2:6" ht="15.75">
      <c r="B11296" s="188"/>
      <c r="C11296" s="188"/>
      <c r="D11296" s="203"/>
      <c r="E11296" s="203"/>
      <c r="F11296" s="203"/>
    </row>
    <row r="11297" spans="2:6" ht="15.75">
      <c r="B11297" s="188"/>
      <c r="C11297" s="188"/>
      <c r="D11297" s="203"/>
      <c r="E11297" s="203"/>
      <c r="F11297" s="203"/>
    </row>
    <row r="11298" spans="2:6" ht="15.75">
      <c r="B11298" s="188"/>
      <c r="C11298" s="188"/>
      <c r="D11298" s="203"/>
      <c r="E11298" s="203"/>
      <c r="F11298" s="203"/>
    </row>
    <row r="11299" spans="2:6" ht="15.75">
      <c r="B11299" s="188"/>
      <c r="C11299" s="188"/>
      <c r="D11299" s="203"/>
      <c r="E11299" s="203"/>
      <c r="F11299" s="203"/>
    </row>
    <row r="11300" spans="2:6" ht="15.75">
      <c r="B11300" s="188"/>
      <c r="C11300" s="188"/>
      <c r="D11300" s="203"/>
      <c r="E11300" s="203"/>
      <c r="F11300" s="203"/>
    </row>
    <row r="11301" spans="2:6" ht="15.75">
      <c r="B11301" s="188"/>
      <c r="C11301" s="188"/>
      <c r="D11301" s="203"/>
      <c r="E11301" s="203"/>
      <c r="F11301" s="203"/>
    </row>
    <row r="11302" spans="2:6" ht="15.75">
      <c r="B11302" s="188"/>
      <c r="C11302" s="188"/>
      <c r="D11302" s="203"/>
      <c r="E11302" s="203"/>
      <c r="F11302" s="203"/>
    </row>
    <row r="11303" spans="2:6" ht="15.75">
      <c r="B11303" s="188"/>
      <c r="C11303" s="188"/>
      <c r="D11303" s="203"/>
      <c r="E11303" s="203"/>
      <c r="F11303" s="203"/>
    </row>
    <row r="11304" spans="2:6" ht="15.75">
      <c r="B11304" s="188"/>
      <c r="C11304" s="188"/>
      <c r="D11304" s="203"/>
      <c r="E11304" s="203"/>
      <c r="F11304" s="203"/>
    </row>
    <row r="11305" spans="2:6" ht="15.75">
      <c r="B11305" s="188"/>
      <c r="C11305" s="188"/>
      <c r="D11305" s="203"/>
      <c r="E11305" s="203"/>
      <c r="F11305" s="203"/>
    </row>
    <row r="11306" spans="2:6" ht="15.75">
      <c r="B11306" s="188"/>
      <c r="C11306" s="188"/>
      <c r="D11306" s="203"/>
      <c r="E11306" s="203"/>
      <c r="F11306" s="203"/>
    </row>
    <row r="11307" spans="2:6" ht="15.75">
      <c r="B11307" s="188"/>
      <c r="C11307" s="188"/>
      <c r="D11307" s="203"/>
      <c r="E11307" s="203"/>
      <c r="F11307" s="203"/>
    </row>
    <row r="11308" spans="2:6" ht="15.75">
      <c r="B11308" s="188"/>
      <c r="C11308" s="188"/>
      <c r="D11308" s="203"/>
      <c r="E11308" s="203"/>
      <c r="F11308" s="203"/>
    </row>
    <row r="11309" spans="2:6" ht="15.75">
      <c r="B11309" s="188"/>
      <c r="C11309" s="188"/>
      <c r="D11309" s="203"/>
      <c r="E11309" s="203"/>
      <c r="F11309" s="203"/>
    </row>
    <row r="11310" spans="2:6" ht="15.75">
      <c r="B11310" s="188"/>
      <c r="C11310" s="188"/>
      <c r="D11310" s="203"/>
      <c r="E11310" s="203"/>
      <c r="F11310" s="203"/>
    </row>
    <row r="11311" spans="2:6" ht="15.75">
      <c r="B11311" s="188"/>
      <c r="C11311" s="188"/>
      <c r="D11311" s="203"/>
      <c r="E11311" s="203"/>
      <c r="F11311" s="203"/>
    </row>
    <row r="11312" spans="2:6" ht="15.75">
      <c r="B11312" s="188"/>
      <c r="C11312" s="188"/>
      <c r="D11312" s="203"/>
      <c r="E11312" s="203"/>
      <c r="F11312" s="203"/>
    </row>
    <row r="11313" spans="2:6" ht="15.75">
      <c r="B11313" s="188"/>
      <c r="C11313" s="188"/>
      <c r="D11313" s="203"/>
      <c r="E11313" s="203"/>
      <c r="F11313" s="203"/>
    </row>
    <row r="11314" spans="2:6" ht="15.75">
      <c r="B11314" s="188"/>
      <c r="C11314" s="188"/>
      <c r="D11314" s="203"/>
      <c r="E11314" s="203"/>
      <c r="F11314" s="203"/>
    </row>
    <row r="11315" spans="2:6" ht="15.75">
      <c r="B11315" s="188"/>
      <c r="C11315" s="188"/>
      <c r="D11315" s="203"/>
      <c r="E11315" s="203"/>
      <c r="F11315" s="203"/>
    </row>
    <row r="11316" spans="2:6" ht="15.75">
      <c r="B11316" s="188"/>
      <c r="C11316" s="188"/>
      <c r="D11316" s="203"/>
      <c r="E11316" s="203"/>
      <c r="F11316" s="203"/>
    </row>
    <row r="11317" spans="2:6" ht="15.75">
      <c r="B11317" s="188"/>
      <c r="C11317" s="188"/>
      <c r="D11317" s="203"/>
      <c r="E11317" s="203"/>
      <c r="F11317" s="203"/>
    </row>
    <row r="11318" spans="2:6" ht="15.75">
      <c r="B11318" s="188"/>
      <c r="C11318" s="188"/>
      <c r="D11318" s="203"/>
      <c r="E11318" s="203"/>
      <c r="F11318" s="203"/>
    </row>
    <row r="11319" spans="2:6" ht="15.75">
      <c r="B11319" s="188"/>
      <c r="C11319" s="188"/>
      <c r="D11319" s="203"/>
      <c r="E11319" s="203"/>
      <c r="F11319" s="203"/>
    </row>
    <row r="11320" spans="2:6" ht="15.75">
      <c r="B11320" s="188"/>
      <c r="C11320" s="188"/>
      <c r="D11320" s="203"/>
      <c r="E11320" s="203"/>
      <c r="F11320" s="203"/>
    </row>
    <row r="11321" spans="2:6" ht="15.75">
      <c r="B11321" s="188"/>
      <c r="C11321" s="188"/>
      <c r="D11321" s="203"/>
      <c r="E11321" s="203"/>
      <c r="F11321" s="203"/>
    </row>
    <row r="11322" spans="2:6" ht="15.75">
      <c r="B11322" s="188"/>
      <c r="C11322" s="188"/>
      <c r="D11322" s="203"/>
      <c r="E11322" s="203"/>
      <c r="F11322" s="203"/>
    </row>
    <row r="11323" spans="2:6" ht="15.75">
      <c r="B11323" s="188"/>
      <c r="C11323" s="188"/>
      <c r="D11323" s="203"/>
      <c r="E11323" s="203"/>
      <c r="F11323" s="203"/>
    </row>
    <row r="11324" spans="2:6" ht="15.75">
      <c r="B11324" s="188"/>
      <c r="C11324" s="188"/>
      <c r="D11324" s="203"/>
      <c r="E11324" s="203"/>
      <c r="F11324" s="203"/>
    </row>
    <row r="11325" spans="2:6" ht="15.75">
      <c r="B11325" s="188"/>
      <c r="C11325" s="188"/>
      <c r="D11325" s="203"/>
      <c r="E11325" s="203"/>
      <c r="F11325" s="203"/>
    </row>
    <row r="11326" spans="2:6" ht="15.75">
      <c r="B11326" s="188"/>
      <c r="C11326" s="188"/>
      <c r="D11326" s="203"/>
      <c r="E11326" s="203"/>
      <c r="F11326" s="203"/>
    </row>
    <row r="11327" spans="2:6" ht="15.75">
      <c r="B11327" s="188"/>
      <c r="C11327" s="188"/>
      <c r="D11327" s="203"/>
      <c r="E11327" s="203"/>
      <c r="F11327" s="203"/>
    </row>
    <row r="11328" spans="2:6" ht="15.75">
      <c r="B11328" s="188"/>
      <c r="C11328" s="188"/>
      <c r="D11328" s="203"/>
      <c r="E11328" s="203"/>
      <c r="F11328" s="203"/>
    </row>
    <row r="11329" spans="2:6" ht="15.75">
      <c r="B11329" s="188"/>
      <c r="C11329" s="188"/>
      <c r="D11329" s="203"/>
      <c r="E11329" s="203"/>
      <c r="F11329" s="203"/>
    </row>
    <row r="11330" spans="2:6" ht="15.75">
      <c r="B11330" s="188"/>
      <c r="C11330" s="188"/>
      <c r="D11330" s="203"/>
      <c r="E11330" s="203"/>
      <c r="F11330" s="203"/>
    </row>
    <row r="11331" spans="2:6" ht="15.75">
      <c r="B11331" s="188"/>
      <c r="C11331" s="188"/>
      <c r="D11331" s="203"/>
      <c r="E11331" s="203"/>
      <c r="F11331" s="203"/>
    </row>
    <row r="11332" spans="2:6" ht="15.75">
      <c r="B11332" s="188"/>
      <c r="C11332" s="188"/>
      <c r="D11332" s="203"/>
      <c r="E11332" s="203"/>
      <c r="F11332" s="203"/>
    </row>
    <row r="11333" spans="2:6" ht="15.75">
      <c r="B11333" s="188"/>
      <c r="C11333" s="188"/>
      <c r="D11333" s="203"/>
      <c r="E11333" s="203"/>
      <c r="F11333" s="203"/>
    </row>
    <row r="11334" spans="2:6" ht="15.75">
      <c r="B11334" s="188"/>
      <c r="C11334" s="188"/>
      <c r="D11334" s="203"/>
      <c r="E11334" s="203"/>
      <c r="F11334" s="203"/>
    </row>
    <row r="11335" spans="2:6" ht="15.75">
      <c r="B11335" s="188"/>
      <c r="C11335" s="188"/>
      <c r="D11335" s="203"/>
      <c r="E11335" s="203"/>
      <c r="F11335" s="203"/>
    </row>
    <row r="11336" spans="2:6" ht="15.75">
      <c r="B11336" s="188"/>
      <c r="C11336" s="188"/>
      <c r="D11336" s="203"/>
      <c r="E11336" s="203"/>
      <c r="F11336" s="203"/>
    </row>
    <row r="11337" spans="2:6" ht="15.75">
      <c r="B11337" s="188"/>
      <c r="C11337" s="188"/>
      <c r="D11337" s="203"/>
      <c r="E11337" s="203"/>
      <c r="F11337" s="203"/>
    </row>
    <row r="11338" spans="2:6" ht="15.75">
      <c r="B11338" s="188"/>
      <c r="C11338" s="188"/>
      <c r="D11338" s="203"/>
      <c r="E11338" s="203"/>
      <c r="F11338" s="203"/>
    </row>
    <row r="11339" spans="2:6" ht="15.75">
      <c r="B11339" s="188"/>
      <c r="C11339" s="188"/>
      <c r="D11339" s="203"/>
      <c r="E11339" s="203"/>
      <c r="F11339" s="203"/>
    </row>
    <row r="11340" spans="2:6" ht="15.75">
      <c r="B11340" s="188"/>
      <c r="C11340" s="188"/>
      <c r="D11340" s="203"/>
      <c r="E11340" s="203"/>
      <c r="F11340" s="203"/>
    </row>
    <row r="11341" spans="2:6" ht="15.75">
      <c r="B11341" s="188"/>
      <c r="C11341" s="188"/>
      <c r="D11341" s="203"/>
      <c r="E11341" s="203"/>
      <c r="F11341" s="203"/>
    </row>
    <row r="11342" spans="2:6" ht="15.75">
      <c r="B11342" s="188"/>
      <c r="C11342" s="188"/>
      <c r="D11342" s="203"/>
      <c r="E11342" s="203"/>
      <c r="F11342" s="203"/>
    </row>
    <row r="11343" spans="2:6" ht="15.75">
      <c r="B11343" s="188"/>
      <c r="C11343" s="188"/>
      <c r="D11343" s="203"/>
      <c r="E11343" s="203"/>
      <c r="F11343" s="203"/>
    </row>
    <row r="11344" spans="2:6" ht="15.75">
      <c r="B11344" s="188"/>
      <c r="C11344" s="188"/>
      <c r="D11344" s="203"/>
      <c r="E11344" s="203"/>
      <c r="F11344" s="203"/>
    </row>
    <row r="11345" spans="2:6" ht="15.75">
      <c r="B11345" s="188"/>
      <c r="C11345" s="188"/>
      <c r="D11345" s="203"/>
      <c r="E11345" s="203"/>
      <c r="F11345" s="203"/>
    </row>
    <row r="11346" spans="2:6" ht="15.75">
      <c r="B11346" s="188"/>
      <c r="C11346" s="188"/>
      <c r="D11346" s="203"/>
      <c r="E11346" s="203"/>
      <c r="F11346" s="203"/>
    </row>
    <row r="11347" spans="2:6" ht="15.75">
      <c r="B11347" s="188"/>
      <c r="C11347" s="188"/>
      <c r="D11347" s="203"/>
      <c r="E11347" s="203"/>
      <c r="F11347" s="203"/>
    </row>
    <row r="11348" spans="2:6" ht="15.75">
      <c r="B11348" s="188"/>
      <c r="C11348" s="188"/>
      <c r="D11348" s="203"/>
      <c r="E11348" s="203"/>
      <c r="F11348" s="203"/>
    </row>
    <row r="11349" spans="2:6" ht="15.75">
      <c r="B11349" s="188"/>
      <c r="C11349" s="188"/>
      <c r="D11349" s="203"/>
      <c r="E11349" s="203"/>
      <c r="F11349" s="203"/>
    </row>
    <row r="11350" spans="2:6" ht="15.75">
      <c r="B11350" s="188"/>
      <c r="C11350" s="188"/>
      <c r="D11350" s="203"/>
      <c r="E11350" s="203"/>
      <c r="F11350" s="203"/>
    </row>
    <row r="11351" spans="2:6" ht="15.75">
      <c r="B11351" s="188"/>
      <c r="C11351" s="188"/>
      <c r="D11351" s="203"/>
      <c r="E11351" s="203"/>
      <c r="F11351" s="203"/>
    </row>
    <row r="11352" spans="2:6" ht="15.75">
      <c r="B11352" s="188"/>
      <c r="C11352" s="188"/>
      <c r="D11352" s="203"/>
      <c r="E11352" s="203"/>
      <c r="F11352" s="203"/>
    </row>
    <row r="11353" spans="2:6" ht="15.75">
      <c r="B11353" s="188"/>
      <c r="C11353" s="188"/>
      <c r="D11353" s="203"/>
      <c r="E11353" s="203"/>
      <c r="F11353" s="203"/>
    </row>
    <row r="11354" spans="2:6" ht="15.75">
      <c r="B11354" s="188"/>
      <c r="C11354" s="188"/>
      <c r="D11354" s="203"/>
      <c r="E11354" s="203"/>
      <c r="F11354" s="203"/>
    </row>
    <row r="11355" spans="2:6" ht="15.75">
      <c r="B11355" s="188"/>
      <c r="C11355" s="188"/>
      <c r="D11355" s="203"/>
      <c r="E11355" s="203"/>
      <c r="F11355" s="203"/>
    </row>
    <row r="11356" spans="2:6" ht="15.75">
      <c r="B11356" s="188"/>
      <c r="C11356" s="188"/>
      <c r="D11356" s="203"/>
      <c r="E11356" s="203"/>
      <c r="F11356" s="203"/>
    </row>
    <row r="11357" spans="2:6" ht="15.75">
      <c r="B11357" s="188"/>
      <c r="C11357" s="188"/>
      <c r="D11357" s="203"/>
      <c r="E11357" s="203"/>
      <c r="F11357" s="203"/>
    </row>
    <row r="11358" spans="2:6" ht="15.75">
      <c r="B11358" s="188"/>
      <c r="C11358" s="188"/>
      <c r="D11358" s="203"/>
      <c r="E11358" s="203"/>
      <c r="F11358" s="203"/>
    </row>
    <row r="11359" spans="2:6" ht="15.75">
      <c r="B11359" s="188"/>
      <c r="C11359" s="188"/>
      <c r="D11359" s="203"/>
      <c r="E11359" s="203"/>
      <c r="F11359" s="203"/>
    </row>
    <row r="11360" spans="2:6" ht="15.75">
      <c r="B11360" s="188"/>
      <c r="C11360" s="188"/>
      <c r="D11360" s="203"/>
      <c r="E11360" s="203"/>
      <c r="F11360" s="203"/>
    </row>
    <row r="11361" spans="2:6" ht="15.75">
      <c r="B11361" s="188"/>
      <c r="C11361" s="188"/>
      <c r="D11361" s="203"/>
      <c r="E11361" s="203"/>
      <c r="F11361" s="203"/>
    </row>
    <row r="11362" spans="2:6" ht="15.75">
      <c r="B11362" s="188"/>
      <c r="C11362" s="188"/>
      <c r="D11362" s="203"/>
      <c r="E11362" s="203"/>
      <c r="F11362" s="203"/>
    </row>
    <row r="11363" spans="2:6" ht="15.75">
      <c r="B11363" s="188"/>
      <c r="C11363" s="188"/>
      <c r="D11363" s="203"/>
      <c r="E11363" s="203"/>
      <c r="F11363" s="203"/>
    </row>
    <row r="11364" spans="2:6" ht="15.75">
      <c r="B11364" s="188"/>
      <c r="C11364" s="188"/>
      <c r="D11364" s="203"/>
      <c r="E11364" s="203"/>
      <c r="F11364" s="203"/>
    </row>
    <row r="11365" spans="2:6" ht="15.75">
      <c r="B11365" s="188"/>
      <c r="C11365" s="188"/>
      <c r="D11365" s="203"/>
      <c r="E11365" s="203"/>
      <c r="F11365" s="203"/>
    </row>
    <row r="11366" spans="2:6" ht="15.75">
      <c r="B11366" s="188"/>
      <c r="C11366" s="188"/>
      <c r="D11366" s="203"/>
      <c r="E11366" s="203"/>
      <c r="F11366" s="203"/>
    </row>
    <row r="11367" spans="2:6" ht="15.75">
      <c r="B11367" s="188"/>
      <c r="C11367" s="188"/>
      <c r="D11367" s="203"/>
      <c r="E11367" s="203"/>
      <c r="F11367" s="203"/>
    </row>
    <row r="11368" spans="2:6" ht="15.75">
      <c r="B11368" s="188"/>
      <c r="C11368" s="188"/>
      <c r="D11368" s="203"/>
      <c r="E11368" s="203"/>
      <c r="F11368" s="203"/>
    </row>
    <row r="11369" spans="2:6" ht="15.75">
      <c r="B11369" s="188"/>
      <c r="C11369" s="188"/>
      <c r="D11369" s="203"/>
      <c r="E11369" s="203"/>
      <c r="F11369" s="203"/>
    </row>
    <row r="11370" spans="2:6" ht="15.75">
      <c r="B11370" s="188"/>
      <c r="C11370" s="188"/>
      <c r="D11370" s="203"/>
      <c r="E11370" s="203"/>
      <c r="F11370" s="203"/>
    </row>
    <row r="11371" spans="2:6" ht="15.75">
      <c r="B11371" s="188"/>
      <c r="C11371" s="188"/>
      <c r="D11371" s="203"/>
      <c r="E11371" s="203"/>
      <c r="F11371" s="203"/>
    </row>
    <row r="11372" spans="2:6" ht="15.75">
      <c r="B11372" s="188"/>
      <c r="C11372" s="188"/>
      <c r="D11372" s="203"/>
      <c r="E11372" s="203"/>
      <c r="F11372" s="203"/>
    </row>
    <row r="11373" spans="2:6" ht="15.75">
      <c r="B11373" s="188"/>
      <c r="C11373" s="188"/>
      <c r="D11373" s="203"/>
      <c r="E11373" s="203"/>
      <c r="F11373" s="203"/>
    </row>
    <row r="11374" spans="2:6" ht="15.75">
      <c r="B11374" s="188"/>
      <c r="C11374" s="188"/>
      <c r="D11374" s="203"/>
      <c r="E11374" s="203"/>
      <c r="F11374" s="203"/>
    </row>
    <row r="11375" spans="2:6" ht="15.75">
      <c r="B11375" s="188"/>
      <c r="C11375" s="188"/>
      <c r="D11375" s="203"/>
      <c r="E11375" s="203"/>
      <c r="F11375" s="203"/>
    </row>
    <row r="11376" spans="2:6" ht="15.75">
      <c r="B11376" s="188"/>
      <c r="C11376" s="188"/>
      <c r="D11376" s="203"/>
      <c r="E11376" s="203"/>
      <c r="F11376" s="203"/>
    </row>
    <row r="11377" spans="2:6" ht="15.75">
      <c r="B11377" s="188"/>
      <c r="C11377" s="188"/>
      <c r="D11377" s="203"/>
      <c r="E11377" s="203"/>
      <c r="F11377" s="203"/>
    </row>
    <row r="11378" spans="2:6" ht="15.75">
      <c r="B11378" s="188"/>
      <c r="C11378" s="188"/>
      <c r="D11378" s="203"/>
      <c r="E11378" s="203"/>
      <c r="F11378" s="203"/>
    </row>
    <row r="11379" spans="2:6" ht="15.75">
      <c r="B11379" s="188"/>
      <c r="C11379" s="188"/>
      <c r="D11379" s="203"/>
      <c r="E11379" s="203"/>
      <c r="F11379" s="203"/>
    </row>
    <row r="11380" spans="2:6" ht="15.75">
      <c r="B11380" s="188"/>
      <c r="C11380" s="188"/>
      <c r="D11380" s="203"/>
      <c r="E11380" s="203"/>
      <c r="F11380" s="203"/>
    </row>
    <row r="11381" spans="2:6" ht="15.75">
      <c r="B11381" s="188"/>
      <c r="C11381" s="188"/>
      <c r="D11381" s="203"/>
      <c r="E11381" s="203"/>
      <c r="F11381" s="203"/>
    </row>
    <row r="11382" spans="2:6" ht="15.75">
      <c r="B11382" s="188"/>
      <c r="C11382" s="188"/>
      <c r="D11382" s="203"/>
      <c r="E11382" s="203"/>
      <c r="F11382" s="203"/>
    </row>
    <row r="11383" spans="2:6" ht="15.75">
      <c r="B11383" s="188"/>
      <c r="C11383" s="188"/>
      <c r="D11383" s="203"/>
      <c r="E11383" s="203"/>
      <c r="F11383" s="203"/>
    </row>
    <row r="11384" spans="2:6" ht="15.75">
      <c r="B11384" s="188"/>
      <c r="C11384" s="188"/>
      <c r="D11384" s="203"/>
      <c r="E11384" s="203"/>
      <c r="F11384" s="203"/>
    </row>
    <row r="11385" spans="2:6" ht="15.75">
      <c r="B11385" s="188"/>
      <c r="C11385" s="188"/>
      <c r="D11385" s="203"/>
      <c r="E11385" s="203"/>
      <c r="F11385" s="203"/>
    </row>
    <row r="11386" spans="2:6" ht="15.75">
      <c r="B11386" s="188"/>
      <c r="C11386" s="188"/>
      <c r="D11386" s="203"/>
      <c r="E11386" s="203"/>
      <c r="F11386" s="203"/>
    </row>
    <row r="11387" spans="2:6" ht="15.75">
      <c r="B11387" s="188"/>
      <c r="C11387" s="188"/>
      <c r="D11387" s="203"/>
      <c r="E11387" s="203"/>
      <c r="F11387" s="203"/>
    </row>
    <row r="11388" spans="2:6" ht="15.75">
      <c r="B11388" s="188"/>
      <c r="C11388" s="188"/>
      <c r="D11388" s="203"/>
      <c r="E11388" s="203"/>
      <c r="F11388" s="203"/>
    </row>
    <row r="11389" spans="2:6" ht="15.75">
      <c r="B11389" s="188"/>
      <c r="C11389" s="188"/>
      <c r="D11389" s="203"/>
      <c r="E11389" s="203"/>
      <c r="F11389" s="203"/>
    </row>
    <row r="11390" spans="2:6" ht="15.75">
      <c r="B11390" s="188"/>
      <c r="C11390" s="188"/>
      <c r="D11390" s="203"/>
      <c r="E11390" s="203"/>
      <c r="F11390" s="203"/>
    </row>
    <row r="11391" spans="2:6" ht="15.75">
      <c r="B11391" s="188"/>
      <c r="C11391" s="188"/>
      <c r="D11391" s="203"/>
      <c r="E11391" s="203"/>
      <c r="F11391" s="203"/>
    </row>
    <row r="11392" spans="2:6" ht="15.75">
      <c r="B11392" s="188"/>
      <c r="C11392" s="188"/>
      <c r="D11392" s="203"/>
      <c r="E11392" s="203"/>
      <c r="F11392" s="203"/>
    </row>
    <row r="11393" spans="2:6" ht="15.75">
      <c r="B11393" s="188"/>
      <c r="C11393" s="188"/>
      <c r="D11393" s="203"/>
      <c r="E11393" s="203"/>
      <c r="F11393" s="203"/>
    </row>
    <row r="11394" spans="2:6" ht="15.75">
      <c r="B11394" s="188"/>
      <c r="C11394" s="188"/>
      <c r="D11394" s="203"/>
      <c r="E11394" s="203"/>
      <c r="F11394" s="203"/>
    </row>
    <row r="11395" spans="2:6" ht="15.75">
      <c r="B11395" s="188"/>
      <c r="C11395" s="188"/>
      <c r="D11395" s="203"/>
      <c r="E11395" s="203"/>
      <c r="F11395" s="203"/>
    </row>
    <row r="11396" spans="2:6" ht="15.75">
      <c r="B11396" s="188"/>
      <c r="C11396" s="188"/>
      <c r="D11396" s="203"/>
      <c r="E11396" s="203"/>
      <c r="F11396" s="203"/>
    </row>
    <row r="11397" spans="2:6" ht="15.75">
      <c r="B11397" s="188"/>
      <c r="C11397" s="188"/>
      <c r="D11397" s="203"/>
      <c r="E11397" s="203"/>
      <c r="F11397" s="203"/>
    </row>
    <row r="11398" spans="2:6" ht="15.75">
      <c r="B11398" s="188"/>
      <c r="C11398" s="188"/>
      <c r="D11398" s="203"/>
      <c r="E11398" s="203"/>
      <c r="F11398" s="203"/>
    </row>
    <row r="11399" spans="2:6" ht="15.75">
      <c r="B11399" s="188"/>
      <c r="C11399" s="188"/>
      <c r="D11399" s="203"/>
      <c r="E11399" s="203"/>
      <c r="F11399" s="203"/>
    </row>
    <row r="11400" spans="2:6" ht="15.75">
      <c r="B11400" s="188"/>
      <c r="C11400" s="188"/>
      <c r="D11400" s="203"/>
      <c r="E11400" s="203"/>
      <c r="F11400" s="203"/>
    </row>
    <row r="11401" spans="2:6" ht="15.75">
      <c r="B11401" s="188"/>
      <c r="C11401" s="188"/>
      <c r="D11401" s="203"/>
      <c r="E11401" s="203"/>
      <c r="F11401" s="203"/>
    </row>
    <row r="11402" spans="2:6" ht="15.75">
      <c r="B11402" s="188"/>
      <c r="C11402" s="188"/>
      <c r="D11402" s="203"/>
      <c r="E11402" s="203"/>
      <c r="F11402" s="203"/>
    </row>
    <row r="11403" spans="2:6" ht="15.75">
      <c r="B11403" s="188"/>
      <c r="C11403" s="188"/>
      <c r="D11403" s="203"/>
      <c r="E11403" s="203"/>
      <c r="F11403" s="203"/>
    </row>
    <row r="11404" spans="2:6" ht="15.75">
      <c r="B11404" s="188"/>
      <c r="C11404" s="188"/>
      <c r="D11404" s="203"/>
      <c r="E11404" s="203"/>
      <c r="F11404" s="203"/>
    </row>
    <row r="11405" spans="2:6" ht="15.75">
      <c r="B11405" s="188"/>
      <c r="C11405" s="188"/>
      <c r="D11405" s="203"/>
      <c r="E11405" s="203"/>
      <c r="F11405" s="203"/>
    </row>
    <row r="11406" spans="2:6" ht="15.75">
      <c r="B11406" s="188"/>
      <c r="C11406" s="188"/>
      <c r="D11406" s="203"/>
      <c r="E11406" s="203"/>
      <c r="F11406" s="203"/>
    </row>
    <row r="11407" spans="2:6" ht="15.75">
      <c r="B11407" s="188"/>
      <c r="C11407" s="188"/>
      <c r="D11407" s="203"/>
      <c r="E11407" s="203"/>
      <c r="F11407" s="203"/>
    </row>
    <row r="11408" spans="2:6" ht="15.75">
      <c r="B11408" s="188"/>
      <c r="C11408" s="188"/>
      <c r="D11408" s="203"/>
      <c r="E11408" s="203"/>
      <c r="F11408" s="203"/>
    </row>
    <row r="11409" spans="2:6" ht="15.75">
      <c r="B11409" s="188"/>
      <c r="C11409" s="188"/>
      <c r="D11409" s="203"/>
      <c r="E11409" s="203"/>
      <c r="F11409" s="203"/>
    </row>
    <row r="11410" spans="2:6" ht="15.75">
      <c r="B11410" s="188"/>
      <c r="C11410" s="188"/>
      <c r="D11410" s="203"/>
      <c r="E11410" s="203"/>
      <c r="F11410" s="203"/>
    </row>
    <row r="11411" spans="2:6" ht="15.75">
      <c r="B11411" s="188"/>
      <c r="C11411" s="188"/>
      <c r="D11411" s="203"/>
      <c r="E11411" s="203"/>
      <c r="F11411" s="203"/>
    </row>
    <row r="11412" spans="2:6" ht="15.75">
      <c r="B11412" s="188"/>
      <c r="C11412" s="188"/>
      <c r="D11412" s="203"/>
      <c r="E11412" s="203"/>
      <c r="F11412" s="203"/>
    </row>
    <row r="11413" spans="2:6" ht="15.75">
      <c r="B11413" s="188"/>
      <c r="C11413" s="188"/>
      <c r="D11413" s="203"/>
      <c r="E11413" s="203"/>
      <c r="F11413" s="203"/>
    </row>
    <row r="11414" spans="2:6" ht="15.75">
      <c r="B11414" s="188"/>
      <c r="C11414" s="188"/>
      <c r="D11414" s="203"/>
      <c r="E11414" s="203"/>
      <c r="F11414" s="203"/>
    </row>
    <row r="11415" spans="2:6" ht="15.75">
      <c r="B11415" s="188"/>
      <c r="C11415" s="188"/>
      <c r="D11415" s="203"/>
      <c r="E11415" s="203"/>
      <c r="F11415" s="203"/>
    </row>
    <row r="11416" spans="2:6" ht="15.75">
      <c r="B11416" s="188"/>
      <c r="C11416" s="188"/>
      <c r="D11416" s="203"/>
      <c r="E11416" s="203"/>
      <c r="F11416" s="203"/>
    </row>
    <row r="11417" spans="2:6" ht="15.75">
      <c r="B11417" s="188"/>
      <c r="C11417" s="188"/>
      <c r="D11417" s="203"/>
      <c r="E11417" s="203"/>
      <c r="F11417" s="203"/>
    </row>
    <row r="11418" spans="2:6" ht="15.75">
      <c r="B11418" s="188"/>
      <c r="C11418" s="188"/>
      <c r="D11418" s="203"/>
      <c r="E11418" s="203"/>
      <c r="F11418" s="203"/>
    </row>
    <row r="11419" spans="2:6" ht="15.75">
      <c r="B11419" s="188"/>
      <c r="C11419" s="188"/>
      <c r="D11419" s="203"/>
      <c r="E11419" s="203"/>
      <c r="F11419" s="203"/>
    </row>
    <row r="11420" spans="2:6" ht="15.75">
      <c r="B11420" s="188"/>
      <c r="C11420" s="188"/>
      <c r="D11420" s="203"/>
      <c r="E11420" s="203"/>
      <c r="F11420" s="203"/>
    </row>
    <row r="11421" spans="2:6" ht="15.75">
      <c r="B11421" s="188"/>
      <c r="C11421" s="188"/>
      <c r="D11421" s="203"/>
      <c r="E11421" s="203"/>
      <c r="F11421" s="203"/>
    </row>
    <row r="11422" spans="2:6" ht="15.75">
      <c r="B11422" s="188"/>
      <c r="C11422" s="188"/>
      <c r="D11422" s="203"/>
      <c r="E11422" s="203"/>
      <c r="F11422" s="203"/>
    </row>
    <row r="11423" spans="2:6" ht="15.75">
      <c r="B11423" s="188"/>
      <c r="C11423" s="188"/>
      <c r="D11423" s="203"/>
      <c r="E11423" s="203"/>
      <c r="F11423" s="203"/>
    </row>
    <row r="11424" spans="2:6" ht="15.75">
      <c r="B11424" s="188"/>
      <c r="C11424" s="188"/>
      <c r="D11424" s="203"/>
      <c r="E11424" s="203"/>
      <c r="F11424" s="203"/>
    </row>
    <row r="11425" spans="2:6" ht="15.75">
      <c r="B11425" s="188"/>
      <c r="C11425" s="188"/>
      <c r="D11425" s="203"/>
      <c r="E11425" s="203"/>
      <c r="F11425" s="203"/>
    </row>
    <row r="11426" spans="2:6" ht="15.75">
      <c r="B11426" s="188"/>
      <c r="C11426" s="188"/>
      <c r="D11426" s="203"/>
      <c r="E11426" s="203"/>
      <c r="F11426" s="203"/>
    </row>
    <row r="11427" spans="2:6" ht="15.75">
      <c r="B11427" s="188"/>
      <c r="C11427" s="188"/>
      <c r="D11427" s="203"/>
      <c r="E11427" s="203"/>
      <c r="F11427" s="203"/>
    </row>
    <row r="11428" spans="2:6" ht="15.75">
      <c r="B11428" s="188"/>
      <c r="C11428" s="188"/>
      <c r="D11428" s="203"/>
      <c r="E11428" s="203"/>
      <c r="F11428" s="203"/>
    </row>
    <row r="11429" spans="2:6" ht="15.75">
      <c r="B11429" s="188"/>
      <c r="C11429" s="188"/>
      <c r="D11429" s="203"/>
      <c r="E11429" s="203"/>
      <c r="F11429" s="203"/>
    </row>
    <row r="11430" spans="2:6" ht="15.75">
      <c r="B11430" s="188"/>
      <c r="C11430" s="188"/>
      <c r="D11430" s="203"/>
      <c r="E11430" s="203"/>
      <c r="F11430" s="203"/>
    </row>
    <row r="11431" spans="2:6" ht="15.75">
      <c r="B11431" s="188"/>
      <c r="C11431" s="188"/>
      <c r="D11431" s="203"/>
      <c r="E11431" s="203"/>
      <c r="F11431" s="203"/>
    </row>
    <row r="11432" spans="2:6" ht="15.75">
      <c r="B11432" s="188"/>
      <c r="C11432" s="188"/>
      <c r="D11432" s="203"/>
      <c r="E11432" s="203"/>
      <c r="F11432" s="203"/>
    </row>
    <row r="11433" spans="2:6" ht="15.75">
      <c r="B11433" s="188"/>
      <c r="C11433" s="188"/>
      <c r="D11433" s="203"/>
      <c r="E11433" s="203"/>
      <c r="F11433" s="203"/>
    </row>
    <row r="11434" spans="2:6" ht="15.75">
      <c r="B11434" s="188"/>
      <c r="C11434" s="188"/>
      <c r="D11434" s="203"/>
      <c r="E11434" s="203"/>
      <c r="F11434" s="203"/>
    </row>
    <row r="11435" spans="2:6" ht="15.75">
      <c r="B11435" s="188"/>
      <c r="C11435" s="188"/>
      <c r="D11435" s="203"/>
      <c r="E11435" s="203"/>
      <c r="F11435" s="203"/>
    </row>
    <row r="11436" spans="2:6" ht="15.75">
      <c r="B11436" s="188"/>
      <c r="C11436" s="188"/>
      <c r="D11436" s="203"/>
      <c r="E11436" s="203"/>
      <c r="F11436" s="203"/>
    </row>
    <row r="11437" spans="2:6" ht="15.75">
      <c r="B11437" s="188"/>
      <c r="C11437" s="188"/>
      <c r="D11437" s="203"/>
      <c r="E11437" s="203"/>
      <c r="F11437" s="203"/>
    </row>
    <row r="11438" spans="2:6" ht="15.75">
      <c r="B11438" s="188"/>
      <c r="C11438" s="188"/>
      <c r="D11438" s="203"/>
      <c r="E11438" s="203"/>
      <c r="F11438" s="203"/>
    </row>
    <row r="11439" spans="2:6" ht="15.75">
      <c r="B11439" s="188"/>
      <c r="C11439" s="188"/>
      <c r="D11439" s="203"/>
      <c r="E11439" s="203"/>
      <c r="F11439" s="203"/>
    </row>
    <row r="11440" spans="2:6" ht="15.75">
      <c r="B11440" s="188"/>
      <c r="C11440" s="188"/>
      <c r="D11440" s="203"/>
      <c r="E11440" s="203"/>
      <c r="F11440" s="203"/>
    </row>
    <row r="11441" spans="2:6" ht="15.75">
      <c r="B11441" s="188"/>
      <c r="C11441" s="188"/>
      <c r="D11441" s="203"/>
      <c r="E11441" s="203"/>
      <c r="F11441" s="203"/>
    </row>
    <row r="11442" spans="2:6" ht="15.75">
      <c r="B11442" s="188"/>
      <c r="C11442" s="188"/>
      <c r="D11442" s="203"/>
      <c r="E11442" s="203"/>
      <c r="F11442" s="203"/>
    </row>
    <row r="11443" spans="2:6" ht="15.75">
      <c r="B11443" s="188"/>
      <c r="C11443" s="188"/>
      <c r="D11443" s="203"/>
      <c r="E11443" s="203"/>
      <c r="F11443" s="203"/>
    </row>
    <row r="11444" spans="2:6" ht="15.75">
      <c r="B11444" s="188"/>
      <c r="C11444" s="188"/>
      <c r="D11444" s="203"/>
      <c r="E11444" s="203"/>
      <c r="F11444" s="203"/>
    </row>
    <row r="11445" spans="2:6" ht="15.75">
      <c r="B11445" s="188"/>
      <c r="C11445" s="188"/>
      <c r="D11445" s="203"/>
      <c r="E11445" s="203"/>
      <c r="F11445" s="203"/>
    </row>
    <row r="11446" spans="2:6" ht="15.75">
      <c r="B11446" s="188"/>
      <c r="C11446" s="188"/>
      <c r="D11446" s="203"/>
      <c r="E11446" s="203"/>
      <c r="F11446" s="203"/>
    </row>
    <row r="11447" spans="2:6" ht="15.75">
      <c r="B11447" s="188"/>
      <c r="C11447" s="188"/>
      <c r="D11447" s="203"/>
      <c r="E11447" s="203"/>
      <c r="F11447" s="203"/>
    </row>
    <row r="11448" spans="2:6" ht="15.75">
      <c r="B11448" s="188"/>
      <c r="C11448" s="188"/>
      <c r="D11448" s="203"/>
      <c r="E11448" s="203"/>
      <c r="F11448" s="203"/>
    </row>
    <row r="11449" spans="2:6" ht="15.75">
      <c r="B11449" s="188"/>
      <c r="C11449" s="188"/>
      <c r="D11449" s="203"/>
      <c r="E11449" s="203"/>
      <c r="F11449" s="203"/>
    </row>
    <row r="11450" spans="2:6" ht="15.75">
      <c r="B11450" s="188"/>
      <c r="C11450" s="188"/>
      <c r="D11450" s="203"/>
      <c r="E11450" s="203"/>
      <c r="F11450" s="203"/>
    </row>
    <row r="11451" spans="2:6" ht="15.75">
      <c r="B11451" s="188"/>
      <c r="C11451" s="188"/>
      <c r="D11451" s="203"/>
      <c r="E11451" s="203"/>
      <c r="F11451" s="203"/>
    </row>
    <row r="11452" spans="2:6" ht="15.75">
      <c r="B11452" s="188"/>
      <c r="C11452" s="188"/>
      <c r="D11452" s="203"/>
      <c r="E11452" s="203"/>
      <c r="F11452" s="203"/>
    </row>
    <row r="11453" spans="2:6" ht="15.75">
      <c r="B11453" s="188"/>
      <c r="C11453" s="188"/>
      <c r="D11453" s="203"/>
      <c r="E11453" s="203"/>
      <c r="F11453" s="203"/>
    </row>
    <row r="11454" spans="2:6" ht="15.75">
      <c r="B11454" s="188"/>
      <c r="C11454" s="188"/>
      <c r="D11454" s="203"/>
      <c r="E11454" s="203"/>
      <c r="F11454" s="203"/>
    </row>
    <row r="11455" spans="2:6" ht="15.75">
      <c r="B11455" s="188"/>
      <c r="C11455" s="188"/>
      <c r="D11455" s="203"/>
      <c r="E11455" s="203"/>
      <c r="F11455" s="203"/>
    </row>
    <row r="11456" spans="2:6" ht="15.75">
      <c r="B11456" s="188"/>
      <c r="C11456" s="188"/>
      <c r="D11456" s="203"/>
      <c r="E11456" s="203"/>
      <c r="F11456" s="203"/>
    </row>
    <row r="11457" spans="2:6" ht="15.75">
      <c r="B11457" s="188"/>
      <c r="C11457" s="188"/>
      <c r="D11457" s="203"/>
      <c r="E11457" s="203"/>
      <c r="F11457" s="203"/>
    </row>
    <row r="11458" spans="2:6" ht="15.75">
      <c r="B11458" s="188"/>
      <c r="C11458" s="188"/>
      <c r="D11458" s="203"/>
      <c r="E11458" s="203"/>
      <c r="F11458" s="203"/>
    </row>
    <row r="11459" spans="2:6" ht="15.75">
      <c r="B11459" s="188"/>
      <c r="C11459" s="188"/>
      <c r="D11459" s="203"/>
      <c r="E11459" s="203"/>
      <c r="F11459" s="203"/>
    </row>
    <row r="11460" spans="2:6" ht="15.75">
      <c r="B11460" s="188"/>
      <c r="C11460" s="188"/>
      <c r="D11460" s="203"/>
      <c r="E11460" s="203"/>
      <c r="F11460" s="203"/>
    </row>
    <row r="11461" spans="2:6" ht="15.75">
      <c r="B11461" s="188"/>
      <c r="C11461" s="188"/>
      <c r="D11461" s="203"/>
      <c r="E11461" s="203"/>
      <c r="F11461" s="203"/>
    </row>
    <row r="11462" spans="2:6" ht="15.75">
      <c r="B11462" s="188"/>
      <c r="C11462" s="188"/>
      <c r="D11462" s="203"/>
      <c r="E11462" s="203"/>
      <c r="F11462" s="203"/>
    </row>
    <row r="11463" spans="2:6" ht="15.75">
      <c r="B11463" s="188"/>
      <c r="C11463" s="188"/>
      <c r="D11463" s="203"/>
      <c r="E11463" s="203"/>
      <c r="F11463" s="203"/>
    </row>
    <row r="11464" spans="2:6" ht="15.75">
      <c r="B11464" s="188"/>
      <c r="C11464" s="188"/>
      <c r="D11464" s="203"/>
      <c r="E11464" s="203"/>
      <c r="F11464" s="203"/>
    </row>
    <row r="11465" spans="2:6" ht="15.75">
      <c r="B11465" s="188"/>
      <c r="C11465" s="188"/>
      <c r="D11465" s="203"/>
      <c r="E11465" s="203"/>
      <c r="F11465" s="203"/>
    </row>
    <row r="11466" spans="2:6" ht="15.75">
      <c r="B11466" s="188"/>
      <c r="C11466" s="188"/>
      <c r="D11466" s="203"/>
      <c r="E11466" s="203"/>
      <c r="F11466" s="203"/>
    </row>
    <row r="11467" spans="2:6" ht="15.75">
      <c r="B11467" s="188"/>
      <c r="C11467" s="188"/>
      <c r="D11467" s="203"/>
      <c r="E11467" s="203"/>
      <c r="F11467" s="203"/>
    </row>
    <row r="11468" spans="2:6" ht="15.75">
      <c r="B11468" s="188"/>
      <c r="C11468" s="188"/>
      <c r="D11468" s="203"/>
      <c r="E11468" s="203"/>
      <c r="F11468" s="203"/>
    </row>
    <row r="11469" spans="2:6" ht="15.75">
      <c r="B11469" s="188"/>
      <c r="C11469" s="188"/>
      <c r="D11469" s="203"/>
      <c r="E11469" s="203"/>
      <c r="F11469" s="203"/>
    </row>
    <row r="11470" spans="2:6" ht="15.75">
      <c r="B11470" s="188"/>
      <c r="C11470" s="188"/>
      <c r="D11470" s="203"/>
      <c r="E11470" s="203"/>
      <c r="F11470" s="203"/>
    </row>
    <row r="11471" spans="2:6" ht="15.75">
      <c r="B11471" s="188"/>
      <c r="C11471" s="188"/>
      <c r="D11471" s="203"/>
      <c r="E11471" s="203"/>
      <c r="F11471" s="203"/>
    </row>
    <row r="11472" spans="2:6" ht="15.75">
      <c r="B11472" s="188"/>
      <c r="C11472" s="188"/>
      <c r="D11472" s="203"/>
      <c r="E11472" s="203"/>
      <c r="F11472" s="203"/>
    </row>
    <row r="11473" spans="2:6" ht="15.75">
      <c r="B11473" s="188"/>
      <c r="C11473" s="188"/>
      <c r="D11473" s="203"/>
      <c r="E11473" s="203"/>
      <c r="F11473" s="203"/>
    </row>
    <row r="11474" spans="2:6" ht="15.75">
      <c r="B11474" s="188"/>
      <c r="C11474" s="188"/>
      <c r="D11474" s="203"/>
      <c r="E11474" s="203"/>
      <c r="F11474" s="203"/>
    </row>
    <row r="11475" spans="2:6" ht="15.75">
      <c r="B11475" s="188"/>
      <c r="C11475" s="188"/>
      <c r="D11475" s="203"/>
      <c r="E11475" s="203"/>
      <c r="F11475" s="203"/>
    </row>
    <row r="11476" spans="2:6" ht="15.75">
      <c r="B11476" s="188"/>
      <c r="C11476" s="188"/>
      <c r="D11476" s="203"/>
      <c r="E11476" s="203"/>
      <c r="F11476" s="203"/>
    </row>
    <row r="11477" spans="2:6" ht="15.75">
      <c r="B11477" s="188"/>
      <c r="C11477" s="188"/>
      <c r="D11477" s="203"/>
      <c r="E11477" s="203"/>
      <c r="F11477" s="203"/>
    </row>
    <row r="11478" spans="2:6" ht="15.75">
      <c r="B11478" s="188"/>
      <c r="C11478" s="188"/>
      <c r="D11478" s="203"/>
      <c r="E11478" s="203"/>
      <c r="F11478" s="203"/>
    </row>
    <row r="11479" spans="2:6" ht="15.75">
      <c r="B11479" s="188"/>
      <c r="C11479" s="188"/>
      <c r="D11479" s="203"/>
      <c r="E11479" s="203"/>
      <c r="F11479" s="203"/>
    </row>
    <row r="11480" spans="2:6" ht="15.75">
      <c r="B11480" s="188"/>
      <c r="C11480" s="188"/>
      <c r="D11480" s="203"/>
      <c r="E11480" s="203"/>
      <c r="F11480" s="203"/>
    </row>
    <row r="11481" spans="2:6" ht="15.75">
      <c r="B11481" s="188"/>
      <c r="C11481" s="188"/>
      <c r="D11481" s="203"/>
      <c r="E11481" s="203"/>
      <c r="F11481" s="203"/>
    </row>
    <row r="11482" spans="2:6" ht="15.75">
      <c r="B11482" s="188"/>
      <c r="C11482" s="188"/>
      <c r="D11482" s="203"/>
      <c r="E11482" s="203"/>
      <c r="F11482" s="203"/>
    </row>
    <row r="11483" spans="2:6" ht="15.75">
      <c r="B11483" s="188"/>
      <c r="C11483" s="188"/>
      <c r="D11483" s="203"/>
      <c r="E11483" s="203"/>
      <c r="F11483" s="203"/>
    </row>
    <row r="11484" spans="2:6" ht="15.75">
      <c r="B11484" s="188"/>
      <c r="C11484" s="188"/>
      <c r="D11484" s="203"/>
      <c r="E11484" s="203"/>
      <c r="F11484" s="203"/>
    </row>
    <row r="11485" spans="2:6" ht="15.75">
      <c r="B11485" s="188"/>
      <c r="C11485" s="188"/>
      <c r="D11485" s="203"/>
      <c r="E11485" s="203"/>
      <c r="F11485" s="203"/>
    </row>
    <row r="11486" spans="2:6" ht="15.75">
      <c r="B11486" s="188"/>
      <c r="C11486" s="188"/>
      <c r="D11486" s="203"/>
      <c r="E11486" s="203"/>
      <c r="F11486" s="203"/>
    </row>
    <row r="11487" spans="2:6" ht="15.75">
      <c r="B11487" s="188"/>
      <c r="C11487" s="188"/>
      <c r="D11487" s="203"/>
      <c r="E11487" s="203"/>
      <c r="F11487" s="203"/>
    </row>
    <row r="11488" spans="2:6" ht="15.75">
      <c r="B11488" s="188"/>
      <c r="C11488" s="188"/>
      <c r="D11488" s="203"/>
      <c r="E11488" s="203"/>
      <c r="F11488" s="203"/>
    </row>
    <row r="11489" spans="2:6" ht="15.75">
      <c r="B11489" s="188"/>
      <c r="C11489" s="188"/>
      <c r="D11489" s="203"/>
      <c r="E11489" s="203"/>
      <c r="F11489" s="203"/>
    </row>
    <row r="11490" spans="2:6" ht="15.75">
      <c r="B11490" s="188"/>
      <c r="C11490" s="188"/>
      <c r="D11490" s="203"/>
      <c r="E11490" s="203"/>
      <c r="F11490" s="203"/>
    </row>
    <row r="11491" spans="2:6" ht="15.75">
      <c r="B11491" s="188"/>
      <c r="C11491" s="188"/>
      <c r="D11491" s="203"/>
      <c r="E11491" s="203"/>
      <c r="F11491" s="203"/>
    </row>
    <row r="11492" spans="2:6" ht="15.75">
      <c r="B11492" s="188"/>
      <c r="C11492" s="188"/>
      <c r="D11492" s="203"/>
      <c r="E11492" s="203"/>
      <c r="F11492" s="203"/>
    </row>
    <row r="11493" spans="2:6" ht="15.75">
      <c r="B11493" s="188"/>
      <c r="C11493" s="188"/>
      <c r="D11493" s="203"/>
      <c r="E11493" s="203"/>
      <c r="F11493" s="203"/>
    </row>
    <row r="11494" spans="2:6" ht="15.75">
      <c r="B11494" s="188"/>
      <c r="C11494" s="188"/>
      <c r="D11494" s="203"/>
      <c r="E11494" s="203"/>
      <c r="F11494" s="203"/>
    </row>
    <row r="11495" spans="2:6" ht="15.75">
      <c r="B11495" s="188"/>
      <c r="C11495" s="188"/>
      <c r="D11495" s="203"/>
      <c r="E11495" s="203"/>
      <c r="F11495" s="203"/>
    </row>
    <row r="11496" spans="2:6" ht="15.75">
      <c r="B11496" s="188"/>
      <c r="C11496" s="188"/>
      <c r="D11496" s="203"/>
      <c r="E11496" s="203"/>
      <c r="F11496" s="203"/>
    </row>
    <row r="11497" spans="2:6" ht="15.75">
      <c r="B11497" s="188"/>
      <c r="C11497" s="188"/>
      <c r="D11497" s="203"/>
      <c r="E11497" s="203"/>
      <c r="F11497" s="203"/>
    </row>
    <row r="11498" spans="2:6" ht="15.75">
      <c r="B11498" s="188"/>
      <c r="C11498" s="188"/>
      <c r="D11498" s="203"/>
      <c r="E11498" s="203"/>
      <c r="F11498" s="203"/>
    </row>
    <row r="11499" spans="2:6" ht="15.75">
      <c r="B11499" s="188"/>
      <c r="C11499" s="188"/>
      <c r="D11499" s="203"/>
      <c r="E11499" s="203"/>
      <c r="F11499" s="203"/>
    </row>
    <row r="11500" spans="2:6" ht="15.75">
      <c r="B11500" s="188"/>
      <c r="C11500" s="188"/>
      <c r="D11500" s="203"/>
      <c r="E11500" s="203"/>
      <c r="F11500" s="203"/>
    </row>
    <row r="11501" spans="2:6" ht="15.75">
      <c r="B11501" s="188"/>
      <c r="C11501" s="188"/>
      <c r="D11501" s="203"/>
      <c r="E11501" s="203"/>
      <c r="F11501" s="203"/>
    </row>
    <row r="11502" spans="2:6" ht="15.75">
      <c r="B11502" s="188"/>
      <c r="C11502" s="188"/>
      <c r="D11502" s="203"/>
      <c r="E11502" s="203"/>
      <c r="F11502" s="203"/>
    </row>
    <row r="11503" spans="2:6" ht="15.75">
      <c r="B11503" s="188"/>
      <c r="C11503" s="188"/>
      <c r="D11503" s="203"/>
      <c r="E11503" s="203"/>
      <c r="F11503" s="203"/>
    </row>
    <row r="11504" spans="2:6" ht="15.75">
      <c r="B11504" s="188"/>
      <c r="C11504" s="188"/>
      <c r="D11504" s="203"/>
      <c r="E11504" s="203"/>
      <c r="F11504" s="203"/>
    </row>
    <row r="11505" spans="2:6" ht="15.75">
      <c r="B11505" s="188"/>
      <c r="C11505" s="188"/>
      <c r="D11505" s="203"/>
      <c r="E11505" s="203"/>
      <c r="F11505" s="203"/>
    </row>
    <row r="11506" spans="2:6" ht="15.75">
      <c r="B11506" s="188"/>
      <c r="C11506" s="188"/>
      <c r="D11506" s="203"/>
      <c r="E11506" s="203"/>
      <c r="F11506" s="203"/>
    </row>
    <row r="11507" spans="2:6" ht="15.75">
      <c r="B11507" s="188"/>
      <c r="C11507" s="188"/>
      <c r="D11507" s="203"/>
      <c r="E11507" s="203"/>
      <c r="F11507" s="203"/>
    </row>
    <row r="11508" spans="2:6" ht="15.75">
      <c r="B11508" s="188"/>
      <c r="C11508" s="188"/>
      <c r="D11508" s="203"/>
      <c r="E11508" s="203"/>
      <c r="F11508" s="203"/>
    </row>
    <row r="11509" spans="2:6" ht="15.75">
      <c r="B11509" s="188"/>
      <c r="C11509" s="188"/>
      <c r="D11509" s="203"/>
      <c r="E11509" s="203"/>
      <c r="F11509" s="203"/>
    </row>
    <row r="11510" spans="2:6" ht="15.75">
      <c r="B11510" s="188"/>
      <c r="C11510" s="188"/>
      <c r="D11510" s="203"/>
      <c r="E11510" s="203"/>
      <c r="F11510" s="203"/>
    </row>
    <row r="11511" spans="2:6" ht="15.75">
      <c r="B11511" s="188"/>
      <c r="C11511" s="188"/>
      <c r="D11511" s="203"/>
      <c r="E11511" s="203"/>
      <c r="F11511" s="203"/>
    </row>
    <row r="11512" spans="2:6" ht="15.75">
      <c r="B11512" s="188"/>
      <c r="C11512" s="188"/>
      <c r="D11512" s="203"/>
      <c r="E11512" s="203"/>
      <c r="F11512" s="203"/>
    </row>
    <row r="11513" spans="2:6" ht="15.75">
      <c r="B11513" s="188"/>
      <c r="C11513" s="188"/>
      <c r="D11513" s="203"/>
      <c r="E11513" s="203"/>
      <c r="F11513" s="203"/>
    </row>
    <row r="11514" spans="2:6" ht="15.75">
      <c r="B11514" s="188"/>
      <c r="C11514" s="188"/>
      <c r="D11514" s="203"/>
      <c r="E11514" s="203"/>
      <c r="F11514" s="203"/>
    </row>
    <row r="11515" spans="2:6" ht="15.75">
      <c r="B11515" s="188"/>
      <c r="C11515" s="188"/>
      <c r="D11515" s="203"/>
      <c r="E11515" s="203"/>
      <c r="F11515" s="203"/>
    </row>
    <row r="11516" spans="2:6" ht="15.75">
      <c r="B11516" s="188"/>
      <c r="C11516" s="188"/>
      <c r="D11516" s="203"/>
      <c r="E11516" s="203"/>
      <c r="F11516" s="203"/>
    </row>
    <row r="11517" spans="2:6" ht="15.75">
      <c r="B11517" s="188"/>
      <c r="C11517" s="188"/>
      <c r="D11517" s="203"/>
      <c r="E11517" s="203"/>
      <c r="F11517" s="203"/>
    </row>
    <row r="11518" spans="2:6" ht="15.75">
      <c r="B11518" s="188"/>
      <c r="C11518" s="188"/>
      <c r="D11518" s="203"/>
      <c r="E11518" s="203"/>
      <c r="F11518" s="203"/>
    </row>
    <row r="11519" spans="2:6" ht="15.75">
      <c r="B11519" s="188"/>
      <c r="C11519" s="188"/>
      <c r="D11519" s="203"/>
      <c r="E11519" s="203"/>
      <c r="F11519" s="203"/>
    </row>
    <row r="11520" spans="2:6" ht="15.75">
      <c r="B11520" s="188"/>
      <c r="C11520" s="188"/>
      <c r="D11520" s="203"/>
      <c r="E11520" s="203"/>
      <c r="F11520" s="203"/>
    </row>
    <row r="11521" spans="2:6" ht="15.75">
      <c r="B11521" s="188"/>
      <c r="C11521" s="188"/>
      <c r="D11521" s="203"/>
      <c r="E11521" s="203"/>
      <c r="F11521" s="203"/>
    </row>
    <row r="11522" spans="2:6" ht="15.75">
      <c r="B11522" s="188"/>
      <c r="C11522" s="188"/>
      <c r="D11522" s="203"/>
      <c r="E11522" s="203"/>
      <c r="F11522" s="203"/>
    </row>
    <row r="11523" spans="2:6" ht="15.75">
      <c r="B11523" s="188"/>
      <c r="C11523" s="188"/>
      <c r="D11523" s="203"/>
      <c r="E11523" s="203"/>
      <c r="F11523" s="203"/>
    </row>
    <row r="11524" spans="2:6" ht="15.75">
      <c r="B11524" s="188"/>
      <c r="C11524" s="188"/>
      <c r="D11524" s="203"/>
      <c r="E11524" s="203"/>
      <c r="F11524" s="203"/>
    </row>
    <row r="11525" spans="2:6" ht="15.75">
      <c r="B11525" s="188"/>
      <c r="C11525" s="188"/>
      <c r="D11525" s="203"/>
      <c r="E11525" s="203"/>
      <c r="F11525" s="203"/>
    </row>
    <row r="11526" spans="2:6" ht="15.75">
      <c r="B11526" s="188"/>
      <c r="C11526" s="188"/>
      <c r="D11526" s="203"/>
      <c r="E11526" s="203"/>
      <c r="F11526" s="203"/>
    </row>
    <row r="11527" spans="2:6" ht="15.75">
      <c r="B11527" s="188"/>
      <c r="C11527" s="188"/>
      <c r="D11527" s="203"/>
      <c r="E11527" s="203"/>
      <c r="F11527" s="203"/>
    </row>
    <row r="11528" spans="2:6" ht="15.75">
      <c r="B11528" s="188"/>
      <c r="C11528" s="188"/>
      <c r="D11528" s="203"/>
      <c r="E11528" s="203"/>
      <c r="F11528" s="203"/>
    </row>
    <row r="11529" spans="2:6" ht="15.75">
      <c r="B11529" s="188"/>
      <c r="C11529" s="188"/>
      <c r="D11529" s="203"/>
      <c r="E11529" s="203"/>
      <c r="F11529" s="203"/>
    </row>
    <row r="11530" spans="2:6" ht="15.75">
      <c r="B11530" s="188"/>
      <c r="C11530" s="188"/>
      <c r="D11530" s="203"/>
      <c r="E11530" s="203"/>
      <c r="F11530" s="203"/>
    </row>
    <row r="11531" spans="2:6" ht="15.75">
      <c r="B11531" s="188"/>
      <c r="C11531" s="188"/>
      <c r="D11531" s="203"/>
      <c r="E11531" s="203"/>
      <c r="F11531" s="203"/>
    </row>
    <row r="11532" spans="2:6" ht="15.75">
      <c r="B11532" s="188"/>
      <c r="C11532" s="188"/>
      <c r="D11532" s="203"/>
      <c r="E11532" s="203"/>
      <c r="F11532" s="203"/>
    </row>
    <row r="11533" spans="2:6" ht="15.75">
      <c r="B11533" s="188"/>
      <c r="C11533" s="188"/>
      <c r="D11533" s="203"/>
      <c r="E11533" s="203"/>
      <c r="F11533" s="203"/>
    </row>
    <row r="11534" spans="2:6" ht="15.75">
      <c r="B11534" s="188"/>
      <c r="C11534" s="188"/>
      <c r="D11534" s="203"/>
      <c r="E11534" s="203"/>
      <c r="F11534" s="203"/>
    </row>
    <row r="11535" spans="2:6" ht="15.75">
      <c r="B11535" s="188"/>
      <c r="C11535" s="188"/>
      <c r="D11535" s="203"/>
      <c r="E11535" s="203"/>
      <c r="F11535" s="203"/>
    </row>
    <row r="11536" spans="2:6" ht="15.75">
      <c r="B11536" s="188"/>
      <c r="C11536" s="188"/>
      <c r="D11536" s="203"/>
      <c r="E11536" s="203"/>
      <c r="F11536" s="203"/>
    </row>
    <row r="11537" spans="2:6" ht="15.75">
      <c r="B11537" s="188"/>
      <c r="C11537" s="188"/>
      <c r="D11537" s="203"/>
      <c r="E11537" s="203"/>
      <c r="F11537" s="203"/>
    </row>
    <row r="11538" spans="2:6" ht="15.75">
      <c r="B11538" s="188"/>
      <c r="C11538" s="188"/>
      <c r="D11538" s="203"/>
      <c r="E11538" s="203"/>
      <c r="F11538" s="203"/>
    </row>
    <row r="11539" spans="2:6" ht="15.75">
      <c r="B11539" s="188"/>
      <c r="C11539" s="188"/>
      <c r="D11539" s="203"/>
      <c r="E11539" s="203"/>
      <c r="F11539" s="203"/>
    </row>
    <row r="11540" spans="2:6" ht="15.75">
      <c r="B11540" s="188"/>
      <c r="C11540" s="188"/>
      <c r="D11540" s="203"/>
      <c r="E11540" s="203"/>
      <c r="F11540" s="203"/>
    </row>
    <row r="11541" spans="2:6" ht="15.75">
      <c r="B11541" s="188"/>
      <c r="C11541" s="188"/>
      <c r="D11541" s="203"/>
      <c r="E11541" s="203"/>
      <c r="F11541" s="203"/>
    </row>
    <row r="11542" spans="2:6" ht="15.75">
      <c r="B11542" s="188"/>
      <c r="C11542" s="188"/>
      <c r="D11542" s="203"/>
      <c r="E11542" s="203"/>
      <c r="F11542" s="203"/>
    </row>
    <row r="11543" spans="2:6" ht="15.75">
      <c r="B11543" s="188"/>
      <c r="C11543" s="188"/>
      <c r="D11543" s="203"/>
      <c r="E11543" s="203"/>
      <c r="F11543" s="203"/>
    </row>
    <row r="11544" spans="2:6" ht="15.75">
      <c r="B11544" s="188"/>
      <c r="C11544" s="188"/>
      <c r="D11544" s="203"/>
      <c r="E11544" s="203"/>
      <c r="F11544" s="203"/>
    </row>
    <row r="11545" spans="2:6" ht="15.75">
      <c r="B11545" s="188"/>
      <c r="C11545" s="188"/>
      <c r="D11545" s="203"/>
      <c r="E11545" s="203"/>
      <c r="F11545" s="203"/>
    </row>
    <row r="11546" spans="2:6" ht="15.75">
      <c r="B11546" s="188"/>
      <c r="C11546" s="188"/>
      <c r="D11546" s="203"/>
      <c r="E11546" s="203"/>
      <c r="F11546" s="203"/>
    </row>
    <row r="11547" spans="2:6" ht="15.75">
      <c r="B11547" s="188"/>
      <c r="C11547" s="188"/>
      <c r="D11547" s="203"/>
      <c r="E11547" s="203"/>
      <c r="F11547" s="203"/>
    </row>
    <row r="11548" spans="2:6" ht="15.75">
      <c r="B11548" s="188"/>
      <c r="C11548" s="188"/>
      <c r="D11548" s="203"/>
      <c r="E11548" s="203"/>
      <c r="F11548" s="203"/>
    </row>
    <row r="11549" spans="2:6" ht="15.75">
      <c r="B11549" s="188"/>
      <c r="C11549" s="188"/>
      <c r="D11549" s="203"/>
      <c r="E11549" s="203"/>
      <c r="F11549" s="203"/>
    </row>
    <row r="11550" spans="2:6" ht="15.75">
      <c r="B11550" s="188"/>
      <c r="C11550" s="188"/>
      <c r="D11550" s="203"/>
      <c r="E11550" s="203"/>
      <c r="F11550" s="203"/>
    </row>
    <row r="11551" spans="2:6" ht="15.75">
      <c r="B11551" s="188"/>
      <c r="C11551" s="188"/>
      <c r="D11551" s="203"/>
      <c r="E11551" s="203"/>
      <c r="F11551" s="203"/>
    </row>
    <row r="11552" spans="2:6" ht="15.75">
      <c r="B11552" s="188"/>
      <c r="C11552" s="188"/>
      <c r="D11552" s="203"/>
      <c r="E11552" s="203"/>
      <c r="F11552" s="203"/>
    </row>
    <row r="11553" spans="2:6" ht="15.75">
      <c r="B11553" s="188"/>
      <c r="C11553" s="188"/>
      <c r="D11553" s="203"/>
      <c r="E11553" s="203"/>
      <c r="F11553" s="203"/>
    </row>
    <row r="11554" spans="2:6" ht="15.75">
      <c r="B11554" s="188"/>
      <c r="C11554" s="188"/>
      <c r="D11554" s="203"/>
      <c r="E11554" s="203"/>
      <c r="F11554" s="203"/>
    </row>
    <row r="11555" spans="2:6" ht="15.75">
      <c r="B11555" s="188"/>
      <c r="C11555" s="188"/>
      <c r="D11555" s="203"/>
      <c r="E11555" s="203"/>
      <c r="F11555" s="203"/>
    </row>
    <row r="11556" spans="2:6" ht="15.75">
      <c r="B11556" s="188"/>
      <c r="C11556" s="188"/>
      <c r="D11556" s="203"/>
      <c r="E11556" s="203"/>
      <c r="F11556" s="203"/>
    </row>
    <row r="11557" spans="2:6" ht="15.75">
      <c r="B11557" s="188"/>
      <c r="C11557" s="188"/>
      <c r="D11557" s="203"/>
      <c r="E11557" s="203"/>
      <c r="F11557" s="203"/>
    </row>
    <row r="11558" spans="2:6" ht="15.75">
      <c r="B11558" s="188"/>
      <c r="C11558" s="188"/>
      <c r="D11558" s="203"/>
      <c r="E11558" s="203"/>
      <c r="F11558" s="203"/>
    </row>
    <row r="11559" spans="2:6" ht="15.75">
      <c r="B11559" s="188"/>
      <c r="C11559" s="188"/>
      <c r="D11559" s="203"/>
      <c r="E11559" s="203"/>
      <c r="F11559" s="203"/>
    </row>
    <row r="11560" spans="2:6" ht="15.75">
      <c r="B11560" s="188"/>
      <c r="C11560" s="188"/>
      <c r="D11560" s="203"/>
      <c r="E11560" s="203"/>
      <c r="F11560" s="203"/>
    </row>
    <row r="11561" spans="2:6" ht="15.75">
      <c r="B11561" s="188"/>
      <c r="C11561" s="188"/>
      <c r="D11561" s="203"/>
      <c r="E11561" s="203"/>
      <c r="F11561" s="203"/>
    </row>
    <row r="11562" spans="2:6" ht="15.75">
      <c r="B11562" s="188"/>
      <c r="C11562" s="188"/>
      <c r="D11562" s="203"/>
      <c r="E11562" s="203"/>
      <c r="F11562" s="203"/>
    </row>
    <row r="11563" spans="2:6" ht="15.75">
      <c r="B11563" s="188"/>
      <c r="C11563" s="188"/>
      <c r="D11563" s="203"/>
      <c r="E11563" s="203"/>
      <c r="F11563" s="203"/>
    </row>
    <row r="11564" spans="2:6" ht="15.75">
      <c r="B11564" s="188"/>
      <c r="C11564" s="188"/>
      <c r="D11564" s="203"/>
      <c r="E11564" s="203"/>
      <c r="F11564" s="203"/>
    </row>
    <row r="11565" spans="2:6" ht="15.75">
      <c r="B11565" s="188"/>
      <c r="C11565" s="188"/>
      <c r="D11565" s="203"/>
      <c r="E11565" s="203"/>
      <c r="F11565" s="203"/>
    </row>
    <row r="11566" spans="2:6" ht="15.75">
      <c r="B11566" s="188"/>
      <c r="C11566" s="188"/>
      <c r="D11566" s="203"/>
      <c r="E11566" s="203"/>
      <c r="F11566" s="203"/>
    </row>
    <row r="11567" spans="2:6" ht="15.75">
      <c r="B11567" s="188"/>
      <c r="C11567" s="188"/>
      <c r="D11567" s="203"/>
      <c r="E11567" s="203"/>
      <c r="F11567" s="203"/>
    </row>
    <row r="11568" spans="2:6" ht="15.75">
      <c r="B11568" s="188"/>
      <c r="C11568" s="188"/>
      <c r="D11568" s="203"/>
      <c r="E11568" s="203"/>
      <c r="F11568" s="203"/>
    </row>
    <row r="11569" spans="2:6" ht="15.75">
      <c r="B11569" s="188"/>
      <c r="C11569" s="188"/>
      <c r="D11569" s="203"/>
      <c r="E11569" s="203"/>
      <c r="F11569" s="203"/>
    </row>
    <row r="11570" spans="2:6" ht="15.75">
      <c r="B11570" s="188"/>
      <c r="C11570" s="188"/>
      <c r="D11570" s="203"/>
      <c r="E11570" s="203"/>
      <c r="F11570" s="203"/>
    </row>
    <row r="11571" spans="2:6" ht="15.75">
      <c r="B11571" s="188"/>
      <c r="C11571" s="188"/>
      <c r="D11571" s="203"/>
      <c r="E11571" s="203"/>
      <c r="F11571" s="203"/>
    </row>
    <row r="11572" spans="2:6" ht="15.75">
      <c r="B11572" s="188"/>
      <c r="C11572" s="188"/>
      <c r="D11572" s="203"/>
      <c r="E11572" s="203"/>
      <c r="F11572" s="203"/>
    </row>
    <row r="11573" spans="2:6" ht="15.75">
      <c r="B11573" s="188"/>
      <c r="C11573" s="188"/>
      <c r="D11573" s="203"/>
      <c r="E11573" s="203"/>
      <c r="F11573" s="203"/>
    </row>
    <row r="11574" spans="2:6" ht="15.75">
      <c r="B11574" s="188"/>
      <c r="C11574" s="188"/>
      <c r="D11574" s="203"/>
      <c r="E11574" s="203"/>
      <c r="F11574" s="203"/>
    </row>
    <row r="11575" spans="2:6" ht="15.75">
      <c r="B11575" s="188"/>
      <c r="C11575" s="188"/>
      <c r="D11575" s="203"/>
      <c r="E11575" s="203"/>
      <c r="F11575" s="203"/>
    </row>
    <row r="11576" spans="2:6" ht="15.75">
      <c r="B11576" s="188"/>
      <c r="C11576" s="188"/>
      <c r="D11576" s="203"/>
      <c r="E11576" s="203"/>
      <c r="F11576" s="203"/>
    </row>
    <row r="11577" spans="2:6" ht="15.75">
      <c r="B11577" s="188"/>
      <c r="C11577" s="188"/>
      <c r="D11577" s="203"/>
      <c r="E11577" s="203"/>
      <c r="F11577" s="203"/>
    </row>
    <row r="11578" spans="2:6" ht="15.75">
      <c r="B11578" s="188"/>
      <c r="C11578" s="188"/>
      <c r="D11578" s="203"/>
      <c r="E11578" s="203"/>
      <c r="F11578" s="203"/>
    </row>
    <row r="11579" spans="2:6" ht="15.75">
      <c r="B11579" s="188"/>
      <c r="C11579" s="188"/>
      <c r="D11579" s="203"/>
      <c r="E11579" s="203"/>
      <c r="F11579" s="203"/>
    </row>
    <row r="11580" spans="2:6" ht="15.75">
      <c r="B11580" s="188"/>
      <c r="C11580" s="188"/>
      <c r="D11580" s="203"/>
      <c r="E11580" s="203"/>
      <c r="F11580" s="203"/>
    </row>
    <row r="11581" spans="2:6" ht="15.75">
      <c r="B11581" s="188"/>
      <c r="C11581" s="188"/>
      <c r="D11581" s="203"/>
      <c r="E11581" s="203"/>
      <c r="F11581" s="203"/>
    </row>
    <row r="11582" spans="2:6" ht="15.75">
      <c r="B11582" s="188"/>
      <c r="C11582" s="188"/>
      <c r="D11582" s="203"/>
      <c r="E11582" s="203"/>
      <c r="F11582" s="203"/>
    </row>
    <row r="11583" spans="2:6" ht="15.75">
      <c r="B11583" s="188"/>
      <c r="C11583" s="188"/>
      <c r="D11583" s="203"/>
      <c r="E11583" s="203"/>
      <c r="F11583" s="203"/>
    </row>
    <row r="11584" spans="2:6" ht="15.75">
      <c r="B11584" s="188"/>
      <c r="C11584" s="188"/>
      <c r="D11584" s="203"/>
      <c r="E11584" s="203"/>
      <c r="F11584" s="203"/>
    </row>
    <row r="11585" spans="2:6" ht="15.75">
      <c r="B11585" s="188"/>
      <c r="C11585" s="188"/>
      <c r="D11585" s="203"/>
      <c r="E11585" s="203"/>
      <c r="F11585" s="203"/>
    </row>
    <row r="11586" spans="2:6" ht="15.75">
      <c r="B11586" s="188"/>
      <c r="C11586" s="188"/>
      <c r="D11586" s="203"/>
      <c r="E11586" s="203"/>
      <c r="F11586" s="203"/>
    </row>
    <row r="11587" spans="2:6" ht="15.75">
      <c r="B11587" s="188"/>
      <c r="C11587" s="188"/>
      <c r="D11587" s="203"/>
      <c r="E11587" s="203"/>
      <c r="F11587" s="203"/>
    </row>
    <row r="11588" spans="2:6" ht="15.75">
      <c r="B11588" s="188"/>
      <c r="C11588" s="188"/>
      <c r="D11588" s="203"/>
      <c r="E11588" s="203"/>
      <c r="F11588" s="203"/>
    </row>
    <row r="11589" spans="2:6" ht="15.75">
      <c r="B11589" s="188"/>
      <c r="C11589" s="188"/>
      <c r="D11589" s="203"/>
      <c r="E11589" s="203"/>
      <c r="F11589" s="203"/>
    </row>
    <row r="11590" spans="2:6" ht="15.75">
      <c r="B11590" s="188"/>
      <c r="C11590" s="188"/>
      <c r="D11590" s="203"/>
      <c r="E11590" s="203"/>
      <c r="F11590" s="203"/>
    </row>
    <row r="11591" spans="2:6" ht="15.75">
      <c r="B11591" s="188"/>
      <c r="C11591" s="188"/>
      <c r="D11591" s="203"/>
      <c r="E11591" s="203"/>
      <c r="F11591" s="203"/>
    </row>
    <row r="11592" spans="2:6" ht="15.75">
      <c r="B11592" s="188"/>
      <c r="C11592" s="188"/>
      <c r="D11592" s="203"/>
      <c r="E11592" s="203"/>
      <c r="F11592" s="203"/>
    </row>
    <row r="11593" spans="2:6" ht="15.75">
      <c r="B11593" s="188"/>
      <c r="C11593" s="188"/>
      <c r="D11593" s="203"/>
      <c r="E11593" s="203"/>
      <c r="F11593" s="203"/>
    </row>
    <row r="11594" spans="2:6" ht="15.75">
      <c r="B11594" s="188"/>
      <c r="C11594" s="188"/>
      <c r="D11594" s="203"/>
      <c r="E11594" s="203"/>
      <c r="F11594" s="203"/>
    </row>
    <row r="11595" spans="2:6" ht="15.75">
      <c r="B11595" s="188"/>
      <c r="C11595" s="188"/>
      <c r="D11595" s="203"/>
      <c r="E11595" s="203"/>
      <c r="F11595" s="203"/>
    </row>
    <row r="11596" spans="2:6" ht="15.75">
      <c r="B11596" s="188"/>
      <c r="C11596" s="188"/>
      <c r="D11596" s="203"/>
      <c r="E11596" s="203"/>
      <c r="F11596" s="203"/>
    </row>
    <row r="11597" spans="2:6" ht="15.75">
      <c r="B11597" s="188"/>
      <c r="C11597" s="188"/>
      <c r="D11597" s="203"/>
      <c r="E11597" s="203"/>
      <c r="F11597" s="203"/>
    </row>
    <row r="11598" spans="2:6" ht="15.75">
      <c r="B11598" s="188"/>
      <c r="C11598" s="188"/>
      <c r="D11598" s="203"/>
      <c r="E11598" s="203"/>
      <c r="F11598" s="203"/>
    </row>
    <row r="11599" spans="2:6" ht="15.75">
      <c r="B11599" s="188"/>
      <c r="C11599" s="188"/>
      <c r="D11599" s="203"/>
      <c r="E11599" s="203"/>
      <c r="F11599" s="203"/>
    </row>
    <row r="11600" spans="2:6" ht="15.75">
      <c r="B11600" s="188"/>
      <c r="C11600" s="188"/>
      <c r="D11600" s="203"/>
      <c r="E11600" s="203"/>
      <c r="F11600" s="203"/>
    </row>
    <row r="11601" spans="2:6" ht="15.75">
      <c r="B11601" s="188"/>
      <c r="C11601" s="188"/>
      <c r="D11601" s="203"/>
      <c r="E11601" s="203"/>
      <c r="F11601" s="203"/>
    </row>
    <row r="11602" spans="2:6" ht="15.75">
      <c r="B11602" s="188"/>
      <c r="C11602" s="188"/>
      <c r="D11602" s="203"/>
      <c r="E11602" s="203"/>
      <c r="F11602" s="203"/>
    </row>
    <row r="11603" spans="2:6" ht="15.75">
      <c r="B11603" s="188"/>
      <c r="C11603" s="188"/>
      <c r="D11603" s="203"/>
      <c r="E11603" s="203"/>
      <c r="F11603" s="203"/>
    </row>
    <row r="11604" spans="2:6" ht="15.75">
      <c r="B11604" s="188"/>
      <c r="C11604" s="188"/>
      <c r="D11604" s="203"/>
      <c r="E11604" s="203"/>
      <c r="F11604" s="203"/>
    </row>
    <row r="11605" spans="2:6" ht="15.75">
      <c r="B11605" s="188"/>
      <c r="C11605" s="188"/>
      <c r="D11605" s="203"/>
      <c r="E11605" s="203"/>
      <c r="F11605" s="203"/>
    </row>
    <row r="11606" spans="2:6" ht="15.75">
      <c r="B11606" s="188"/>
      <c r="C11606" s="188"/>
      <c r="D11606" s="203"/>
      <c r="E11606" s="203"/>
      <c r="F11606" s="203"/>
    </row>
    <row r="11607" spans="2:6" ht="15.75">
      <c r="B11607" s="188"/>
      <c r="C11607" s="188"/>
      <c r="D11607" s="203"/>
      <c r="E11607" s="203"/>
      <c r="F11607" s="203"/>
    </row>
    <row r="11608" spans="2:6" ht="15.75">
      <c r="B11608" s="188"/>
      <c r="C11608" s="188"/>
      <c r="D11608" s="203"/>
      <c r="E11608" s="203"/>
      <c r="F11608" s="203"/>
    </row>
    <row r="11609" spans="2:6" ht="15.75">
      <c r="B11609" s="188"/>
      <c r="C11609" s="188"/>
      <c r="D11609" s="203"/>
      <c r="E11609" s="203"/>
      <c r="F11609" s="203"/>
    </row>
    <row r="11610" spans="2:6" ht="15.75">
      <c r="B11610" s="188"/>
      <c r="C11610" s="188"/>
      <c r="D11610" s="203"/>
      <c r="E11610" s="203"/>
      <c r="F11610" s="203"/>
    </row>
    <row r="11611" spans="2:6" ht="15.75">
      <c r="B11611" s="188"/>
      <c r="C11611" s="188"/>
      <c r="D11611" s="203"/>
      <c r="E11611" s="203"/>
      <c r="F11611" s="203"/>
    </row>
    <row r="11612" spans="2:6" ht="15.75">
      <c r="B11612" s="188"/>
      <c r="C11612" s="188"/>
      <c r="D11612" s="203"/>
      <c r="E11612" s="203"/>
      <c r="F11612" s="203"/>
    </row>
    <row r="11613" spans="2:6" ht="15.75">
      <c r="B11613" s="188"/>
      <c r="C11613" s="188"/>
      <c r="D11613" s="203"/>
      <c r="E11613" s="203"/>
      <c r="F11613" s="203"/>
    </row>
    <row r="11614" spans="2:6" ht="15.75">
      <c r="B11614" s="188"/>
      <c r="C11614" s="188"/>
      <c r="D11614" s="203"/>
      <c r="E11614" s="203"/>
      <c r="F11614" s="203"/>
    </row>
    <row r="11615" spans="2:6" ht="15.75">
      <c r="B11615" s="188"/>
      <c r="C11615" s="188"/>
      <c r="D11615" s="203"/>
      <c r="E11615" s="203"/>
      <c r="F11615" s="203"/>
    </row>
    <row r="11616" spans="2:6" ht="15.75">
      <c r="B11616" s="188"/>
      <c r="C11616" s="188"/>
      <c r="D11616" s="203"/>
      <c r="E11616" s="203"/>
      <c r="F11616" s="203"/>
    </row>
    <row r="11617" spans="2:6" ht="15.75">
      <c r="B11617" s="188"/>
      <c r="C11617" s="188"/>
      <c r="D11617" s="203"/>
      <c r="E11617" s="203"/>
      <c r="F11617" s="203"/>
    </row>
    <row r="11618" spans="2:6" ht="15.75">
      <c r="B11618" s="188"/>
      <c r="C11618" s="188"/>
      <c r="D11618" s="203"/>
      <c r="E11618" s="203"/>
      <c r="F11618" s="203"/>
    </row>
    <row r="11619" spans="2:6" ht="15.75">
      <c r="B11619" s="188"/>
      <c r="C11619" s="188"/>
      <c r="D11619" s="203"/>
      <c r="E11619" s="203"/>
      <c r="F11619" s="203"/>
    </row>
    <row r="11620" spans="2:6" ht="15.75">
      <c r="B11620" s="188"/>
      <c r="C11620" s="188"/>
      <c r="D11620" s="203"/>
      <c r="E11620" s="203"/>
      <c r="F11620" s="203"/>
    </row>
    <row r="11621" spans="2:6" ht="15.75">
      <c r="B11621" s="188"/>
      <c r="C11621" s="188"/>
      <c r="D11621" s="203"/>
      <c r="E11621" s="203"/>
      <c r="F11621" s="203"/>
    </row>
    <row r="11622" spans="2:6" ht="15.75">
      <c r="B11622" s="188"/>
      <c r="C11622" s="188"/>
      <c r="D11622" s="203"/>
      <c r="E11622" s="203"/>
      <c r="F11622" s="203"/>
    </row>
    <row r="11623" spans="2:6" ht="15.75">
      <c r="B11623" s="188"/>
      <c r="C11623" s="188"/>
      <c r="D11623" s="203"/>
      <c r="E11623" s="203"/>
      <c r="F11623" s="203"/>
    </row>
    <row r="11624" spans="2:6" ht="15.75">
      <c r="B11624" s="188"/>
      <c r="C11624" s="188"/>
      <c r="D11624" s="203"/>
      <c r="E11624" s="203"/>
      <c r="F11624" s="203"/>
    </row>
    <row r="11625" spans="2:6" ht="15.75">
      <c r="B11625" s="188"/>
      <c r="C11625" s="188"/>
      <c r="D11625" s="203"/>
      <c r="E11625" s="203"/>
      <c r="F11625" s="203"/>
    </row>
    <row r="11626" spans="2:6" ht="15.75">
      <c r="B11626" s="188"/>
      <c r="C11626" s="188"/>
      <c r="D11626" s="203"/>
      <c r="E11626" s="203"/>
      <c r="F11626" s="203"/>
    </row>
    <row r="11627" spans="2:6" ht="15.75">
      <c r="B11627" s="188"/>
      <c r="C11627" s="188"/>
      <c r="D11627" s="203"/>
      <c r="E11627" s="203"/>
      <c r="F11627" s="203"/>
    </row>
    <row r="11628" spans="2:6" ht="15.75">
      <c r="B11628" s="188"/>
      <c r="C11628" s="188"/>
      <c r="D11628" s="203"/>
      <c r="E11628" s="203"/>
      <c r="F11628" s="203"/>
    </row>
    <row r="11629" spans="2:6" ht="15.75">
      <c r="B11629" s="188"/>
      <c r="C11629" s="188"/>
      <c r="D11629" s="203"/>
      <c r="E11629" s="203"/>
      <c r="F11629" s="203"/>
    </row>
    <row r="11630" spans="2:6" ht="15.75">
      <c r="B11630" s="188"/>
      <c r="C11630" s="188"/>
      <c r="D11630" s="203"/>
      <c r="E11630" s="203"/>
      <c r="F11630" s="203"/>
    </row>
    <row r="11631" spans="2:6" ht="15.75">
      <c r="B11631" s="188"/>
      <c r="C11631" s="188"/>
      <c r="D11631" s="203"/>
      <c r="E11631" s="203"/>
      <c r="F11631" s="203"/>
    </row>
    <row r="11632" spans="2:6" ht="15.75">
      <c r="B11632" s="188"/>
      <c r="C11632" s="188"/>
      <c r="D11632" s="203"/>
      <c r="E11632" s="203"/>
      <c r="F11632" s="203"/>
    </row>
    <row r="11633" spans="2:6" ht="15.75">
      <c r="B11633" s="188"/>
      <c r="C11633" s="188"/>
      <c r="D11633" s="203"/>
      <c r="E11633" s="203"/>
      <c r="F11633" s="203"/>
    </row>
    <row r="11634" spans="2:6" ht="15.75">
      <c r="B11634" s="188"/>
      <c r="C11634" s="188"/>
      <c r="D11634" s="203"/>
      <c r="E11634" s="203"/>
      <c r="F11634" s="203"/>
    </row>
    <row r="11635" spans="2:6" ht="15.75">
      <c r="B11635" s="188"/>
      <c r="C11635" s="188"/>
      <c r="D11635" s="203"/>
      <c r="E11635" s="203"/>
      <c r="F11635" s="203"/>
    </row>
    <row r="11636" spans="2:6" ht="15.75">
      <c r="B11636" s="188"/>
      <c r="C11636" s="188"/>
      <c r="D11636" s="203"/>
      <c r="E11636" s="203"/>
      <c r="F11636" s="203"/>
    </row>
    <row r="11637" spans="2:6" ht="15.75">
      <c r="B11637" s="188"/>
      <c r="C11637" s="188"/>
      <c r="D11637" s="203"/>
      <c r="E11637" s="203"/>
      <c r="F11637" s="203"/>
    </row>
    <row r="11638" spans="2:6" ht="15.75">
      <c r="B11638" s="188"/>
      <c r="C11638" s="188"/>
      <c r="D11638" s="203"/>
      <c r="E11638" s="203"/>
      <c r="F11638" s="203"/>
    </row>
    <row r="11639" spans="2:6" ht="15.75">
      <c r="B11639" s="188"/>
      <c r="C11639" s="188"/>
      <c r="D11639" s="203"/>
      <c r="E11639" s="203"/>
      <c r="F11639" s="203"/>
    </row>
    <row r="11640" spans="2:6" ht="15.75">
      <c r="B11640" s="188"/>
      <c r="C11640" s="188"/>
      <c r="D11640" s="203"/>
      <c r="E11640" s="203"/>
      <c r="F11640" s="203"/>
    </row>
    <row r="11641" spans="2:6" ht="15.75">
      <c r="B11641" s="188"/>
      <c r="C11641" s="188"/>
      <c r="D11641" s="203"/>
      <c r="E11641" s="203"/>
      <c r="F11641" s="203"/>
    </row>
    <row r="11642" spans="2:6" ht="15.75">
      <c r="B11642" s="188"/>
      <c r="C11642" s="188"/>
      <c r="D11642" s="203"/>
      <c r="E11642" s="203"/>
      <c r="F11642" s="203"/>
    </row>
    <row r="11643" spans="2:6" ht="15.75">
      <c r="B11643" s="188"/>
      <c r="C11643" s="188"/>
      <c r="D11643" s="203"/>
      <c r="E11643" s="203"/>
      <c r="F11643" s="203"/>
    </row>
    <row r="11644" spans="2:6" ht="15.75">
      <c r="B11644" s="188"/>
      <c r="C11644" s="188"/>
      <c r="D11644" s="203"/>
      <c r="E11644" s="203"/>
      <c r="F11644" s="203"/>
    </row>
    <row r="11645" spans="2:6" ht="15.75">
      <c r="B11645" s="188"/>
      <c r="C11645" s="188"/>
      <c r="D11645" s="203"/>
      <c r="E11645" s="203"/>
      <c r="F11645" s="203"/>
    </row>
    <row r="11646" spans="2:6" ht="15.75">
      <c r="B11646" s="188"/>
      <c r="C11646" s="188"/>
      <c r="D11646" s="203"/>
      <c r="E11646" s="203"/>
      <c r="F11646" s="203"/>
    </row>
    <row r="11647" spans="2:6" ht="15.75">
      <c r="B11647" s="188"/>
      <c r="C11647" s="188"/>
      <c r="D11647" s="203"/>
      <c r="E11647" s="203"/>
      <c r="F11647" s="203"/>
    </row>
    <row r="11648" spans="2:6" ht="15.75">
      <c r="B11648" s="188"/>
      <c r="C11648" s="188"/>
      <c r="D11648" s="203"/>
      <c r="E11648" s="203"/>
      <c r="F11648" s="203"/>
    </row>
    <row r="11649" spans="2:6" ht="15.75">
      <c r="B11649" s="188"/>
      <c r="C11649" s="188"/>
      <c r="D11649" s="203"/>
      <c r="E11649" s="203"/>
      <c r="F11649" s="203"/>
    </row>
    <row r="11650" spans="2:6" ht="15.75">
      <c r="B11650" s="188"/>
      <c r="C11650" s="188"/>
      <c r="D11650" s="203"/>
      <c r="E11650" s="203"/>
      <c r="F11650" s="203"/>
    </row>
    <row r="11651" spans="2:6" ht="15.75">
      <c r="B11651" s="188"/>
      <c r="C11651" s="188"/>
      <c r="D11651" s="203"/>
      <c r="E11651" s="203"/>
      <c r="F11651" s="203"/>
    </row>
    <row r="11652" spans="2:6" ht="15.75">
      <c r="B11652" s="188"/>
      <c r="C11652" s="188"/>
      <c r="D11652" s="203"/>
      <c r="E11652" s="203"/>
      <c r="F11652" s="203"/>
    </row>
    <row r="11653" spans="2:6" ht="15.75">
      <c r="B11653" s="188"/>
      <c r="C11653" s="188"/>
      <c r="D11653" s="203"/>
      <c r="E11653" s="203"/>
      <c r="F11653" s="203"/>
    </row>
    <row r="11654" spans="2:6" ht="15.75">
      <c r="B11654" s="188"/>
      <c r="C11654" s="188"/>
      <c r="D11654" s="203"/>
      <c r="E11654" s="203"/>
      <c r="F11654" s="203"/>
    </row>
    <row r="11655" spans="2:6" ht="15.75">
      <c r="B11655" s="188"/>
      <c r="C11655" s="188"/>
      <c r="D11655" s="203"/>
      <c r="E11655" s="203"/>
      <c r="F11655" s="203"/>
    </row>
    <row r="11656" spans="2:6" ht="15.75">
      <c r="B11656" s="188"/>
      <c r="C11656" s="188"/>
      <c r="D11656" s="203"/>
      <c r="E11656" s="203"/>
      <c r="F11656" s="203"/>
    </row>
    <row r="11657" spans="2:6" ht="15.75">
      <c r="B11657" s="188"/>
      <c r="C11657" s="188"/>
      <c r="D11657" s="203"/>
      <c r="E11657" s="203"/>
      <c r="F11657" s="203"/>
    </row>
    <row r="11658" spans="2:6" ht="15.75">
      <c r="B11658" s="188"/>
      <c r="C11658" s="188"/>
      <c r="D11658" s="203"/>
      <c r="E11658" s="203"/>
      <c r="F11658" s="203"/>
    </row>
    <row r="11659" spans="2:6" ht="15.75">
      <c r="B11659" s="188"/>
      <c r="C11659" s="188"/>
      <c r="D11659" s="203"/>
      <c r="E11659" s="203"/>
      <c r="F11659" s="203"/>
    </row>
    <row r="11660" spans="2:6" ht="15.75">
      <c r="B11660" s="188"/>
      <c r="C11660" s="188"/>
      <c r="D11660" s="203"/>
      <c r="E11660" s="203"/>
      <c r="F11660" s="203"/>
    </row>
    <row r="11661" spans="2:6" ht="15.75">
      <c r="B11661" s="188"/>
      <c r="C11661" s="188"/>
      <c r="D11661" s="203"/>
      <c r="E11661" s="203"/>
      <c r="F11661" s="203"/>
    </row>
    <row r="11662" spans="2:6" ht="15.75">
      <c r="B11662" s="188"/>
      <c r="C11662" s="188"/>
      <c r="D11662" s="203"/>
      <c r="E11662" s="203"/>
      <c r="F11662" s="203"/>
    </row>
    <row r="11663" spans="2:6" ht="15.75">
      <c r="B11663" s="188"/>
      <c r="C11663" s="188"/>
      <c r="D11663" s="203"/>
      <c r="E11663" s="203"/>
      <c r="F11663" s="203"/>
    </row>
    <row r="11664" spans="2:6" ht="15.75">
      <c r="B11664" s="188"/>
      <c r="C11664" s="188"/>
      <c r="D11664" s="203"/>
      <c r="E11664" s="203"/>
      <c r="F11664" s="203"/>
    </row>
    <row r="11665" spans="2:6" ht="15.75">
      <c r="B11665" s="188"/>
      <c r="C11665" s="188"/>
      <c r="D11665" s="203"/>
      <c r="E11665" s="203"/>
      <c r="F11665" s="203"/>
    </row>
    <row r="11666" spans="2:6" ht="15.75">
      <c r="B11666" s="188"/>
      <c r="C11666" s="188"/>
      <c r="D11666" s="203"/>
      <c r="E11666" s="203"/>
      <c r="F11666" s="203"/>
    </row>
    <row r="11667" spans="2:6" ht="15.75">
      <c r="B11667" s="188"/>
      <c r="C11667" s="188"/>
      <c r="D11667" s="203"/>
      <c r="E11667" s="203"/>
      <c r="F11667" s="203"/>
    </row>
    <row r="11668" spans="2:6" ht="15.75">
      <c r="B11668" s="188"/>
      <c r="C11668" s="188"/>
      <c r="D11668" s="203"/>
      <c r="E11668" s="203"/>
      <c r="F11668" s="203"/>
    </row>
    <row r="11669" spans="2:6" ht="15.75">
      <c r="B11669" s="188"/>
      <c r="C11669" s="188"/>
      <c r="D11669" s="203"/>
      <c r="E11669" s="203"/>
      <c r="F11669" s="203"/>
    </row>
    <row r="11670" spans="2:6" ht="15.75">
      <c r="B11670" s="188"/>
      <c r="C11670" s="188"/>
      <c r="D11670" s="203"/>
      <c r="E11670" s="203"/>
      <c r="F11670" s="203"/>
    </row>
    <row r="11671" spans="2:6" ht="15.75">
      <c r="B11671" s="188"/>
      <c r="C11671" s="188"/>
      <c r="D11671" s="203"/>
      <c r="E11671" s="203"/>
      <c r="F11671" s="203"/>
    </row>
    <row r="11672" spans="2:6" ht="15.75">
      <c r="B11672" s="188"/>
      <c r="C11672" s="188"/>
      <c r="D11672" s="203"/>
      <c r="E11672" s="203"/>
      <c r="F11672" s="203"/>
    </row>
    <row r="11673" spans="2:6" ht="15.75">
      <c r="B11673" s="188"/>
      <c r="C11673" s="188"/>
      <c r="D11673" s="203"/>
      <c r="E11673" s="203"/>
      <c r="F11673" s="203"/>
    </row>
    <row r="11674" spans="2:6" ht="15.75">
      <c r="B11674" s="188"/>
      <c r="C11674" s="188"/>
      <c r="D11674" s="203"/>
      <c r="E11674" s="203"/>
      <c r="F11674" s="203"/>
    </row>
    <row r="11675" spans="2:6" ht="15.75">
      <c r="B11675" s="188"/>
      <c r="C11675" s="188"/>
      <c r="D11675" s="203"/>
      <c r="E11675" s="203"/>
      <c r="F11675" s="203"/>
    </row>
    <row r="11676" spans="2:6" ht="15.75">
      <c r="B11676" s="188"/>
      <c r="C11676" s="188"/>
      <c r="D11676" s="203"/>
      <c r="E11676" s="203"/>
      <c r="F11676" s="203"/>
    </row>
    <row r="11677" spans="2:6" ht="15.75">
      <c r="B11677" s="188"/>
      <c r="C11677" s="188"/>
      <c r="D11677" s="203"/>
      <c r="E11677" s="203"/>
      <c r="F11677" s="203"/>
    </row>
    <row r="11678" spans="2:6" ht="15.75">
      <c r="B11678" s="188"/>
      <c r="C11678" s="188"/>
      <c r="D11678" s="203"/>
      <c r="E11678" s="203"/>
      <c r="F11678" s="203"/>
    </row>
    <row r="11679" spans="2:6" ht="15.75">
      <c r="B11679" s="188"/>
      <c r="C11679" s="188"/>
      <c r="D11679" s="203"/>
      <c r="E11679" s="203"/>
      <c r="F11679" s="203"/>
    </row>
    <row r="11680" spans="2:6" ht="15.75">
      <c r="B11680" s="188"/>
      <c r="C11680" s="188"/>
      <c r="D11680" s="203"/>
      <c r="E11680" s="203"/>
      <c r="F11680" s="203"/>
    </row>
    <row r="11681" spans="2:6" ht="15.75">
      <c r="B11681" s="188"/>
      <c r="C11681" s="188"/>
      <c r="D11681" s="203"/>
      <c r="E11681" s="203"/>
      <c r="F11681" s="203"/>
    </row>
    <row r="11682" spans="2:6" ht="15.75">
      <c r="B11682" s="188"/>
      <c r="C11682" s="188"/>
      <c r="D11682" s="203"/>
      <c r="E11682" s="203"/>
      <c r="F11682" s="203"/>
    </row>
    <row r="11683" spans="2:6" ht="15.75">
      <c r="B11683" s="188"/>
      <c r="C11683" s="188"/>
      <c r="D11683" s="203"/>
      <c r="E11683" s="203"/>
      <c r="F11683" s="203"/>
    </row>
    <row r="11684" spans="2:6" ht="15.75">
      <c r="B11684" s="188"/>
      <c r="C11684" s="188"/>
      <c r="D11684" s="203"/>
      <c r="E11684" s="203"/>
      <c r="F11684" s="203"/>
    </row>
    <row r="11685" spans="2:6" ht="15.75">
      <c r="B11685" s="188"/>
      <c r="C11685" s="188"/>
      <c r="D11685" s="203"/>
      <c r="E11685" s="203"/>
      <c r="F11685" s="203"/>
    </row>
    <row r="11686" spans="2:6" ht="15.75">
      <c r="B11686" s="188"/>
      <c r="C11686" s="188"/>
      <c r="D11686" s="203"/>
      <c r="E11686" s="203"/>
      <c r="F11686" s="203"/>
    </row>
    <row r="11687" spans="2:6" ht="15.75">
      <c r="B11687" s="188"/>
      <c r="C11687" s="188"/>
      <c r="D11687" s="203"/>
      <c r="E11687" s="203"/>
      <c r="F11687" s="203"/>
    </row>
    <row r="11688" spans="2:6" ht="15.75">
      <c r="B11688" s="188"/>
      <c r="C11688" s="188"/>
      <c r="D11688" s="203"/>
      <c r="E11688" s="203"/>
      <c r="F11688" s="203"/>
    </row>
    <row r="11689" spans="2:6" ht="15.75">
      <c r="B11689" s="188"/>
      <c r="C11689" s="188"/>
      <c r="D11689" s="203"/>
      <c r="E11689" s="203"/>
      <c r="F11689" s="203"/>
    </row>
    <row r="11690" spans="2:6" ht="15.75">
      <c r="B11690" s="188"/>
      <c r="C11690" s="188"/>
      <c r="D11690" s="203"/>
      <c r="E11690" s="203"/>
      <c r="F11690" s="203"/>
    </row>
    <row r="11691" spans="2:6" ht="15.75">
      <c r="B11691" s="188"/>
      <c r="C11691" s="188"/>
      <c r="D11691" s="203"/>
      <c r="E11691" s="203"/>
      <c r="F11691" s="203"/>
    </row>
    <row r="11692" spans="2:6" ht="15.75">
      <c r="B11692" s="188"/>
      <c r="C11692" s="188"/>
      <c r="D11692" s="203"/>
      <c r="E11692" s="203"/>
      <c r="F11692" s="203"/>
    </row>
    <row r="11693" spans="2:6" ht="15.75">
      <c r="B11693" s="188"/>
      <c r="C11693" s="188"/>
      <c r="D11693" s="203"/>
      <c r="E11693" s="203"/>
      <c r="F11693" s="203"/>
    </row>
    <row r="11694" spans="2:6" ht="15.75">
      <c r="B11694" s="188"/>
      <c r="C11694" s="188"/>
      <c r="D11694" s="203"/>
      <c r="E11694" s="203"/>
      <c r="F11694" s="203"/>
    </row>
    <row r="11695" spans="2:6" ht="15.75">
      <c r="B11695" s="188"/>
      <c r="C11695" s="188"/>
      <c r="D11695" s="203"/>
      <c r="E11695" s="203"/>
      <c r="F11695" s="203"/>
    </row>
    <row r="11696" spans="2:6" ht="15.75">
      <c r="B11696" s="188"/>
      <c r="C11696" s="188"/>
      <c r="D11696" s="203"/>
      <c r="E11696" s="203"/>
      <c r="F11696" s="203"/>
    </row>
    <row r="11697" spans="2:6" ht="15.75">
      <c r="B11697" s="188"/>
      <c r="C11697" s="188"/>
      <c r="D11697" s="203"/>
      <c r="E11697" s="203"/>
      <c r="F11697" s="203"/>
    </row>
    <row r="11698" spans="2:6" ht="15.75">
      <c r="B11698" s="188"/>
      <c r="C11698" s="188"/>
      <c r="D11698" s="203"/>
      <c r="E11698" s="203"/>
      <c r="F11698" s="203"/>
    </row>
    <row r="11699" spans="2:6" ht="15.75">
      <c r="B11699" s="188"/>
      <c r="C11699" s="188"/>
      <c r="D11699" s="203"/>
      <c r="E11699" s="203"/>
      <c r="F11699" s="203"/>
    </row>
    <row r="11700" spans="2:6" ht="15.75">
      <c r="B11700" s="188"/>
      <c r="C11700" s="188"/>
      <c r="D11700" s="203"/>
      <c r="E11700" s="203"/>
      <c r="F11700" s="203"/>
    </row>
    <row r="11701" spans="2:6" ht="15.75">
      <c r="B11701" s="188"/>
      <c r="C11701" s="188"/>
      <c r="D11701" s="203"/>
      <c r="E11701" s="203"/>
      <c r="F11701" s="203"/>
    </row>
    <row r="11702" spans="2:6" ht="15.75">
      <c r="B11702" s="188"/>
      <c r="C11702" s="188"/>
      <c r="D11702" s="203"/>
      <c r="E11702" s="203"/>
      <c r="F11702" s="203"/>
    </row>
    <row r="11703" spans="2:6" ht="15.75">
      <c r="B11703" s="188"/>
      <c r="C11703" s="188"/>
      <c r="D11703" s="203"/>
      <c r="E11703" s="203"/>
      <c r="F11703" s="203"/>
    </row>
    <row r="11704" spans="2:6" ht="15.75">
      <c r="B11704" s="188"/>
      <c r="C11704" s="188"/>
      <c r="D11704" s="203"/>
      <c r="E11704" s="203"/>
      <c r="F11704" s="203"/>
    </row>
    <row r="11705" spans="2:6" ht="15.75">
      <c r="B11705" s="188"/>
      <c r="C11705" s="188"/>
      <c r="D11705" s="203"/>
      <c r="E11705" s="203"/>
      <c r="F11705" s="203"/>
    </row>
    <row r="11706" spans="2:6" ht="15.75">
      <c r="B11706" s="188"/>
      <c r="C11706" s="188"/>
      <c r="D11706" s="203"/>
      <c r="E11706" s="203"/>
      <c r="F11706" s="203"/>
    </row>
    <row r="11707" spans="2:6" ht="15.75">
      <c r="B11707" s="188"/>
      <c r="C11707" s="188"/>
      <c r="D11707" s="203"/>
      <c r="E11707" s="203"/>
      <c r="F11707" s="203"/>
    </row>
    <row r="11708" spans="2:6" ht="15.75">
      <c r="B11708" s="188"/>
      <c r="C11708" s="188"/>
      <c r="D11708" s="203"/>
      <c r="E11708" s="203"/>
      <c r="F11708" s="203"/>
    </row>
    <row r="11709" spans="2:6" ht="15.75">
      <c r="B11709" s="188"/>
      <c r="C11709" s="188"/>
      <c r="D11709" s="203"/>
      <c r="E11709" s="203"/>
      <c r="F11709" s="203"/>
    </row>
    <row r="11710" spans="2:6" ht="15.75">
      <c r="B11710" s="188"/>
      <c r="C11710" s="188"/>
      <c r="D11710" s="203"/>
      <c r="E11710" s="203"/>
      <c r="F11710" s="203"/>
    </row>
    <row r="11711" spans="2:6" ht="15.75">
      <c r="B11711" s="188"/>
      <c r="C11711" s="188"/>
      <c r="D11711" s="203"/>
      <c r="E11711" s="203"/>
      <c r="F11711" s="203"/>
    </row>
    <row r="11712" spans="2:6" ht="15.75">
      <c r="B11712" s="188"/>
      <c r="C11712" s="188"/>
      <c r="D11712" s="203"/>
      <c r="E11712" s="203"/>
      <c r="F11712" s="203"/>
    </row>
    <row r="11713" spans="2:6" ht="15.75">
      <c r="B11713" s="188"/>
      <c r="C11713" s="188"/>
      <c r="D11713" s="203"/>
      <c r="E11713" s="203"/>
      <c r="F11713" s="203"/>
    </row>
    <row r="11714" spans="2:6" ht="15.75">
      <c r="B11714" s="188"/>
      <c r="C11714" s="188"/>
      <c r="D11714" s="203"/>
      <c r="E11714" s="203"/>
      <c r="F11714" s="203"/>
    </row>
    <row r="11715" spans="2:6" ht="15.75">
      <c r="B11715" s="188"/>
      <c r="C11715" s="188"/>
      <c r="D11715" s="203"/>
      <c r="E11715" s="203"/>
      <c r="F11715" s="203"/>
    </row>
    <row r="11716" spans="2:6" ht="15.75">
      <c r="B11716" s="188"/>
      <c r="C11716" s="188"/>
      <c r="D11716" s="203"/>
      <c r="E11716" s="203"/>
      <c r="F11716" s="203"/>
    </row>
    <row r="11717" spans="2:6" ht="15.75">
      <c r="B11717" s="188"/>
      <c r="C11717" s="188"/>
      <c r="D11717" s="203"/>
      <c r="E11717" s="203"/>
      <c r="F11717" s="203"/>
    </row>
    <row r="11718" spans="2:6" ht="15.75">
      <c r="B11718" s="188"/>
      <c r="C11718" s="188"/>
      <c r="D11718" s="203"/>
      <c r="E11718" s="203"/>
      <c r="F11718" s="203"/>
    </row>
    <row r="11719" spans="2:6" ht="15.75">
      <c r="B11719" s="188"/>
      <c r="C11719" s="188"/>
      <c r="D11719" s="203"/>
      <c r="E11719" s="203"/>
      <c r="F11719" s="203"/>
    </row>
    <row r="11720" spans="2:6" ht="15.75">
      <c r="B11720" s="188"/>
      <c r="C11720" s="188"/>
      <c r="D11720" s="203"/>
      <c r="E11720" s="203"/>
      <c r="F11720" s="203"/>
    </row>
    <row r="11721" spans="2:6" ht="15.75">
      <c r="B11721" s="188"/>
      <c r="C11721" s="188"/>
      <c r="D11721" s="203"/>
      <c r="E11721" s="203"/>
      <c r="F11721" s="203"/>
    </row>
    <row r="11722" spans="2:6" ht="15.75">
      <c r="B11722" s="188"/>
      <c r="C11722" s="188"/>
      <c r="D11722" s="203"/>
      <c r="E11722" s="203"/>
      <c r="F11722" s="203"/>
    </row>
    <row r="11723" spans="2:6" ht="15.75">
      <c r="B11723" s="188"/>
      <c r="C11723" s="188"/>
      <c r="D11723" s="203"/>
      <c r="E11723" s="203"/>
      <c r="F11723" s="203"/>
    </row>
    <row r="11724" spans="2:6" ht="15.75">
      <c r="B11724" s="188"/>
      <c r="C11724" s="188"/>
      <c r="D11724" s="203"/>
      <c r="E11724" s="203"/>
      <c r="F11724" s="203"/>
    </row>
    <row r="11725" spans="2:6" ht="15.75">
      <c r="B11725" s="188"/>
      <c r="C11725" s="188"/>
      <c r="D11725" s="203"/>
      <c r="E11725" s="203"/>
      <c r="F11725" s="203"/>
    </row>
    <row r="11726" spans="2:6" ht="15.75">
      <c r="B11726" s="188"/>
      <c r="C11726" s="188"/>
      <c r="D11726" s="203"/>
      <c r="E11726" s="203"/>
      <c r="F11726" s="203"/>
    </row>
    <row r="11727" spans="2:6" ht="15.75">
      <c r="B11727" s="188"/>
      <c r="C11727" s="188"/>
      <c r="D11727" s="203"/>
      <c r="E11727" s="203"/>
      <c r="F11727" s="203"/>
    </row>
    <row r="11728" spans="2:6" ht="15.75">
      <c r="B11728" s="188"/>
      <c r="C11728" s="188"/>
      <c r="D11728" s="203"/>
      <c r="E11728" s="203"/>
      <c r="F11728" s="203"/>
    </row>
    <row r="11729" spans="2:6" ht="15.75">
      <c r="B11729" s="188"/>
      <c r="C11729" s="188"/>
      <c r="D11729" s="203"/>
      <c r="E11729" s="203"/>
      <c r="F11729" s="203"/>
    </row>
    <row r="11730" spans="2:6" ht="15.75">
      <c r="B11730" s="188"/>
      <c r="C11730" s="188"/>
      <c r="D11730" s="203"/>
      <c r="E11730" s="203"/>
      <c r="F11730" s="203"/>
    </row>
    <row r="11731" spans="2:6" ht="15.75">
      <c r="B11731" s="188"/>
      <c r="C11731" s="188"/>
      <c r="D11731" s="203"/>
      <c r="E11731" s="203"/>
      <c r="F11731" s="203"/>
    </row>
    <row r="11732" spans="2:6" ht="15.75">
      <c r="B11732" s="188"/>
      <c r="C11732" s="188"/>
      <c r="D11732" s="203"/>
      <c r="E11732" s="203"/>
      <c r="F11732" s="203"/>
    </row>
    <row r="11733" spans="2:6" ht="15.75">
      <c r="B11733" s="188"/>
      <c r="C11733" s="188"/>
      <c r="D11733" s="203"/>
      <c r="E11733" s="203"/>
      <c r="F11733" s="203"/>
    </row>
    <row r="11734" spans="2:6" ht="15.75">
      <c r="B11734" s="188"/>
      <c r="C11734" s="188"/>
      <c r="D11734" s="203"/>
      <c r="E11734" s="203"/>
      <c r="F11734" s="203"/>
    </row>
    <row r="11735" spans="2:6" ht="15.75">
      <c r="B11735" s="188"/>
      <c r="C11735" s="188"/>
      <c r="D11735" s="203"/>
      <c r="E11735" s="203"/>
      <c r="F11735" s="203"/>
    </row>
    <row r="11736" spans="2:6" ht="15.75">
      <c r="B11736" s="188"/>
      <c r="C11736" s="188"/>
      <c r="D11736" s="203"/>
      <c r="E11736" s="203"/>
      <c r="F11736" s="203"/>
    </row>
    <row r="11737" spans="2:6" ht="15.75">
      <c r="B11737" s="188"/>
      <c r="C11737" s="188"/>
      <c r="D11737" s="203"/>
      <c r="E11737" s="203"/>
      <c r="F11737" s="203"/>
    </row>
    <row r="11738" spans="2:6" ht="15.75">
      <c r="B11738" s="188"/>
      <c r="C11738" s="188"/>
      <c r="D11738" s="203"/>
      <c r="E11738" s="203"/>
      <c r="F11738" s="203"/>
    </row>
    <row r="11739" spans="2:6" ht="15.75">
      <c r="B11739" s="188"/>
      <c r="C11739" s="188"/>
      <c r="D11739" s="203"/>
      <c r="E11739" s="203"/>
      <c r="F11739" s="203"/>
    </row>
    <row r="11740" spans="2:6" ht="15.75">
      <c r="B11740" s="188"/>
      <c r="C11740" s="188"/>
      <c r="D11740" s="203"/>
      <c r="E11740" s="203"/>
      <c r="F11740" s="203"/>
    </row>
    <row r="11741" spans="2:6" ht="15.75">
      <c r="B11741" s="188"/>
      <c r="C11741" s="188"/>
      <c r="D11741" s="203"/>
      <c r="E11741" s="203"/>
      <c r="F11741" s="203"/>
    </row>
    <row r="11742" spans="2:6" ht="15.75">
      <c r="B11742" s="188"/>
      <c r="C11742" s="188"/>
      <c r="D11742" s="203"/>
      <c r="E11742" s="203"/>
      <c r="F11742" s="203"/>
    </row>
    <row r="11743" spans="2:6" ht="15.75">
      <c r="B11743" s="188"/>
      <c r="C11743" s="188"/>
      <c r="D11743" s="203"/>
      <c r="E11743" s="203"/>
      <c r="F11743" s="203"/>
    </row>
    <row r="11744" spans="2:6" ht="15.75">
      <c r="B11744" s="188"/>
      <c r="C11744" s="188"/>
      <c r="D11744" s="203"/>
      <c r="E11744" s="203"/>
      <c r="F11744" s="203"/>
    </row>
    <row r="11745" spans="2:6" ht="15.75">
      <c r="B11745" s="188"/>
      <c r="C11745" s="188"/>
      <c r="D11745" s="203"/>
      <c r="E11745" s="203"/>
      <c r="F11745" s="203"/>
    </row>
    <row r="11746" spans="2:6" ht="15.75">
      <c r="B11746" s="188"/>
      <c r="C11746" s="188"/>
      <c r="D11746" s="203"/>
      <c r="E11746" s="203"/>
      <c r="F11746" s="203"/>
    </row>
    <row r="11747" spans="2:6" ht="15.75">
      <c r="B11747" s="188"/>
      <c r="C11747" s="188"/>
      <c r="D11747" s="203"/>
      <c r="E11747" s="203"/>
      <c r="F11747" s="203"/>
    </row>
    <row r="11748" spans="2:6" ht="15.75">
      <c r="B11748" s="188"/>
      <c r="C11748" s="188"/>
      <c r="D11748" s="203"/>
      <c r="E11748" s="203"/>
      <c r="F11748" s="203"/>
    </row>
    <row r="11749" spans="2:6" ht="15.75">
      <c r="B11749" s="188"/>
      <c r="C11749" s="188"/>
      <c r="D11749" s="203"/>
      <c r="E11749" s="203"/>
      <c r="F11749" s="203"/>
    </row>
    <row r="11750" spans="2:6" ht="15.75">
      <c r="B11750" s="188"/>
      <c r="C11750" s="188"/>
      <c r="D11750" s="203"/>
      <c r="E11750" s="203"/>
      <c r="F11750" s="203"/>
    </row>
    <row r="11751" spans="2:6" ht="15.75">
      <c r="B11751" s="188"/>
      <c r="C11751" s="188"/>
      <c r="D11751" s="203"/>
      <c r="E11751" s="203"/>
      <c r="F11751" s="203"/>
    </row>
    <row r="11752" spans="2:6" ht="15.75">
      <c r="B11752" s="188"/>
      <c r="C11752" s="188"/>
      <c r="D11752" s="203"/>
      <c r="E11752" s="203"/>
      <c r="F11752" s="203"/>
    </row>
    <row r="11753" spans="2:6" ht="15.75">
      <c r="B11753" s="188"/>
      <c r="C11753" s="188"/>
      <c r="D11753" s="203"/>
      <c r="E11753" s="203"/>
      <c r="F11753" s="203"/>
    </row>
    <row r="11754" spans="2:6" ht="15.75">
      <c r="B11754" s="188"/>
      <c r="C11754" s="188"/>
      <c r="D11754" s="203"/>
      <c r="E11754" s="203"/>
      <c r="F11754" s="203"/>
    </row>
    <row r="11755" spans="2:6" ht="15.75">
      <c r="B11755" s="188"/>
      <c r="C11755" s="188"/>
      <c r="D11755" s="203"/>
      <c r="E11755" s="203"/>
      <c r="F11755" s="203"/>
    </row>
    <row r="11756" spans="2:6" ht="15.75">
      <c r="B11756" s="188"/>
      <c r="C11756" s="188"/>
      <c r="D11756" s="203"/>
      <c r="E11756" s="203"/>
      <c r="F11756" s="203"/>
    </row>
    <row r="11757" spans="2:6" ht="15.75">
      <c r="B11757" s="188"/>
      <c r="C11757" s="188"/>
      <c r="D11757" s="203"/>
      <c r="E11757" s="203"/>
      <c r="F11757" s="203"/>
    </row>
    <row r="11758" spans="2:6" ht="15.75">
      <c r="B11758" s="188"/>
      <c r="C11758" s="188"/>
      <c r="D11758" s="203"/>
      <c r="E11758" s="203"/>
      <c r="F11758" s="203"/>
    </row>
    <row r="11759" spans="2:6" ht="15.75">
      <c r="B11759" s="188"/>
      <c r="C11759" s="188"/>
      <c r="D11759" s="203"/>
      <c r="E11759" s="203"/>
      <c r="F11759" s="203"/>
    </row>
    <row r="11760" spans="2:6" ht="15.75">
      <c r="B11760" s="188"/>
      <c r="C11760" s="188"/>
      <c r="D11760" s="203"/>
      <c r="E11760" s="203"/>
      <c r="F11760" s="203"/>
    </row>
    <row r="11761" spans="2:6" ht="15.75">
      <c r="B11761" s="188"/>
      <c r="C11761" s="188"/>
      <c r="D11761" s="203"/>
      <c r="E11761" s="203"/>
      <c r="F11761" s="203"/>
    </row>
    <row r="11762" spans="2:6" ht="15.75">
      <c r="B11762" s="188"/>
      <c r="C11762" s="188"/>
      <c r="D11762" s="203"/>
      <c r="E11762" s="203"/>
      <c r="F11762" s="203"/>
    </row>
    <row r="11763" spans="2:6" ht="15.75">
      <c r="B11763" s="188"/>
      <c r="C11763" s="188"/>
      <c r="D11763" s="203"/>
      <c r="E11763" s="203"/>
      <c r="F11763" s="203"/>
    </row>
    <row r="11764" spans="2:6" ht="15.75">
      <c r="B11764" s="188"/>
      <c r="C11764" s="188"/>
      <c r="D11764" s="203"/>
      <c r="E11764" s="203"/>
      <c r="F11764" s="203"/>
    </row>
    <row r="11765" spans="2:6" ht="15.75">
      <c r="B11765" s="188"/>
      <c r="C11765" s="188"/>
      <c r="D11765" s="203"/>
      <c r="E11765" s="203"/>
      <c r="F11765" s="203"/>
    </row>
    <row r="11766" spans="2:6" ht="15.75">
      <c r="B11766" s="188"/>
      <c r="C11766" s="188"/>
      <c r="D11766" s="203"/>
      <c r="E11766" s="203"/>
      <c r="F11766" s="203"/>
    </row>
    <row r="11767" spans="2:6" ht="15.75">
      <c r="B11767" s="188"/>
      <c r="C11767" s="188"/>
      <c r="D11767" s="203"/>
      <c r="E11767" s="203"/>
      <c r="F11767" s="203"/>
    </row>
    <row r="11768" spans="2:6" ht="15.75">
      <c r="B11768" s="188"/>
      <c r="C11768" s="188"/>
      <c r="D11768" s="203"/>
      <c r="E11768" s="203"/>
      <c r="F11768" s="203"/>
    </row>
    <row r="11769" spans="2:6" ht="15.75">
      <c r="B11769" s="188"/>
      <c r="C11769" s="188"/>
      <c r="D11769" s="203"/>
      <c r="E11769" s="203"/>
      <c r="F11769" s="203"/>
    </row>
    <row r="11770" spans="2:6" ht="15.75">
      <c r="B11770" s="188"/>
      <c r="C11770" s="188"/>
      <c r="D11770" s="203"/>
      <c r="E11770" s="203"/>
      <c r="F11770" s="203"/>
    </row>
    <row r="11771" spans="2:6" ht="15.75">
      <c r="B11771" s="188"/>
      <c r="C11771" s="188"/>
      <c r="D11771" s="203"/>
      <c r="E11771" s="203"/>
      <c r="F11771" s="203"/>
    </row>
    <row r="11772" spans="2:6" ht="15.75">
      <c r="B11772" s="188"/>
      <c r="C11772" s="188"/>
      <c r="D11772" s="203"/>
      <c r="E11772" s="203"/>
      <c r="F11772" s="203"/>
    </row>
    <row r="11773" spans="2:6" ht="15.75">
      <c r="B11773" s="188"/>
      <c r="C11773" s="188"/>
      <c r="D11773" s="203"/>
      <c r="E11773" s="203"/>
      <c r="F11773" s="203"/>
    </row>
    <row r="11774" spans="2:6" ht="15.75">
      <c r="B11774" s="188"/>
      <c r="C11774" s="188"/>
      <c r="D11774" s="203"/>
      <c r="E11774" s="203"/>
      <c r="F11774" s="203"/>
    </row>
    <row r="11775" spans="2:6" ht="15.75">
      <c r="B11775" s="188"/>
      <c r="C11775" s="188"/>
      <c r="D11775" s="203"/>
      <c r="E11775" s="203"/>
      <c r="F11775" s="203"/>
    </row>
    <row r="11776" spans="2:6" ht="15.75">
      <c r="B11776" s="188"/>
      <c r="C11776" s="188"/>
      <c r="D11776" s="203"/>
      <c r="E11776" s="203"/>
      <c r="F11776" s="203"/>
    </row>
    <row r="11777" spans="2:6" ht="15.75">
      <c r="B11777" s="188"/>
      <c r="C11777" s="188"/>
      <c r="D11777" s="203"/>
      <c r="E11777" s="203"/>
      <c r="F11777" s="203"/>
    </row>
    <row r="11778" spans="2:6" ht="15.75">
      <c r="B11778" s="188"/>
      <c r="C11778" s="188"/>
      <c r="D11778" s="203"/>
      <c r="E11778" s="203"/>
      <c r="F11778" s="203"/>
    </row>
    <row r="11779" spans="2:6" ht="15.75">
      <c r="B11779" s="188"/>
      <c r="C11779" s="188"/>
      <c r="D11779" s="203"/>
      <c r="E11779" s="203"/>
      <c r="F11779" s="203"/>
    </row>
    <row r="11780" spans="2:6" ht="15.75">
      <c r="B11780" s="188"/>
      <c r="C11780" s="188"/>
      <c r="D11780" s="203"/>
      <c r="E11780" s="203"/>
      <c r="F11780" s="203"/>
    </row>
    <row r="11781" spans="2:6" ht="15.75">
      <c r="B11781" s="188"/>
      <c r="C11781" s="188"/>
      <c r="D11781" s="203"/>
      <c r="E11781" s="203"/>
      <c r="F11781" s="203"/>
    </row>
    <row r="11782" spans="2:6" ht="15.75">
      <c r="B11782" s="188"/>
      <c r="C11782" s="188"/>
      <c r="D11782" s="203"/>
      <c r="E11782" s="203"/>
      <c r="F11782" s="203"/>
    </row>
    <row r="11783" spans="2:6" ht="15.75">
      <c r="B11783" s="188"/>
      <c r="C11783" s="188"/>
      <c r="D11783" s="203"/>
      <c r="E11783" s="203"/>
      <c r="F11783" s="203"/>
    </row>
    <row r="11784" spans="2:6" ht="15.75">
      <c r="B11784" s="188"/>
      <c r="C11784" s="188"/>
      <c r="D11784" s="203"/>
      <c r="E11784" s="203"/>
      <c r="F11784" s="203"/>
    </row>
    <row r="11785" spans="2:6" ht="15.75">
      <c r="B11785" s="188"/>
      <c r="C11785" s="188"/>
      <c r="D11785" s="203"/>
      <c r="E11785" s="203"/>
      <c r="F11785" s="203"/>
    </row>
    <row r="11786" spans="2:6" ht="15.75">
      <c r="B11786" s="188"/>
      <c r="C11786" s="188"/>
      <c r="D11786" s="203"/>
      <c r="E11786" s="203"/>
      <c r="F11786" s="203"/>
    </row>
    <row r="11787" spans="2:6" ht="15.75">
      <c r="B11787" s="188"/>
      <c r="C11787" s="188"/>
      <c r="D11787" s="203"/>
      <c r="E11787" s="203"/>
      <c r="F11787" s="203"/>
    </row>
    <row r="11788" spans="2:6" ht="15.75">
      <c r="B11788" s="188"/>
      <c r="C11788" s="188"/>
      <c r="D11788" s="203"/>
      <c r="E11788" s="203"/>
      <c r="F11788" s="203"/>
    </row>
    <row r="11789" spans="2:6" ht="15.75">
      <c r="B11789" s="188"/>
      <c r="C11789" s="188"/>
      <c r="D11789" s="203"/>
      <c r="E11789" s="203"/>
      <c r="F11789" s="203"/>
    </row>
    <row r="11790" spans="2:6" ht="15.75">
      <c r="B11790" s="188"/>
      <c r="C11790" s="188"/>
      <c r="D11790" s="203"/>
      <c r="E11790" s="203"/>
      <c r="F11790" s="203"/>
    </row>
    <row r="11791" spans="2:6" ht="15.75">
      <c r="B11791" s="188"/>
      <c r="C11791" s="188"/>
      <c r="D11791" s="203"/>
      <c r="E11791" s="203"/>
      <c r="F11791" s="203"/>
    </row>
    <row r="11792" spans="2:6" ht="15.75">
      <c r="B11792" s="188"/>
      <c r="C11792" s="188"/>
      <c r="D11792" s="203"/>
      <c r="E11792" s="203"/>
      <c r="F11792" s="203"/>
    </row>
    <row r="11793" spans="2:6" ht="15.75">
      <c r="B11793" s="188"/>
      <c r="C11793" s="188"/>
      <c r="D11793" s="203"/>
      <c r="E11793" s="203"/>
      <c r="F11793" s="203"/>
    </row>
    <row r="11794" spans="2:6" ht="15.75">
      <c r="B11794" s="188"/>
      <c r="C11794" s="188"/>
      <c r="D11794" s="203"/>
      <c r="E11794" s="203"/>
      <c r="F11794" s="203"/>
    </row>
    <row r="11795" spans="2:6" ht="15.75">
      <c r="B11795" s="188"/>
      <c r="C11795" s="188"/>
      <c r="D11795" s="203"/>
      <c r="E11795" s="203"/>
      <c r="F11795" s="203"/>
    </row>
    <row r="11796" spans="2:6" ht="15.75">
      <c r="B11796" s="188"/>
      <c r="C11796" s="188"/>
      <c r="D11796" s="203"/>
      <c r="E11796" s="203"/>
      <c r="F11796" s="203"/>
    </row>
    <row r="11797" spans="2:6" ht="15.75">
      <c r="B11797" s="188"/>
      <c r="C11797" s="188"/>
      <c r="D11797" s="203"/>
      <c r="E11797" s="203"/>
      <c r="F11797" s="203"/>
    </row>
    <row r="11798" spans="2:6" ht="15.75">
      <c r="B11798" s="188"/>
      <c r="C11798" s="188"/>
      <c r="D11798" s="203"/>
      <c r="E11798" s="203"/>
      <c r="F11798" s="203"/>
    </row>
    <row r="11799" spans="2:6" ht="15.75">
      <c r="B11799" s="188"/>
      <c r="C11799" s="188"/>
      <c r="D11799" s="203"/>
      <c r="E11799" s="203"/>
      <c r="F11799" s="203"/>
    </row>
    <row r="11800" spans="2:6" ht="15.75">
      <c r="B11800" s="188"/>
      <c r="C11800" s="188"/>
      <c r="D11800" s="203"/>
      <c r="E11800" s="203"/>
      <c r="F11800" s="203"/>
    </row>
    <row r="11801" spans="2:6" ht="15.75">
      <c r="B11801" s="188"/>
      <c r="C11801" s="188"/>
      <c r="D11801" s="203"/>
      <c r="E11801" s="203"/>
      <c r="F11801" s="203"/>
    </row>
    <row r="11802" spans="2:6" ht="15.75">
      <c r="B11802" s="188"/>
      <c r="C11802" s="188"/>
      <c r="D11802" s="203"/>
      <c r="E11802" s="203"/>
      <c r="F11802" s="203"/>
    </row>
    <row r="11803" spans="2:6" ht="15.75">
      <c r="B11803" s="188"/>
      <c r="C11803" s="188"/>
      <c r="D11803" s="203"/>
      <c r="E11803" s="203"/>
      <c r="F11803" s="203"/>
    </row>
    <row r="11804" spans="2:6" ht="15.75">
      <c r="B11804" s="188"/>
      <c r="C11804" s="188"/>
      <c r="D11804" s="203"/>
      <c r="E11804" s="203"/>
      <c r="F11804" s="203"/>
    </row>
    <row r="11805" spans="2:6" ht="15.75">
      <c r="B11805" s="188"/>
      <c r="C11805" s="188"/>
      <c r="D11805" s="203"/>
      <c r="E11805" s="203"/>
      <c r="F11805" s="203"/>
    </row>
    <row r="11806" spans="2:6" ht="15.75">
      <c r="B11806" s="188"/>
      <c r="C11806" s="188"/>
      <c r="D11806" s="203"/>
      <c r="E11806" s="203"/>
      <c r="F11806" s="203"/>
    </row>
    <row r="11807" spans="2:6" ht="15.75">
      <c r="B11807" s="188"/>
      <c r="C11807" s="188"/>
      <c r="D11807" s="203"/>
      <c r="E11807" s="203"/>
      <c r="F11807" s="203"/>
    </row>
    <row r="11808" spans="2:6" ht="15.75">
      <c r="B11808" s="188"/>
      <c r="C11808" s="188"/>
      <c r="D11808" s="203"/>
      <c r="E11808" s="203"/>
      <c r="F11808" s="203"/>
    </row>
    <row r="11809" spans="2:6" ht="15.75">
      <c r="B11809" s="188"/>
      <c r="C11809" s="188"/>
      <c r="D11809" s="203"/>
      <c r="E11809" s="203"/>
      <c r="F11809" s="203"/>
    </row>
    <row r="11810" spans="2:6" ht="15.75">
      <c r="B11810" s="188"/>
      <c r="C11810" s="188"/>
      <c r="D11810" s="203"/>
      <c r="E11810" s="203"/>
      <c r="F11810" s="203"/>
    </row>
    <row r="11811" spans="2:6" ht="15.75">
      <c r="B11811" s="188"/>
      <c r="C11811" s="188"/>
      <c r="D11811" s="203"/>
      <c r="E11811" s="203"/>
      <c r="F11811" s="203"/>
    </row>
    <row r="11812" spans="2:6" ht="15.75">
      <c r="B11812" s="188"/>
      <c r="C11812" s="188"/>
      <c r="D11812" s="203"/>
      <c r="E11812" s="203"/>
      <c r="F11812" s="203"/>
    </row>
    <row r="11813" spans="2:6" ht="15.75">
      <c r="B11813" s="188"/>
      <c r="C11813" s="188"/>
      <c r="D11813" s="203"/>
      <c r="E11813" s="203"/>
      <c r="F11813" s="203"/>
    </row>
    <row r="11814" spans="2:6" ht="15.75">
      <c r="B11814" s="188"/>
      <c r="C11814" s="188"/>
      <c r="D11814" s="203"/>
      <c r="E11814" s="203"/>
      <c r="F11814" s="203"/>
    </row>
    <row r="11815" spans="2:6" ht="15.75">
      <c r="B11815" s="188"/>
      <c r="C11815" s="188"/>
      <c r="D11815" s="203"/>
      <c r="E11815" s="203"/>
      <c r="F11815" s="203"/>
    </row>
    <row r="11816" spans="2:6" ht="15.75">
      <c r="B11816" s="188"/>
      <c r="C11816" s="188"/>
      <c r="D11816" s="203"/>
      <c r="E11816" s="203"/>
      <c r="F11816" s="203"/>
    </row>
    <row r="11817" spans="2:6" ht="15.75">
      <c r="B11817" s="188"/>
      <c r="C11817" s="188"/>
      <c r="D11817" s="203"/>
      <c r="E11817" s="203"/>
      <c r="F11817" s="203"/>
    </row>
    <row r="11818" spans="2:6" ht="15.75">
      <c r="B11818" s="188"/>
      <c r="C11818" s="188"/>
      <c r="D11818" s="203"/>
      <c r="E11818" s="203"/>
      <c r="F11818" s="203"/>
    </row>
    <row r="11819" spans="2:6" ht="15.75">
      <c r="B11819" s="188"/>
      <c r="C11819" s="188"/>
      <c r="D11819" s="203"/>
      <c r="E11819" s="203"/>
      <c r="F11819" s="203"/>
    </row>
    <row r="11820" spans="2:6" ht="15.75">
      <c r="B11820" s="188"/>
      <c r="C11820" s="188"/>
      <c r="D11820" s="203"/>
      <c r="E11820" s="203"/>
      <c r="F11820" s="203"/>
    </row>
    <row r="11821" spans="2:6" ht="15.75">
      <c r="B11821" s="188"/>
      <c r="C11821" s="188"/>
      <c r="D11821" s="203"/>
      <c r="E11821" s="203"/>
      <c r="F11821" s="203"/>
    </row>
    <row r="11822" spans="2:6" ht="15.75">
      <c r="B11822" s="188"/>
      <c r="C11822" s="188"/>
      <c r="D11822" s="203"/>
      <c r="E11822" s="203"/>
      <c r="F11822" s="203"/>
    </row>
    <row r="11823" spans="2:6" ht="15.75">
      <c r="B11823" s="188"/>
      <c r="C11823" s="188"/>
      <c r="D11823" s="203"/>
      <c r="E11823" s="203"/>
      <c r="F11823" s="203"/>
    </row>
    <row r="11824" spans="2:6" ht="15.75">
      <c r="B11824" s="188"/>
      <c r="C11824" s="188"/>
      <c r="D11824" s="203"/>
      <c r="E11824" s="203"/>
      <c r="F11824" s="203"/>
    </row>
    <row r="11825" spans="2:6" ht="15.75">
      <c r="B11825" s="188"/>
      <c r="C11825" s="188"/>
      <c r="D11825" s="203"/>
      <c r="E11825" s="203"/>
      <c r="F11825" s="203"/>
    </row>
    <row r="11826" spans="2:6" ht="15.75">
      <c r="B11826" s="188"/>
      <c r="C11826" s="188"/>
      <c r="D11826" s="203"/>
      <c r="E11826" s="203"/>
      <c r="F11826" s="203"/>
    </row>
    <row r="11827" spans="2:6" ht="15.75">
      <c r="B11827" s="188"/>
      <c r="C11827" s="188"/>
      <c r="D11827" s="203"/>
      <c r="E11827" s="203"/>
      <c r="F11827" s="203"/>
    </row>
    <row r="11828" spans="2:6" ht="15.75">
      <c r="B11828" s="188"/>
      <c r="C11828" s="188"/>
      <c r="D11828" s="203"/>
      <c r="E11828" s="203"/>
      <c r="F11828" s="203"/>
    </row>
    <row r="11829" spans="2:6" ht="15.75">
      <c r="B11829" s="188"/>
      <c r="C11829" s="188"/>
      <c r="D11829" s="203"/>
      <c r="E11829" s="203"/>
      <c r="F11829" s="203"/>
    </row>
    <row r="11830" spans="2:6" ht="15.75">
      <c r="B11830" s="188"/>
      <c r="C11830" s="188"/>
      <c r="D11830" s="203"/>
      <c r="E11830" s="203"/>
      <c r="F11830" s="203"/>
    </row>
    <row r="11831" spans="2:6" ht="15.75">
      <c r="B11831" s="188"/>
      <c r="C11831" s="188"/>
      <c r="D11831" s="203"/>
      <c r="E11831" s="203"/>
      <c r="F11831" s="203"/>
    </row>
    <row r="11832" spans="2:6" ht="15.75">
      <c r="B11832" s="188"/>
      <c r="C11832" s="188"/>
      <c r="D11832" s="203"/>
      <c r="E11832" s="203"/>
      <c r="F11832" s="203"/>
    </row>
    <row r="11833" spans="2:6" ht="15.75">
      <c r="B11833" s="188"/>
      <c r="C11833" s="188"/>
      <c r="D11833" s="203"/>
      <c r="E11833" s="203"/>
      <c r="F11833" s="203"/>
    </row>
    <row r="11834" spans="2:6" ht="15.75">
      <c r="B11834" s="188"/>
      <c r="C11834" s="188"/>
      <c r="D11834" s="203"/>
      <c r="E11834" s="203"/>
      <c r="F11834" s="203"/>
    </row>
    <row r="11835" spans="2:6" ht="15.75">
      <c r="B11835" s="188"/>
      <c r="C11835" s="188"/>
      <c r="D11835" s="203"/>
      <c r="E11835" s="203"/>
      <c r="F11835" s="203"/>
    </row>
    <row r="11836" spans="2:6" ht="15.75">
      <c r="B11836" s="188"/>
      <c r="C11836" s="188"/>
      <c r="D11836" s="203"/>
      <c r="E11836" s="203"/>
      <c r="F11836" s="203"/>
    </row>
    <row r="11837" spans="2:6" ht="15.75">
      <c r="B11837" s="188"/>
      <c r="C11837" s="188"/>
      <c r="D11837" s="203"/>
      <c r="E11837" s="203"/>
      <c r="F11837" s="203"/>
    </row>
    <row r="11838" spans="2:6" ht="15.75">
      <c r="B11838" s="188"/>
      <c r="C11838" s="188"/>
      <c r="D11838" s="203"/>
      <c r="E11838" s="203"/>
      <c r="F11838" s="203"/>
    </row>
    <row r="11839" spans="2:6" ht="15.75">
      <c r="B11839" s="188"/>
      <c r="C11839" s="188"/>
      <c r="D11839" s="203"/>
      <c r="E11839" s="203"/>
      <c r="F11839" s="203"/>
    </row>
    <row r="11840" spans="2:6" ht="15.75">
      <c r="B11840" s="188"/>
      <c r="C11840" s="188"/>
      <c r="D11840" s="203"/>
      <c r="E11840" s="203"/>
      <c r="F11840" s="203"/>
    </row>
    <row r="11841" spans="2:6" ht="15.75">
      <c r="B11841" s="188"/>
      <c r="C11841" s="188"/>
      <c r="D11841" s="203"/>
      <c r="E11841" s="203"/>
      <c r="F11841" s="203"/>
    </row>
    <row r="11842" spans="2:6" ht="15.75">
      <c r="B11842" s="188"/>
      <c r="C11842" s="188"/>
      <c r="D11842" s="203"/>
      <c r="E11842" s="203"/>
      <c r="F11842" s="203"/>
    </row>
    <row r="11843" spans="2:6" ht="15.75">
      <c r="B11843" s="188"/>
      <c r="C11843" s="188"/>
      <c r="D11843" s="203"/>
      <c r="E11843" s="203"/>
      <c r="F11843" s="203"/>
    </row>
    <row r="11844" spans="2:6" ht="15.75">
      <c r="B11844" s="188"/>
      <c r="C11844" s="188"/>
      <c r="D11844" s="203"/>
      <c r="E11844" s="203"/>
      <c r="F11844" s="203"/>
    </row>
    <row r="11845" spans="2:6" ht="15.75">
      <c r="B11845" s="188"/>
      <c r="C11845" s="188"/>
      <c r="D11845" s="203"/>
      <c r="E11845" s="203"/>
      <c r="F11845" s="203"/>
    </row>
    <row r="11846" spans="2:6" ht="15.75">
      <c r="B11846" s="188"/>
      <c r="C11846" s="188"/>
      <c r="D11846" s="203"/>
      <c r="E11846" s="203"/>
      <c r="F11846" s="203"/>
    </row>
    <row r="11847" spans="2:6" ht="15.75">
      <c r="B11847" s="188"/>
      <c r="C11847" s="188"/>
      <c r="D11847" s="203"/>
      <c r="E11847" s="203"/>
      <c r="F11847" s="203"/>
    </row>
    <row r="11848" spans="2:6" ht="15.75">
      <c r="B11848" s="188"/>
      <c r="C11848" s="188"/>
      <c r="D11848" s="203"/>
      <c r="E11848" s="203"/>
      <c r="F11848" s="203"/>
    </row>
    <row r="11849" spans="2:6" ht="15.75">
      <c r="B11849" s="188"/>
      <c r="C11849" s="188"/>
      <c r="D11849" s="203"/>
      <c r="E11849" s="203"/>
      <c r="F11849" s="203"/>
    </row>
    <row r="11850" spans="2:6" ht="15.75">
      <c r="B11850" s="188"/>
      <c r="C11850" s="188"/>
      <c r="D11850" s="203"/>
      <c r="E11850" s="203"/>
      <c r="F11850" s="203"/>
    </row>
    <row r="11851" spans="2:6" ht="15.75">
      <c r="B11851" s="188"/>
      <c r="C11851" s="188"/>
      <c r="D11851" s="203"/>
      <c r="E11851" s="203"/>
      <c r="F11851" s="203"/>
    </row>
    <row r="11852" spans="2:6" ht="15.75">
      <c r="B11852" s="188"/>
      <c r="C11852" s="188"/>
      <c r="D11852" s="203"/>
      <c r="E11852" s="203"/>
      <c r="F11852" s="203"/>
    </row>
    <row r="11853" spans="2:6" ht="15.75">
      <c r="B11853" s="188"/>
      <c r="C11853" s="188"/>
      <c r="D11853" s="203"/>
      <c r="E11853" s="203"/>
      <c r="F11853" s="203"/>
    </row>
    <row r="11854" spans="2:6" ht="15.75">
      <c r="B11854" s="188"/>
      <c r="C11854" s="188"/>
      <c r="D11854" s="203"/>
      <c r="E11854" s="203"/>
      <c r="F11854" s="203"/>
    </row>
    <row r="11855" spans="2:6" ht="15.75">
      <c r="B11855" s="188"/>
      <c r="C11855" s="188"/>
      <c r="D11855" s="203"/>
      <c r="E11855" s="203"/>
      <c r="F11855" s="203"/>
    </row>
    <row r="11856" spans="2:6" ht="15.75">
      <c r="B11856" s="188"/>
      <c r="C11856" s="188"/>
      <c r="D11856" s="203"/>
      <c r="E11856" s="203"/>
      <c r="F11856" s="203"/>
    </row>
    <row r="11857" spans="2:6" ht="15.75">
      <c r="B11857" s="188"/>
      <c r="C11857" s="188"/>
      <c r="D11857" s="203"/>
      <c r="E11857" s="203"/>
      <c r="F11857" s="203"/>
    </row>
    <row r="11858" spans="2:6" ht="15.75">
      <c r="B11858" s="188"/>
      <c r="C11858" s="188"/>
      <c r="D11858" s="203"/>
      <c r="E11858" s="203"/>
      <c r="F11858" s="203"/>
    </row>
    <row r="11859" spans="2:6" ht="15.75">
      <c r="B11859" s="188"/>
      <c r="C11859" s="188"/>
      <c r="D11859" s="203"/>
      <c r="E11859" s="203"/>
      <c r="F11859" s="203"/>
    </row>
    <row r="11860" spans="2:6" ht="15.75">
      <c r="B11860" s="188"/>
      <c r="C11860" s="188"/>
      <c r="D11860" s="203"/>
      <c r="E11860" s="203"/>
      <c r="F11860" s="203"/>
    </row>
    <row r="11861" spans="2:6" ht="15.75">
      <c r="B11861" s="188"/>
      <c r="C11861" s="188"/>
      <c r="D11861" s="203"/>
      <c r="E11861" s="203"/>
      <c r="F11861" s="203"/>
    </row>
    <row r="11862" spans="2:6" ht="15.75">
      <c r="B11862" s="188"/>
      <c r="C11862" s="188"/>
      <c r="D11862" s="203"/>
      <c r="E11862" s="203"/>
      <c r="F11862" s="203"/>
    </row>
    <row r="11863" spans="2:6" ht="15.75">
      <c r="B11863" s="188"/>
      <c r="C11863" s="188"/>
      <c r="D11863" s="203"/>
      <c r="E11863" s="203"/>
      <c r="F11863" s="203"/>
    </row>
    <row r="11864" spans="2:6" ht="15.75">
      <c r="B11864" s="188"/>
      <c r="C11864" s="188"/>
      <c r="D11864" s="203"/>
      <c r="E11864" s="203"/>
      <c r="F11864" s="203"/>
    </row>
    <row r="11865" spans="2:6" ht="15.75">
      <c r="B11865" s="188"/>
      <c r="C11865" s="188"/>
      <c r="D11865" s="203"/>
      <c r="E11865" s="203"/>
      <c r="F11865" s="203"/>
    </row>
    <row r="11866" spans="2:6" ht="15.75">
      <c r="B11866" s="188"/>
      <c r="C11866" s="188"/>
      <c r="D11866" s="203"/>
      <c r="E11866" s="203"/>
      <c r="F11866" s="203"/>
    </row>
    <row r="11867" spans="2:6" ht="15.75">
      <c r="B11867" s="188"/>
      <c r="C11867" s="188"/>
      <c r="D11867" s="203"/>
      <c r="E11867" s="203"/>
      <c r="F11867" s="203"/>
    </row>
    <row r="11868" spans="2:6" ht="15.75">
      <c r="B11868" s="188"/>
      <c r="C11868" s="188"/>
      <c r="D11868" s="203"/>
      <c r="E11868" s="203"/>
      <c r="F11868" s="203"/>
    </row>
    <row r="11869" spans="2:6" ht="15.75">
      <c r="B11869" s="188"/>
      <c r="C11869" s="188"/>
      <c r="D11869" s="203"/>
      <c r="E11869" s="203"/>
      <c r="F11869" s="203"/>
    </row>
    <row r="11870" spans="2:6" ht="15.75">
      <c r="B11870" s="188"/>
      <c r="C11870" s="188"/>
      <c r="D11870" s="203"/>
      <c r="E11870" s="203"/>
      <c r="F11870" s="203"/>
    </row>
    <row r="11871" spans="2:6" ht="15.75">
      <c r="B11871" s="188"/>
      <c r="C11871" s="188"/>
      <c r="D11871" s="203"/>
      <c r="E11871" s="203"/>
      <c r="F11871" s="203"/>
    </row>
    <row r="11872" spans="2:6" ht="15.75">
      <c r="B11872" s="188"/>
      <c r="C11872" s="188"/>
      <c r="D11872" s="203"/>
      <c r="E11872" s="203"/>
      <c r="F11872" s="203"/>
    </row>
    <row r="11873" spans="2:6" ht="15.75">
      <c r="B11873" s="188"/>
      <c r="C11873" s="188"/>
      <c r="D11873" s="203"/>
      <c r="E11873" s="203"/>
      <c r="F11873" s="203"/>
    </row>
    <row r="11874" spans="2:6" ht="15.75">
      <c r="B11874" s="188"/>
      <c r="C11874" s="188"/>
      <c r="D11874" s="203"/>
      <c r="E11874" s="203"/>
      <c r="F11874" s="203"/>
    </row>
    <row r="11875" spans="2:6" ht="15.75">
      <c r="B11875" s="188"/>
      <c r="C11875" s="188"/>
      <c r="D11875" s="203"/>
      <c r="E11875" s="203"/>
      <c r="F11875" s="203"/>
    </row>
    <row r="11876" spans="2:6" ht="15.75">
      <c r="B11876" s="188"/>
      <c r="C11876" s="188"/>
      <c r="D11876" s="203"/>
      <c r="E11876" s="203"/>
      <c r="F11876" s="203"/>
    </row>
    <row r="11877" spans="2:6" ht="15.75">
      <c r="B11877" s="188"/>
      <c r="C11877" s="188"/>
      <c r="D11877" s="203"/>
      <c r="E11877" s="203"/>
      <c r="F11877" s="203"/>
    </row>
    <row r="11878" spans="2:6" ht="15.75">
      <c r="B11878" s="188"/>
      <c r="C11878" s="188"/>
      <c r="D11878" s="203"/>
      <c r="E11878" s="203"/>
      <c r="F11878" s="203"/>
    </row>
    <row r="11879" spans="2:6" ht="15.75">
      <c r="B11879" s="188"/>
      <c r="C11879" s="188"/>
      <c r="D11879" s="203"/>
      <c r="E11879" s="203"/>
      <c r="F11879" s="203"/>
    </row>
    <row r="11880" spans="2:6" ht="15.75">
      <c r="B11880" s="188"/>
      <c r="C11880" s="188"/>
      <c r="D11880" s="203"/>
      <c r="E11880" s="203"/>
      <c r="F11880" s="203"/>
    </row>
    <row r="11881" spans="2:6" ht="15.75">
      <c r="B11881" s="188"/>
      <c r="C11881" s="188"/>
      <c r="D11881" s="203"/>
      <c r="E11881" s="203"/>
      <c r="F11881" s="203"/>
    </row>
    <row r="11882" spans="2:6" ht="15.75">
      <c r="B11882" s="188"/>
      <c r="C11882" s="188"/>
      <c r="D11882" s="203"/>
      <c r="E11882" s="203"/>
      <c r="F11882" s="203"/>
    </row>
    <row r="11883" spans="2:6" ht="15.75">
      <c r="B11883" s="188"/>
      <c r="C11883" s="188"/>
      <c r="D11883" s="203"/>
      <c r="E11883" s="203"/>
      <c r="F11883" s="203"/>
    </row>
    <row r="11884" spans="2:6" ht="15.75">
      <c r="B11884" s="188"/>
      <c r="C11884" s="188"/>
      <c r="D11884" s="203"/>
      <c r="E11884" s="203"/>
      <c r="F11884" s="203"/>
    </row>
    <row r="11885" spans="2:6" ht="15.75">
      <c r="B11885" s="188"/>
      <c r="C11885" s="188"/>
      <c r="D11885" s="203"/>
      <c r="E11885" s="203"/>
      <c r="F11885" s="203"/>
    </row>
    <row r="11886" spans="2:6" ht="15.75">
      <c r="B11886" s="188"/>
      <c r="C11886" s="188"/>
      <c r="D11886" s="203"/>
      <c r="E11886" s="203"/>
      <c r="F11886" s="203"/>
    </row>
    <row r="11887" spans="2:6" ht="15.75">
      <c r="B11887" s="188"/>
      <c r="C11887" s="188"/>
      <c r="D11887" s="203"/>
      <c r="E11887" s="203"/>
      <c r="F11887" s="203"/>
    </row>
    <row r="11888" spans="2:6" ht="15.75">
      <c r="B11888" s="188"/>
      <c r="C11888" s="188"/>
      <c r="D11888" s="203"/>
      <c r="E11888" s="203"/>
      <c r="F11888" s="203"/>
    </row>
    <row r="11889" spans="2:6" ht="15.75">
      <c r="B11889" s="188"/>
      <c r="C11889" s="188"/>
      <c r="D11889" s="203"/>
      <c r="E11889" s="203"/>
      <c r="F11889" s="203"/>
    </row>
    <row r="11890" spans="2:6" ht="15.75">
      <c r="B11890" s="188"/>
      <c r="C11890" s="188"/>
      <c r="D11890" s="203"/>
      <c r="E11890" s="203"/>
      <c r="F11890" s="203"/>
    </row>
    <row r="11891" spans="2:6" ht="15.75">
      <c r="B11891" s="188"/>
      <c r="C11891" s="188"/>
      <c r="D11891" s="203"/>
      <c r="E11891" s="203"/>
      <c r="F11891" s="203"/>
    </row>
    <row r="11892" spans="2:6" ht="15.75">
      <c r="B11892" s="188"/>
      <c r="C11892" s="188"/>
      <c r="D11892" s="203"/>
      <c r="E11892" s="203"/>
      <c r="F11892" s="203"/>
    </row>
    <row r="11893" spans="2:6" ht="15.75">
      <c r="B11893" s="188"/>
      <c r="C11893" s="188"/>
      <c r="D11893" s="203"/>
      <c r="E11893" s="203"/>
      <c r="F11893" s="203"/>
    </row>
    <row r="11894" spans="2:6" ht="15.75">
      <c r="B11894" s="188"/>
      <c r="C11894" s="188"/>
      <c r="D11894" s="203"/>
      <c r="E11894" s="203"/>
      <c r="F11894" s="203"/>
    </row>
    <row r="11895" spans="2:6" ht="15.75">
      <c r="B11895" s="188"/>
      <c r="C11895" s="188"/>
      <c r="D11895" s="203"/>
      <c r="E11895" s="203"/>
      <c r="F11895" s="203"/>
    </row>
    <row r="11896" spans="2:6" ht="15.75">
      <c r="B11896" s="188"/>
      <c r="C11896" s="188"/>
      <c r="D11896" s="203"/>
      <c r="E11896" s="203"/>
      <c r="F11896" s="203"/>
    </row>
    <row r="11897" spans="2:6" ht="15.75">
      <c r="B11897" s="188"/>
      <c r="C11897" s="188"/>
      <c r="D11897" s="203"/>
      <c r="E11897" s="203"/>
      <c r="F11897" s="203"/>
    </row>
    <row r="11898" spans="2:6" ht="15.75">
      <c r="B11898" s="188"/>
      <c r="C11898" s="188"/>
      <c r="D11898" s="203"/>
      <c r="E11898" s="203"/>
      <c r="F11898" s="203"/>
    </row>
    <row r="11899" spans="2:6" ht="15.75">
      <c r="B11899" s="188"/>
      <c r="C11899" s="188"/>
      <c r="D11899" s="203"/>
      <c r="E11899" s="203"/>
      <c r="F11899" s="203"/>
    </row>
    <row r="11900" spans="2:6" ht="15.75">
      <c r="B11900" s="188"/>
      <c r="C11900" s="188"/>
      <c r="D11900" s="203"/>
      <c r="E11900" s="203"/>
      <c r="F11900" s="203"/>
    </row>
    <row r="11901" spans="2:6" ht="15.75">
      <c r="B11901" s="188"/>
      <c r="C11901" s="188"/>
      <c r="D11901" s="203"/>
      <c r="E11901" s="203"/>
      <c r="F11901" s="203"/>
    </row>
    <row r="11902" spans="2:6" ht="15.75">
      <c r="B11902" s="188"/>
      <c r="C11902" s="188"/>
      <c r="D11902" s="203"/>
      <c r="E11902" s="203"/>
      <c r="F11902" s="203"/>
    </row>
    <row r="11903" spans="2:6" ht="15.75">
      <c r="B11903" s="188"/>
      <c r="C11903" s="188"/>
      <c r="D11903" s="203"/>
      <c r="E11903" s="203"/>
      <c r="F11903" s="203"/>
    </row>
    <row r="11904" spans="2:6" ht="15.75">
      <c r="B11904" s="188"/>
      <c r="C11904" s="188"/>
      <c r="D11904" s="203"/>
      <c r="E11904" s="203"/>
      <c r="F11904" s="203"/>
    </row>
    <row r="11905" spans="2:6" ht="15.75">
      <c r="B11905" s="188"/>
      <c r="C11905" s="188"/>
      <c r="D11905" s="203"/>
      <c r="E11905" s="203"/>
      <c r="F11905" s="203"/>
    </row>
    <row r="11906" spans="2:6" ht="15.75">
      <c r="B11906" s="188"/>
      <c r="C11906" s="188"/>
      <c r="D11906" s="203"/>
      <c r="E11906" s="203"/>
      <c r="F11906" s="203"/>
    </row>
    <row r="11907" spans="2:6" ht="15.75">
      <c r="B11907" s="188"/>
      <c r="C11907" s="188"/>
      <c r="D11907" s="203"/>
      <c r="E11907" s="203"/>
      <c r="F11907" s="203"/>
    </row>
    <row r="11908" spans="2:6" ht="15.75">
      <c r="B11908" s="188"/>
      <c r="C11908" s="188"/>
      <c r="D11908" s="203"/>
      <c r="E11908" s="203"/>
      <c r="F11908" s="203"/>
    </row>
    <row r="11909" spans="2:6" ht="15.75">
      <c r="B11909" s="188"/>
      <c r="C11909" s="188"/>
      <c r="D11909" s="203"/>
      <c r="E11909" s="203"/>
      <c r="F11909" s="203"/>
    </row>
    <row r="11910" spans="2:6" ht="15.75">
      <c r="B11910" s="188"/>
      <c r="C11910" s="188"/>
      <c r="D11910" s="203"/>
      <c r="E11910" s="203"/>
      <c r="F11910" s="203"/>
    </row>
    <row r="11911" spans="2:6" ht="15.75">
      <c r="B11911" s="188"/>
      <c r="C11911" s="188"/>
      <c r="D11911" s="203"/>
      <c r="E11911" s="203"/>
      <c r="F11911" s="203"/>
    </row>
    <row r="11912" spans="2:6" ht="15.75">
      <c r="B11912" s="188"/>
      <c r="C11912" s="188"/>
      <c r="D11912" s="203"/>
      <c r="E11912" s="203"/>
      <c r="F11912" s="203"/>
    </row>
    <row r="11913" spans="2:6" ht="15.75">
      <c r="B11913" s="188"/>
      <c r="C11913" s="188"/>
      <c r="D11913" s="203"/>
      <c r="E11913" s="203"/>
      <c r="F11913" s="203"/>
    </row>
    <row r="11914" spans="2:6" ht="15.75">
      <c r="B11914" s="188"/>
      <c r="C11914" s="188"/>
      <c r="D11914" s="203"/>
      <c r="E11914" s="203"/>
      <c r="F11914" s="203"/>
    </row>
    <row r="11915" spans="2:6" ht="15.75">
      <c r="B11915" s="188"/>
      <c r="C11915" s="188"/>
      <c r="D11915" s="203"/>
      <c r="E11915" s="203"/>
      <c r="F11915" s="203"/>
    </row>
    <row r="11916" spans="2:6" ht="15.75">
      <c r="B11916" s="188"/>
      <c r="C11916" s="188"/>
      <c r="D11916" s="203"/>
      <c r="E11916" s="203"/>
      <c r="F11916" s="203"/>
    </row>
    <row r="11917" spans="2:6" ht="15.75">
      <c r="B11917" s="188"/>
      <c r="C11917" s="188"/>
      <c r="D11917" s="203"/>
      <c r="E11917" s="203"/>
      <c r="F11917" s="203"/>
    </row>
    <row r="11918" spans="2:6" ht="15.75">
      <c r="B11918" s="188"/>
      <c r="C11918" s="188"/>
      <c r="D11918" s="203"/>
      <c r="E11918" s="203"/>
      <c r="F11918" s="203"/>
    </row>
    <row r="11919" spans="2:6" ht="15.75">
      <c r="B11919" s="188"/>
      <c r="C11919" s="188"/>
      <c r="D11919" s="203"/>
      <c r="E11919" s="203"/>
      <c r="F11919" s="203"/>
    </row>
    <row r="11920" spans="2:6" ht="15.75">
      <c r="B11920" s="188"/>
      <c r="C11920" s="188"/>
      <c r="D11920" s="203"/>
      <c r="E11920" s="203"/>
      <c r="F11920" s="203"/>
    </row>
    <row r="11921" spans="2:6" ht="15.75">
      <c r="B11921" s="188"/>
      <c r="C11921" s="188"/>
      <c r="D11921" s="203"/>
      <c r="E11921" s="203"/>
      <c r="F11921" s="203"/>
    </row>
    <row r="11922" spans="2:6" ht="15.75">
      <c r="B11922" s="188"/>
      <c r="C11922" s="188"/>
      <c r="D11922" s="203"/>
      <c r="E11922" s="203"/>
      <c r="F11922" s="203"/>
    </row>
    <row r="11923" spans="2:6" ht="15.75">
      <c r="B11923" s="188"/>
      <c r="C11923" s="188"/>
      <c r="D11923" s="203"/>
      <c r="E11923" s="203"/>
      <c r="F11923" s="203"/>
    </row>
    <row r="11924" spans="2:6" ht="15.75">
      <c r="B11924" s="188"/>
      <c r="C11924" s="188"/>
      <c r="D11924" s="203"/>
      <c r="E11924" s="203"/>
      <c r="F11924" s="203"/>
    </row>
    <row r="11925" spans="2:6" ht="15.75">
      <c r="B11925" s="188"/>
      <c r="C11925" s="188"/>
      <c r="D11925" s="203"/>
      <c r="E11925" s="203"/>
      <c r="F11925" s="203"/>
    </row>
    <row r="11926" spans="2:6" ht="15.75">
      <c r="B11926" s="188"/>
      <c r="C11926" s="188"/>
      <c r="D11926" s="203"/>
      <c r="E11926" s="203"/>
      <c r="F11926" s="203"/>
    </row>
    <row r="11927" spans="2:6" ht="15.75">
      <c r="B11927" s="188"/>
      <c r="C11927" s="188"/>
      <c r="D11927" s="203"/>
      <c r="E11927" s="203"/>
      <c r="F11927" s="203"/>
    </row>
    <row r="11928" spans="2:6" ht="15.75">
      <c r="B11928" s="188"/>
      <c r="C11928" s="188"/>
      <c r="D11928" s="203"/>
      <c r="E11928" s="203"/>
      <c r="F11928" s="203"/>
    </row>
    <row r="11929" spans="2:6" ht="15.75">
      <c r="B11929" s="188"/>
      <c r="C11929" s="188"/>
      <c r="D11929" s="203"/>
      <c r="E11929" s="203"/>
      <c r="F11929" s="203"/>
    </row>
    <row r="11930" spans="2:6" ht="15.75">
      <c r="B11930" s="188"/>
      <c r="C11930" s="188"/>
      <c r="D11930" s="203"/>
      <c r="E11930" s="203"/>
      <c r="F11930" s="203"/>
    </row>
    <row r="11931" spans="2:6" ht="15.75">
      <c r="B11931" s="188"/>
      <c r="C11931" s="188"/>
      <c r="D11931" s="203"/>
      <c r="E11931" s="203"/>
      <c r="F11931" s="203"/>
    </row>
    <row r="11932" spans="2:6" ht="15.75">
      <c r="B11932" s="188"/>
      <c r="C11932" s="188"/>
      <c r="D11932" s="203"/>
      <c r="E11932" s="203"/>
      <c r="F11932" s="203"/>
    </row>
    <row r="11933" spans="2:6" ht="15.75">
      <c r="B11933" s="188"/>
      <c r="C11933" s="188"/>
      <c r="D11933" s="203"/>
      <c r="E11933" s="203"/>
      <c r="F11933" s="203"/>
    </row>
    <row r="11934" spans="2:6" ht="15.75">
      <c r="B11934" s="188"/>
      <c r="C11934" s="188"/>
      <c r="D11934" s="203"/>
      <c r="E11934" s="203"/>
      <c r="F11934" s="203"/>
    </row>
    <row r="11935" spans="2:6" ht="15.75">
      <c r="B11935" s="188"/>
      <c r="C11935" s="188"/>
      <c r="D11935" s="203"/>
      <c r="E11935" s="203"/>
      <c r="F11935" s="203"/>
    </row>
    <row r="11936" spans="2:6" ht="15.75">
      <c r="B11936" s="188"/>
      <c r="C11936" s="188"/>
      <c r="D11936" s="203"/>
      <c r="E11936" s="203"/>
      <c r="F11936" s="203"/>
    </row>
    <row r="11937" spans="2:6" ht="15.75">
      <c r="B11937" s="188"/>
      <c r="C11937" s="188"/>
      <c r="D11937" s="203"/>
      <c r="E11937" s="203"/>
      <c r="F11937" s="203"/>
    </row>
    <row r="11938" spans="2:6" ht="15.75">
      <c r="B11938" s="188"/>
      <c r="C11938" s="188"/>
      <c r="D11938" s="203"/>
      <c r="E11938" s="203"/>
      <c r="F11938" s="203"/>
    </row>
    <row r="11939" spans="2:6" ht="15.75">
      <c r="B11939" s="188"/>
      <c r="C11939" s="188"/>
      <c r="D11939" s="203"/>
      <c r="E11939" s="203"/>
      <c r="F11939" s="203"/>
    </row>
    <row r="11940" spans="2:6" ht="15.75">
      <c r="B11940" s="188"/>
      <c r="C11940" s="188"/>
      <c r="D11940" s="203"/>
      <c r="E11940" s="203"/>
      <c r="F11940" s="203"/>
    </row>
    <row r="11941" spans="2:6" ht="15.75">
      <c r="B11941" s="188"/>
      <c r="C11941" s="188"/>
      <c r="D11941" s="203"/>
      <c r="E11941" s="203"/>
      <c r="F11941" s="203"/>
    </row>
    <row r="11942" spans="2:6" ht="15.75">
      <c r="B11942" s="188"/>
      <c r="C11942" s="188"/>
      <c r="D11942" s="203"/>
      <c r="E11942" s="203"/>
      <c r="F11942" s="203"/>
    </row>
    <row r="11943" spans="2:6" ht="15.75">
      <c r="B11943" s="188"/>
      <c r="C11943" s="188"/>
      <c r="D11943" s="203"/>
      <c r="E11943" s="203"/>
      <c r="F11943" s="203"/>
    </row>
    <row r="11944" spans="2:6" ht="15.75">
      <c r="B11944" s="188"/>
      <c r="C11944" s="188"/>
      <c r="D11944" s="203"/>
      <c r="E11944" s="203"/>
      <c r="F11944" s="203"/>
    </row>
    <row r="11945" spans="2:6" ht="15.75">
      <c r="B11945" s="188"/>
      <c r="C11945" s="188"/>
      <c r="D11945" s="203"/>
      <c r="E11945" s="203"/>
      <c r="F11945" s="203"/>
    </row>
    <row r="11946" spans="2:6" ht="15.75">
      <c r="B11946" s="188"/>
      <c r="C11946" s="188"/>
      <c r="D11946" s="203"/>
      <c r="E11946" s="203"/>
      <c r="F11946" s="203"/>
    </row>
    <row r="11947" spans="2:6" ht="15.75">
      <c r="B11947" s="188"/>
      <c r="C11947" s="188"/>
      <c r="D11947" s="203"/>
      <c r="E11947" s="203"/>
      <c r="F11947" s="203"/>
    </row>
    <row r="11948" spans="2:6" ht="15.75">
      <c r="B11948" s="188"/>
      <c r="C11948" s="188"/>
      <c r="D11948" s="203"/>
      <c r="E11948" s="203"/>
      <c r="F11948" s="203"/>
    </row>
    <row r="11949" spans="2:6" ht="15.75">
      <c r="B11949" s="188"/>
      <c r="C11949" s="188"/>
      <c r="D11949" s="203"/>
      <c r="E11949" s="203"/>
      <c r="F11949" s="203"/>
    </row>
    <row r="11950" spans="2:6" ht="15.75">
      <c r="B11950" s="188"/>
      <c r="C11950" s="188"/>
      <c r="D11950" s="203"/>
      <c r="E11950" s="203"/>
      <c r="F11950" s="203"/>
    </row>
    <row r="11951" spans="2:6" ht="15.75">
      <c r="B11951" s="188"/>
      <c r="C11951" s="188"/>
      <c r="D11951" s="203"/>
      <c r="E11951" s="203"/>
      <c r="F11951" s="203"/>
    </row>
    <row r="11952" spans="2:6" ht="15.75">
      <c r="B11952" s="188"/>
      <c r="C11952" s="188"/>
      <c r="D11952" s="203"/>
      <c r="E11952" s="203"/>
      <c r="F11952" s="203"/>
    </row>
    <row r="11953" spans="2:6" ht="15.75">
      <c r="B11953" s="188"/>
      <c r="C11953" s="188"/>
      <c r="D11953" s="203"/>
      <c r="E11953" s="203"/>
      <c r="F11953" s="203"/>
    </row>
    <row r="11954" spans="2:6" ht="15.75">
      <c r="B11954" s="188"/>
      <c r="C11954" s="188"/>
      <c r="D11954" s="203"/>
      <c r="E11954" s="203"/>
      <c r="F11954" s="203"/>
    </row>
    <row r="11955" spans="2:6" ht="15.75">
      <c r="B11955" s="188"/>
      <c r="C11955" s="188"/>
      <c r="D11955" s="203"/>
      <c r="E11955" s="203"/>
      <c r="F11955" s="203"/>
    </row>
    <row r="11956" spans="2:6" ht="15.75">
      <c r="B11956" s="188"/>
      <c r="C11956" s="188"/>
      <c r="D11956" s="203"/>
      <c r="E11956" s="203"/>
      <c r="F11956" s="203"/>
    </row>
    <row r="11957" spans="2:6" ht="15.75">
      <c r="B11957" s="188"/>
      <c r="C11957" s="188"/>
      <c r="D11957" s="203"/>
      <c r="E11957" s="203"/>
      <c r="F11957" s="203"/>
    </row>
    <row r="11958" spans="2:6" ht="15.75">
      <c r="B11958" s="188"/>
      <c r="C11958" s="188"/>
      <c r="D11958" s="203"/>
      <c r="E11958" s="203"/>
      <c r="F11958" s="203"/>
    </row>
    <row r="11959" spans="2:6" ht="15.75">
      <c r="B11959" s="188"/>
      <c r="C11959" s="188"/>
      <c r="D11959" s="203"/>
      <c r="E11959" s="203"/>
      <c r="F11959" s="203"/>
    </row>
    <row r="11960" spans="2:6" ht="15.75">
      <c r="B11960" s="188"/>
      <c r="C11960" s="188"/>
      <c r="D11960" s="203"/>
      <c r="E11960" s="203"/>
      <c r="F11960" s="203"/>
    </row>
    <row r="11961" spans="2:6" ht="15.75">
      <c r="B11961" s="188"/>
      <c r="C11961" s="188"/>
      <c r="D11961" s="203"/>
      <c r="E11961" s="203"/>
      <c r="F11961" s="203"/>
    </row>
    <row r="11962" spans="2:6" ht="15.75">
      <c r="B11962" s="188"/>
      <c r="C11962" s="188"/>
      <c r="D11962" s="203"/>
      <c r="E11962" s="203"/>
      <c r="F11962" s="203"/>
    </row>
    <row r="11963" spans="2:6" ht="15.75">
      <c r="B11963" s="188"/>
      <c r="C11963" s="188"/>
      <c r="D11963" s="203"/>
      <c r="E11963" s="203"/>
      <c r="F11963" s="203"/>
    </row>
    <row r="11964" spans="2:6" ht="15.75">
      <c r="B11964" s="188"/>
      <c r="C11964" s="188"/>
      <c r="D11964" s="203"/>
      <c r="E11964" s="203"/>
      <c r="F11964" s="203"/>
    </row>
    <row r="11965" spans="2:6" ht="15.75">
      <c r="B11965" s="188"/>
      <c r="C11965" s="188"/>
      <c r="D11965" s="203"/>
      <c r="E11965" s="203"/>
      <c r="F11965" s="203"/>
    </row>
    <row r="11966" spans="2:6" ht="15.75">
      <c r="B11966" s="188"/>
      <c r="C11966" s="188"/>
      <c r="D11966" s="203"/>
      <c r="E11966" s="203"/>
      <c r="F11966" s="203"/>
    </row>
    <row r="11967" spans="2:6" ht="15.75">
      <c r="B11967" s="188"/>
      <c r="C11967" s="188"/>
      <c r="D11967" s="203"/>
      <c r="E11967" s="203"/>
      <c r="F11967" s="203"/>
    </row>
    <row r="11968" spans="2:6" ht="15.75">
      <c r="B11968" s="188"/>
      <c r="C11968" s="188"/>
      <c r="D11968" s="203"/>
      <c r="E11968" s="203"/>
      <c r="F11968" s="203"/>
    </row>
    <row r="11969" spans="2:6" ht="15.75">
      <c r="B11969" s="188"/>
      <c r="C11969" s="188"/>
      <c r="D11969" s="203"/>
      <c r="E11969" s="203"/>
      <c r="F11969" s="203"/>
    </row>
    <row r="11970" spans="2:6" ht="15.75">
      <c r="B11970" s="188"/>
      <c r="C11970" s="188"/>
      <c r="D11970" s="203"/>
      <c r="E11970" s="203"/>
      <c r="F11970" s="203"/>
    </row>
    <row r="11971" spans="2:6" ht="15.75">
      <c r="B11971" s="188"/>
      <c r="C11971" s="188"/>
      <c r="D11971" s="203"/>
      <c r="E11971" s="203"/>
      <c r="F11971" s="203"/>
    </row>
    <row r="11972" spans="2:6" ht="15.75">
      <c r="B11972" s="188"/>
      <c r="C11972" s="188"/>
      <c r="D11972" s="203"/>
      <c r="E11972" s="203"/>
      <c r="F11972" s="203"/>
    </row>
    <row r="11973" spans="2:6" ht="15.75">
      <c r="B11973" s="188"/>
      <c r="C11973" s="188"/>
      <c r="D11973" s="203"/>
      <c r="E11973" s="203"/>
      <c r="F11973" s="203"/>
    </row>
    <row r="11974" spans="2:6" ht="15.75">
      <c r="B11974" s="188"/>
      <c r="C11974" s="188"/>
      <c r="D11974" s="203"/>
      <c r="E11974" s="203"/>
      <c r="F11974" s="203"/>
    </row>
    <row r="11975" spans="2:6" ht="15.75">
      <c r="B11975" s="188"/>
      <c r="C11975" s="188"/>
      <c r="D11975" s="203"/>
      <c r="E11975" s="203"/>
      <c r="F11975" s="203"/>
    </row>
    <row r="11976" spans="2:6" ht="15.75">
      <c r="B11976" s="188"/>
      <c r="C11976" s="188"/>
      <c r="D11976" s="203"/>
      <c r="E11976" s="203"/>
      <c r="F11976" s="203"/>
    </row>
    <row r="11977" spans="2:6" ht="15.75">
      <c r="B11977" s="188"/>
      <c r="C11977" s="188"/>
      <c r="D11977" s="203"/>
      <c r="E11977" s="203"/>
      <c r="F11977" s="203"/>
    </row>
    <row r="11978" spans="2:6" ht="15.75">
      <c r="B11978" s="188"/>
      <c r="C11978" s="188"/>
      <c r="D11978" s="203"/>
      <c r="E11978" s="203"/>
      <c r="F11978" s="203"/>
    </row>
    <row r="11979" spans="2:6" ht="15.75">
      <c r="B11979" s="188"/>
      <c r="C11979" s="188"/>
      <c r="D11979" s="203"/>
      <c r="E11979" s="203"/>
      <c r="F11979" s="203"/>
    </row>
    <row r="11980" spans="2:6" ht="15.75">
      <c r="B11980" s="188"/>
      <c r="C11980" s="188"/>
      <c r="D11980" s="203"/>
      <c r="E11980" s="203"/>
      <c r="F11980" s="203"/>
    </row>
    <row r="11981" spans="2:6" ht="15.75">
      <c r="B11981" s="188"/>
      <c r="C11981" s="188"/>
      <c r="D11981" s="203"/>
      <c r="E11981" s="203"/>
      <c r="F11981" s="203"/>
    </row>
    <row r="11982" spans="2:6" ht="15.75">
      <c r="B11982" s="188"/>
      <c r="C11982" s="188"/>
      <c r="D11982" s="203"/>
      <c r="E11982" s="203"/>
      <c r="F11982" s="203"/>
    </row>
    <row r="11983" spans="2:6" ht="15.75">
      <c r="B11983" s="188"/>
      <c r="C11983" s="188"/>
      <c r="D11983" s="203"/>
      <c r="E11983" s="203"/>
      <c r="F11983" s="203"/>
    </row>
    <row r="11984" spans="2:6" ht="15.75">
      <c r="B11984" s="188"/>
      <c r="C11984" s="188"/>
      <c r="D11984" s="203"/>
      <c r="E11984" s="203"/>
      <c r="F11984" s="203"/>
    </row>
    <row r="11985" spans="2:6" ht="15.75">
      <c r="B11985" s="188"/>
      <c r="C11985" s="188"/>
      <c r="D11985" s="203"/>
      <c r="E11985" s="203"/>
      <c r="F11985" s="203"/>
    </row>
    <row r="11986" spans="2:6" ht="15.75">
      <c r="B11986" s="188"/>
      <c r="C11986" s="188"/>
      <c r="D11986" s="203"/>
      <c r="E11986" s="203"/>
      <c r="F11986" s="203"/>
    </row>
    <row r="11987" spans="2:6" ht="15.75">
      <c r="B11987" s="188"/>
      <c r="C11987" s="188"/>
      <c r="D11987" s="203"/>
      <c r="E11987" s="203"/>
      <c r="F11987" s="203"/>
    </row>
    <row r="11988" spans="2:6" ht="15.75">
      <c r="B11988" s="188"/>
      <c r="C11988" s="188"/>
      <c r="D11988" s="203"/>
      <c r="E11988" s="203"/>
      <c r="F11988" s="203"/>
    </row>
    <row r="11989" spans="2:6" ht="15.75">
      <c r="B11989" s="188"/>
      <c r="C11989" s="188"/>
      <c r="D11989" s="203"/>
      <c r="E11989" s="203"/>
      <c r="F11989" s="203"/>
    </row>
    <row r="11990" spans="2:6" ht="15.75">
      <c r="B11990" s="188"/>
      <c r="C11990" s="188"/>
      <c r="D11990" s="203"/>
      <c r="E11990" s="203"/>
      <c r="F11990" s="203"/>
    </row>
    <row r="11991" spans="2:6" ht="15.75">
      <c r="B11991" s="188"/>
      <c r="C11991" s="188"/>
      <c r="D11991" s="203"/>
      <c r="E11991" s="203"/>
      <c r="F11991" s="203"/>
    </row>
    <row r="11992" spans="2:6" ht="15.75">
      <c r="B11992" s="188"/>
      <c r="C11992" s="188"/>
      <c r="D11992" s="203"/>
      <c r="E11992" s="203"/>
      <c r="F11992" s="203"/>
    </row>
    <row r="11993" spans="2:6" ht="15.75">
      <c r="B11993" s="188"/>
      <c r="C11993" s="188"/>
      <c r="D11993" s="203"/>
      <c r="E11993" s="203"/>
      <c r="F11993" s="203"/>
    </row>
    <row r="11994" spans="2:6" ht="15.75">
      <c r="B11994" s="188"/>
      <c r="C11994" s="188"/>
      <c r="D11994" s="203"/>
      <c r="E11994" s="203"/>
      <c r="F11994" s="203"/>
    </row>
    <row r="11995" spans="2:6" ht="15.75">
      <c r="B11995" s="188"/>
      <c r="C11995" s="188"/>
      <c r="D11995" s="203"/>
      <c r="E11995" s="203"/>
      <c r="F11995" s="203"/>
    </row>
    <row r="11996" spans="2:6" ht="15.75">
      <c r="B11996" s="188"/>
      <c r="C11996" s="188"/>
      <c r="D11996" s="203"/>
      <c r="E11996" s="203"/>
      <c r="F11996" s="203"/>
    </row>
    <row r="11997" spans="2:6" ht="15.75">
      <c r="B11997" s="188"/>
      <c r="C11997" s="188"/>
      <c r="D11997" s="203"/>
      <c r="E11997" s="203"/>
      <c r="F11997" s="203"/>
    </row>
    <row r="11998" spans="2:6" ht="15.75">
      <c r="B11998" s="188"/>
      <c r="C11998" s="188"/>
      <c r="D11998" s="203"/>
      <c r="E11998" s="203"/>
      <c r="F11998" s="203"/>
    </row>
    <row r="11999" spans="2:6" ht="15.75">
      <c r="B11999" s="188"/>
      <c r="C11999" s="188"/>
      <c r="D11999" s="203"/>
      <c r="E11999" s="203"/>
      <c r="F11999" s="203"/>
    </row>
    <row r="12000" spans="2:6" ht="15.75">
      <c r="B12000" s="188"/>
      <c r="C12000" s="188"/>
      <c r="D12000" s="203"/>
      <c r="E12000" s="203"/>
      <c r="F12000" s="203"/>
    </row>
    <row r="12001" spans="2:6" ht="15.75">
      <c r="B12001" s="188"/>
      <c r="C12001" s="188"/>
      <c r="D12001" s="203"/>
      <c r="E12001" s="203"/>
      <c r="F12001" s="203"/>
    </row>
    <row r="12002" spans="2:6" ht="15.75">
      <c r="B12002" s="188"/>
      <c r="C12002" s="188"/>
      <c r="D12002" s="203"/>
      <c r="E12002" s="203"/>
      <c r="F12002" s="203"/>
    </row>
    <row r="12003" spans="2:6" ht="15.75">
      <c r="B12003" s="188"/>
      <c r="C12003" s="188"/>
      <c r="D12003" s="203"/>
      <c r="E12003" s="203"/>
      <c r="F12003" s="203"/>
    </row>
    <row r="12004" spans="2:6" ht="15.75">
      <c r="B12004" s="188"/>
      <c r="C12004" s="188"/>
      <c r="D12004" s="203"/>
      <c r="E12004" s="203"/>
      <c r="F12004" s="203"/>
    </row>
    <row r="12005" spans="2:6" ht="15.75">
      <c r="B12005" s="188"/>
      <c r="C12005" s="188"/>
      <c r="D12005" s="203"/>
      <c r="E12005" s="203"/>
      <c r="F12005" s="203"/>
    </row>
    <row r="12006" spans="2:6" ht="15.75">
      <c r="B12006" s="188"/>
      <c r="C12006" s="188"/>
      <c r="D12006" s="203"/>
      <c r="E12006" s="203"/>
      <c r="F12006" s="203"/>
    </row>
    <row r="12007" spans="2:6" ht="15.75">
      <c r="B12007" s="188"/>
      <c r="C12007" s="188"/>
      <c r="D12007" s="203"/>
      <c r="E12007" s="203"/>
      <c r="F12007" s="203"/>
    </row>
    <row r="12008" spans="2:6" ht="15.75">
      <c r="B12008" s="188"/>
      <c r="C12008" s="188"/>
      <c r="D12008" s="203"/>
      <c r="E12008" s="203"/>
      <c r="F12008" s="203"/>
    </row>
    <row r="12009" spans="2:6" ht="15.75">
      <c r="B12009" s="188"/>
      <c r="C12009" s="188"/>
      <c r="D12009" s="203"/>
      <c r="E12009" s="203"/>
      <c r="F12009" s="203"/>
    </row>
    <row r="12010" spans="2:6" ht="15.75">
      <c r="B12010" s="188"/>
      <c r="C12010" s="188"/>
      <c r="D12010" s="203"/>
      <c r="E12010" s="203"/>
      <c r="F12010" s="203"/>
    </row>
    <row r="12011" spans="2:6" ht="15.75">
      <c r="B12011" s="188"/>
      <c r="C12011" s="188"/>
      <c r="D12011" s="203"/>
      <c r="E12011" s="203"/>
      <c r="F12011" s="203"/>
    </row>
    <row r="12012" spans="2:6" ht="15.75">
      <c r="B12012" s="188"/>
      <c r="C12012" s="188"/>
      <c r="D12012" s="203"/>
      <c r="E12012" s="203"/>
      <c r="F12012" s="203"/>
    </row>
    <row r="12013" spans="2:6" ht="15.75">
      <c r="B12013" s="188"/>
      <c r="C12013" s="188"/>
      <c r="D12013" s="203"/>
      <c r="E12013" s="203"/>
      <c r="F12013" s="203"/>
    </row>
    <row r="12014" spans="2:6" ht="15.75">
      <c r="B12014" s="188"/>
      <c r="C12014" s="188"/>
      <c r="D12014" s="203"/>
      <c r="E12014" s="203"/>
      <c r="F12014" s="203"/>
    </row>
    <row r="12015" spans="2:6" ht="15.75">
      <c r="B12015" s="188"/>
      <c r="C12015" s="188"/>
      <c r="D12015" s="203"/>
      <c r="E12015" s="203"/>
      <c r="F12015" s="203"/>
    </row>
    <row r="12016" spans="2:6" ht="15.75">
      <c r="B12016" s="188"/>
      <c r="C12016" s="188"/>
      <c r="D12016" s="203"/>
      <c r="E12016" s="203"/>
      <c r="F12016" s="203"/>
    </row>
    <row r="12017" spans="2:6" ht="15.75">
      <c r="B12017" s="188"/>
      <c r="C12017" s="188"/>
      <c r="D12017" s="203"/>
      <c r="E12017" s="203"/>
      <c r="F12017" s="203"/>
    </row>
    <row r="12018" spans="2:6" ht="15.75">
      <c r="B12018" s="188"/>
      <c r="C12018" s="188"/>
      <c r="D12018" s="203"/>
      <c r="E12018" s="203"/>
      <c r="F12018" s="203"/>
    </row>
    <row r="12019" spans="2:6" ht="15.75">
      <c r="B12019" s="188"/>
      <c r="C12019" s="188"/>
      <c r="D12019" s="203"/>
      <c r="E12019" s="203"/>
      <c r="F12019" s="203"/>
    </row>
    <row r="12020" spans="2:6" ht="15.75">
      <c r="B12020" s="188"/>
      <c r="C12020" s="188"/>
      <c r="D12020" s="203"/>
      <c r="E12020" s="203"/>
      <c r="F12020" s="203"/>
    </row>
    <row r="12021" spans="2:6" ht="15.75">
      <c r="B12021" s="188"/>
      <c r="C12021" s="188"/>
      <c r="D12021" s="203"/>
      <c r="E12021" s="203"/>
      <c r="F12021" s="203"/>
    </row>
    <row r="12022" spans="2:6" ht="15.75">
      <c r="B12022" s="188"/>
      <c r="C12022" s="188"/>
      <c r="D12022" s="203"/>
      <c r="E12022" s="203"/>
      <c r="F12022" s="203"/>
    </row>
    <row r="12023" spans="2:6" ht="15.75">
      <c r="B12023" s="188"/>
      <c r="C12023" s="188"/>
      <c r="D12023" s="203"/>
      <c r="E12023" s="203"/>
      <c r="F12023" s="203"/>
    </row>
    <row r="12024" spans="2:6" ht="15.75">
      <c r="B12024" s="188"/>
      <c r="C12024" s="188"/>
      <c r="D12024" s="203"/>
      <c r="E12024" s="203"/>
      <c r="F12024" s="203"/>
    </row>
    <row r="12025" spans="2:6" ht="15.75">
      <c r="B12025" s="188"/>
      <c r="C12025" s="188"/>
      <c r="D12025" s="203"/>
      <c r="E12025" s="203"/>
      <c r="F12025" s="203"/>
    </row>
    <row r="12026" spans="2:6" ht="15.75">
      <c r="B12026" s="188"/>
      <c r="C12026" s="188"/>
      <c r="D12026" s="203"/>
      <c r="E12026" s="203"/>
      <c r="F12026" s="203"/>
    </row>
    <row r="12027" spans="2:6" ht="15.75">
      <c r="B12027" s="188"/>
      <c r="C12027" s="188"/>
      <c r="D12027" s="203"/>
      <c r="E12027" s="203"/>
      <c r="F12027" s="203"/>
    </row>
    <row r="12028" spans="2:6" ht="15.75">
      <c r="B12028" s="188"/>
      <c r="C12028" s="188"/>
      <c r="D12028" s="203"/>
      <c r="E12028" s="203"/>
      <c r="F12028" s="203"/>
    </row>
    <row r="12029" spans="2:6" ht="15.75">
      <c r="B12029" s="188"/>
      <c r="C12029" s="188"/>
      <c r="D12029" s="203"/>
      <c r="E12029" s="203"/>
      <c r="F12029" s="203"/>
    </row>
    <row r="12030" spans="2:6" ht="15.75">
      <c r="B12030" s="188"/>
      <c r="C12030" s="188"/>
      <c r="D12030" s="203"/>
      <c r="E12030" s="203"/>
      <c r="F12030" s="203"/>
    </row>
    <row r="12031" spans="2:6" ht="15.75">
      <c r="B12031" s="188"/>
      <c r="C12031" s="188"/>
      <c r="D12031" s="203"/>
      <c r="E12031" s="203"/>
      <c r="F12031" s="203"/>
    </row>
    <row r="12032" spans="2:6" ht="15.75">
      <c r="B12032" s="188"/>
      <c r="C12032" s="188"/>
      <c r="D12032" s="203"/>
      <c r="E12032" s="203"/>
      <c r="F12032" s="203"/>
    </row>
    <row r="12033" spans="2:6" ht="15.75">
      <c r="B12033" s="188"/>
      <c r="C12033" s="188"/>
      <c r="D12033" s="203"/>
      <c r="E12033" s="203"/>
      <c r="F12033" s="203"/>
    </row>
    <row r="12034" spans="2:6" ht="15.75">
      <c r="B12034" s="188"/>
      <c r="C12034" s="188"/>
      <c r="D12034" s="203"/>
      <c r="E12034" s="203"/>
      <c r="F12034" s="203"/>
    </row>
    <row r="12035" spans="2:6" ht="15.75">
      <c r="B12035" s="188"/>
      <c r="C12035" s="188"/>
      <c r="D12035" s="203"/>
      <c r="E12035" s="203"/>
      <c r="F12035" s="203"/>
    </row>
    <row r="12036" spans="2:6" ht="15.75">
      <c r="B12036" s="188"/>
      <c r="C12036" s="188"/>
      <c r="D12036" s="203"/>
      <c r="E12036" s="203"/>
      <c r="F12036" s="203"/>
    </row>
    <row r="12037" spans="2:6" ht="15.75">
      <c r="B12037" s="188"/>
      <c r="C12037" s="188"/>
      <c r="D12037" s="203"/>
      <c r="E12037" s="203"/>
      <c r="F12037" s="203"/>
    </row>
    <row r="12038" spans="2:6" ht="15.75">
      <c r="B12038" s="188"/>
      <c r="C12038" s="188"/>
      <c r="D12038" s="203"/>
      <c r="E12038" s="203"/>
      <c r="F12038" s="203"/>
    </row>
    <row r="12039" spans="2:6" ht="15.75">
      <c r="B12039" s="188"/>
      <c r="C12039" s="188"/>
      <c r="D12039" s="203"/>
      <c r="E12039" s="203"/>
      <c r="F12039" s="203"/>
    </row>
    <row r="12040" spans="2:6" ht="15.75">
      <c r="B12040" s="188"/>
      <c r="C12040" s="188"/>
      <c r="D12040" s="203"/>
      <c r="E12040" s="203"/>
      <c r="F12040" s="203"/>
    </row>
    <row r="12041" spans="2:6" ht="15.75">
      <c r="B12041" s="188"/>
      <c r="C12041" s="188"/>
      <c r="D12041" s="203"/>
      <c r="E12041" s="203"/>
      <c r="F12041" s="203"/>
    </row>
    <row r="12042" spans="2:6" ht="15.75">
      <c r="B12042" s="188"/>
      <c r="C12042" s="188"/>
      <c r="D12042" s="203"/>
      <c r="E12042" s="203"/>
      <c r="F12042" s="203"/>
    </row>
    <row r="12043" spans="2:6" ht="15.75">
      <c r="B12043" s="188"/>
      <c r="C12043" s="188"/>
      <c r="D12043" s="203"/>
      <c r="E12043" s="203"/>
      <c r="F12043" s="203"/>
    </row>
    <row r="12044" spans="2:6" ht="15.75">
      <c r="B12044" s="188"/>
      <c r="C12044" s="188"/>
      <c r="D12044" s="203"/>
      <c r="E12044" s="203"/>
      <c r="F12044" s="203"/>
    </row>
    <row r="12045" spans="2:6" ht="15.75">
      <c r="B12045" s="188"/>
      <c r="C12045" s="188"/>
      <c r="D12045" s="203"/>
      <c r="E12045" s="203"/>
      <c r="F12045" s="203"/>
    </row>
    <row r="12046" spans="2:6" ht="15.75">
      <c r="B12046" s="188"/>
      <c r="C12046" s="188"/>
      <c r="D12046" s="203"/>
      <c r="E12046" s="203"/>
      <c r="F12046" s="203"/>
    </row>
    <row r="12047" spans="2:6" ht="15.75">
      <c r="B12047" s="188"/>
      <c r="C12047" s="188"/>
      <c r="D12047" s="203"/>
      <c r="E12047" s="203"/>
      <c r="F12047" s="203"/>
    </row>
    <row r="12048" spans="2:6" ht="15.75">
      <c r="B12048" s="188"/>
      <c r="C12048" s="188"/>
      <c r="D12048" s="203"/>
      <c r="E12048" s="203"/>
      <c r="F12048" s="203"/>
    </row>
    <row r="12049" spans="2:6" ht="15.75">
      <c r="B12049" s="188"/>
      <c r="C12049" s="188"/>
      <c r="D12049" s="203"/>
      <c r="E12049" s="203"/>
      <c r="F12049" s="203"/>
    </row>
    <row r="12050" spans="2:6" ht="15.75">
      <c r="B12050" s="188"/>
      <c r="C12050" s="188"/>
      <c r="D12050" s="203"/>
      <c r="E12050" s="203"/>
      <c r="F12050" s="203"/>
    </row>
    <row r="12051" spans="2:6" ht="15.75">
      <c r="B12051" s="188"/>
      <c r="C12051" s="188"/>
      <c r="D12051" s="203"/>
      <c r="E12051" s="203"/>
      <c r="F12051" s="203"/>
    </row>
    <row r="12052" spans="2:6" ht="15.75">
      <c r="B12052" s="188"/>
      <c r="C12052" s="188"/>
      <c r="D12052" s="203"/>
      <c r="E12052" s="203"/>
      <c r="F12052" s="203"/>
    </row>
    <row r="12053" spans="2:6" ht="15.75">
      <c r="B12053" s="188"/>
      <c r="C12053" s="188"/>
      <c r="D12053" s="203"/>
      <c r="E12053" s="203"/>
      <c r="F12053" s="203"/>
    </row>
    <row r="12054" spans="2:6" ht="15.75">
      <c r="B12054" s="188"/>
      <c r="C12054" s="188"/>
      <c r="D12054" s="203"/>
      <c r="E12054" s="203"/>
      <c r="F12054" s="203"/>
    </row>
    <row r="12055" spans="2:6" ht="15.75">
      <c r="B12055" s="188"/>
      <c r="C12055" s="188"/>
      <c r="D12055" s="203"/>
      <c r="E12055" s="203"/>
      <c r="F12055" s="203"/>
    </row>
    <row r="12056" spans="2:6" ht="15.75">
      <c r="B12056" s="188"/>
      <c r="C12056" s="188"/>
      <c r="D12056" s="203"/>
      <c r="E12056" s="203"/>
      <c r="F12056" s="203"/>
    </row>
    <row r="12057" spans="2:6" ht="15.75">
      <c r="B12057" s="188"/>
      <c r="C12057" s="188"/>
      <c r="D12057" s="203"/>
      <c r="E12057" s="203"/>
      <c r="F12057" s="203"/>
    </row>
    <row r="12058" spans="2:6" ht="15.75">
      <c r="B12058" s="188"/>
      <c r="C12058" s="188"/>
      <c r="D12058" s="203"/>
      <c r="E12058" s="203"/>
      <c r="F12058" s="203"/>
    </row>
    <row r="12059" spans="2:6" ht="15.75">
      <c r="B12059" s="188"/>
      <c r="C12059" s="188"/>
      <c r="D12059" s="203"/>
      <c r="E12059" s="203"/>
      <c r="F12059" s="203"/>
    </row>
    <row r="12060" spans="2:6" ht="15.75">
      <c r="B12060" s="188"/>
      <c r="C12060" s="188"/>
      <c r="D12060" s="203"/>
      <c r="E12060" s="203"/>
      <c r="F12060" s="203"/>
    </row>
    <row r="12061" spans="2:6" ht="15.75">
      <c r="B12061" s="188"/>
      <c r="C12061" s="188"/>
      <c r="D12061" s="203"/>
      <c r="E12061" s="203"/>
      <c r="F12061" s="203"/>
    </row>
    <row r="12062" spans="2:6" ht="15.75">
      <c r="B12062" s="188"/>
      <c r="C12062" s="188"/>
      <c r="D12062" s="203"/>
      <c r="E12062" s="203"/>
      <c r="F12062" s="203"/>
    </row>
    <row r="12063" spans="2:6" ht="15.75">
      <c r="B12063" s="188"/>
      <c r="C12063" s="188"/>
      <c r="D12063" s="203"/>
      <c r="E12063" s="203"/>
      <c r="F12063" s="203"/>
    </row>
    <row r="12064" spans="2:6" ht="15.75">
      <c r="B12064" s="188"/>
      <c r="C12064" s="188"/>
      <c r="D12064" s="203"/>
      <c r="E12064" s="203"/>
      <c r="F12064" s="203"/>
    </row>
    <row r="12065" spans="2:6" ht="15.75">
      <c r="B12065" s="188"/>
      <c r="C12065" s="188"/>
      <c r="D12065" s="203"/>
      <c r="E12065" s="203"/>
      <c r="F12065" s="203"/>
    </row>
    <row r="12066" spans="2:6" ht="15.75">
      <c r="B12066" s="188"/>
      <c r="C12066" s="188"/>
      <c r="D12066" s="203"/>
      <c r="E12066" s="203"/>
      <c r="F12066" s="203"/>
    </row>
    <row r="12067" spans="2:6" ht="15.75">
      <c r="B12067" s="188"/>
      <c r="C12067" s="188"/>
      <c r="D12067" s="203"/>
      <c r="E12067" s="203"/>
      <c r="F12067" s="203"/>
    </row>
    <row r="12068" spans="2:6" ht="15.75">
      <c r="B12068" s="188"/>
      <c r="C12068" s="188"/>
      <c r="D12068" s="203"/>
      <c r="E12068" s="203"/>
      <c r="F12068" s="203"/>
    </row>
    <row r="12069" spans="2:6" ht="15.75">
      <c r="B12069" s="188"/>
      <c r="C12069" s="188"/>
      <c r="D12069" s="203"/>
      <c r="E12069" s="203"/>
      <c r="F12069" s="203"/>
    </row>
    <row r="12070" spans="2:6" ht="15.75">
      <c r="B12070" s="188"/>
      <c r="C12070" s="188"/>
      <c r="D12070" s="203"/>
      <c r="E12070" s="203"/>
      <c r="F12070" s="203"/>
    </row>
    <row r="12071" spans="2:6" ht="15.75">
      <c r="B12071" s="188"/>
      <c r="C12071" s="188"/>
      <c r="D12071" s="203"/>
      <c r="E12071" s="203"/>
      <c r="F12071" s="203"/>
    </row>
    <row r="12072" spans="2:6" ht="15.75">
      <c r="B12072" s="188"/>
      <c r="C12072" s="188"/>
      <c r="D12072" s="203"/>
      <c r="E12072" s="203"/>
      <c r="F12072" s="203"/>
    </row>
    <row r="12073" spans="2:6" ht="15.75">
      <c r="B12073" s="188"/>
      <c r="C12073" s="188"/>
      <c r="D12073" s="203"/>
      <c r="E12073" s="203"/>
      <c r="F12073" s="203"/>
    </row>
    <row r="12074" spans="2:6" ht="15.75">
      <c r="B12074" s="188"/>
      <c r="C12074" s="188"/>
      <c r="D12074" s="203"/>
      <c r="E12074" s="203"/>
      <c r="F12074" s="203"/>
    </row>
    <row r="12075" spans="2:6" ht="15.75">
      <c r="B12075" s="188"/>
      <c r="C12075" s="188"/>
      <c r="D12075" s="203"/>
      <c r="E12075" s="203"/>
      <c r="F12075" s="203"/>
    </row>
    <row r="12076" spans="2:6" ht="15.75">
      <c r="B12076" s="188"/>
      <c r="C12076" s="188"/>
      <c r="D12076" s="203"/>
      <c r="E12076" s="203"/>
      <c r="F12076" s="203"/>
    </row>
    <row r="12077" spans="2:6" ht="15.75">
      <c r="B12077" s="188"/>
      <c r="C12077" s="188"/>
      <c r="D12077" s="203"/>
      <c r="E12077" s="203"/>
      <c r="F12077" s="203"/>
    </row>
    <row r="12078" spans="2:6" ht="15.75">
      <c r="B12078" s="188"/>
      <c r="C12078" s="188"/>
      <c r="D12078" s="203"/>
      <c r="E12078" s="203"/>
      <c r="F12078" s="203"/>
    </row>
    <row r="12079" spans="2:6" ht="15.75">
      <c r="B12079" s="188"/>
      <c r="C12079" s="188"/>
      <c r="D12079" s="203"/>
      <c r="E12079" s="203"/>
      <c r="F12079" s="203"/>
    </row>
    <row r="12080" spans="2:6" ht="15.75">
      <c r="B12080" s="188"/>
      <c r="C12080" s="188"/>
      <c r="D12080" s="203"/>
      <c r="E12080" s="203"/>
      <c r="F12080" s="203"/>
    </row>
    <row r="12081" spans="2:6" ht="15.75">
      <c r="B12081" s="188"/>
      <c r="C12081" s="188"/>
      <c r="D12081" s="203"/>
      <c r="E12081" s="203"/>
      <c r="F12081" s="203"/>
    </row>
    <row r="12082" spans="2:6" ht="15.75">
      <c r="B12082" s="188"/>
      <c r="C12082" s="188"/>
      <c r="D12082" s="203"/>
      <c r="E12082" s="203"/>
      <c r="F12082" s="203"/>
    </row>
    <row r="12083" spans="2:6" ht="15.75">
      <c r="B12083" s="188"/>
      <c r="C12083" s="188"/>
      <c r="D12083" s="203"/>
      <c r="E12083" s="203"/>
      <c r="F12083" s="203"/>
    </row>
    <row r="12084" spans="2:6" ht="15.75">
      <c r="B12084" s="188"/>
      <c r="C12084" s="188"/>
      <c r="D12084" s="203"/>
      <c r="E12084" s="203"/>
      <c r="F12084" s="203"/>
    </row>
    <row r="12085" spans="2:6" ht="15.75">
      <c r="B12085" s="188"/>
      <c r="C12085" s="188"/>
      <c r="D12085" s="203"/>
      <c r="E12085" s="203"/>
      <c r="F12085" s="203"/>
    </row>
    <row r="12086" spans="2:6" ht="15.75">
      <c r="B12086" s="188"/>
      <c r="C12086" s="188"/>
      <c r="D12086" s="203"/>
      <c r="E12086" s="203"/>
      <c r="F12086" s="203"/>
    </row>
    <row r="12087" spans="2:6" ht="15.75">
      <c r="B12087" s="188"/>
      <c r="C12087" s="188"/>
      <c r="D12087" s="203"/>
      <c r="E12087" s="203"/>
      <c r="F12087" s="203"/>
    </row>
    <row r="12088" spans="2:6" ht="15.75">
      <c r="B12088" s="188"/>
      <c r="C12088" s="188"/>
      <c r="D12088" s="203"/>
      <c r="E12088" s="203"/>
      <c r="F12088" s="203"/>
    </row>
    <row r="12089" spans="2:6" ht="15.75">
      <c r="B12089" s="188"/>
      <c r="C12089" s="188"/>
      <c r="D12089" s="203"/>
      <c r="E12089" s="203"/>
      <c r="F12089" s="203"/>
    </row>
    <row r="12090" spans="2:6" ht="15.75">
      <c r="B12090" s="188"/>
      <c r="C12090" s="188"/>
      <c r="D12090" s="203"/>
      <c r="E12090" s="203"/>
      <c r="F12090" s="203"/>
    </row>
    <row r="12091" spans="2:6" ht="15.75">
      <c r="B12091" s="188"/>
      <c r="C12091" s="188"/>
      <c r="D12091" s="203"/>
      <c r="E12091" s="203"/>
      <c r="F12091" s="203"/>
    </row>
    <row r="12092" spans="2:6" ht="15.75">
      <c r="B12092" s="188"/>
      <c r="C12092" s="188"/>
      <c r="D12092" s="203"/>
      <c r="E12092" s="203"/>
      <c r="F12092" s="203"/>
    </row>
    <row r="12093" spans="2:6" ht="15.75">
      <c r="B12093" s="188"/>
      <c r="C12093" s="188"/>
      <c r="D12093" s="203"/>
      <c r="E12093" s="203"/>
      <c r="F12093" s="203"/>
    </row>
    <row r="12094" spans="2:6" ht="15.75">
      <c r="B12094" s="188"/>
      <c r="C12094" s="188"/>
      <c r="D12094" s="203"/>
      <c r="E12094" s="203"/>
      <c r="F12094" s="203"/>
    </row>
    <row r="12095" spans="2:6" ht="15.75">
      <c r="B12095" s="188"/>
      <c r="C12095" s="188"/>
      <c r="D12095" s="203"/>
      <c r="E12095" s="203"/>
      <c r="F12095" s="203"/>
    </row>
    <row r="12096" spans="2:6" ht="15.75">
      <c r="B12096" s="188"/>
      <c r="C12096" s="188"/>
      <c r="D12096" s="203"/>
      <c r="E12096" s="203"/>
      <c r="F12096" s="203"/>
    </row>
    <row r="12097" spans="2:6" ht="15.75">
      <c r="B12097" s="188"/>
      <c r="C12097" s="188"/>
      <c r="D12097" s="203"/>
      <c r="E12097" s="203"/>
      <c r="F12097" s="203"/>
    </row>
    <row r="12098" spans="2:6" ht="15.75">
      <c r="B12098" s="188"/>
      <c r="C12098" s="188"/>
      <c r="D12098" s="203"/>
      <c r="E12098" s="203"/>
      <c r="F12098" s="203"/>
    </row>
    <row r="12099" spans="2:6" ht="15.75">
      <c r="B12099" s="188"/>
      <c r="C12099" s="188"/>
      <c r="D12099" s="203"/>
      <c r="E12099" s="203"/>
      <c r="F12099" s="203"/>
    </row>
    <row r="12100" spans="2:6" ht="15.75">
      <c r="B12100" s="188"/>
      <c r="C12100" s="188"/>
      <c r="D12100" s="203"/>
      <c r="E12100" s="203"/>
      <c r="F12100" s="203"/>
    </row>
    <row r="12101" spans="2:6" ht="15.75">
      <c r="B12101" s="188"/>
      <c r="C12101" s="188"/>
      <c r="D12101" s="203"/>
      <c r="E12101" s="203"/>
      <c r="F12101" s="203"/>
    </row>
    <row r="12102" spans="2:6" ht="15.75">
      <c r="B12102" s="188"/>
      <c r="C12102" s="188"/>
      <c r="D12102" s="203"/>
      <c r="E12102" s="203"/>
      <c r="F12102" s="203"/>
    </row>
    <row r="12103" spans="2:6" ht="15.75">
      <c r="B12103" s="188"/>
      <c r="C12103" s="188"/>
      <c r="D12103" s="203"/>
      <c r="E12103" s="203"/>
      <c r="F12103" s="203"/>
    </row>
    <row r="12104" spans="2:6" ht="15.75">
      <c r="B12104" s="188"/>
      <c r="C12104" s="188"/>
      <c r="D12104" s="203"/>
      <c r="E12104" s="203"/>
      <c r="F12104" s="203"/>
    </row>
    <row r="12105" spans="2:6" ht="15.75">
      <c r="B12105" s="188"/>
      <c r="C12105" s="188"/>
      <c r="D12105" s="203"/>
      <c r="E12105" s="203"/>
      <c r="F12105" s="203"/>
    </row>
    <row r="12106" spans="2:6" ht="15.75">
      <c r="B12106" s="188"/>
      <c r="C12106" s="188"/>
      <c r="D12106" s="203"/>
      <c r="E12106" s="203"/>
      <c r="F12106" s="203"/>
    </row>
    <row r="12107" spans="2:6" ht="15.75">
      <c r="B12107" s="188"/>
      <c r="C12107" s="188"/>
      <c r="D12107" s="203"/>
      <c r="E12107" s="203"/>
      <c r="F12107" s="203"/>
    </row>
    <row r="12108" spans="2:6" ht="15.75">
      <c r="B12108" s="188"/>
      <c r="C12108" s="188"/>
      <c r="D12108" s="203"/>
      <c r="E12108" s="203"/>
      <c r="F12108" s="203"/>
    </row>
    <row r="12109" spans="2:6" ht="15.75">
      <c r="B12109" s="188"/>
      <c r="C12109" s="188"/>
      <c r="D12109" s="203"/>
      <c r="E12109" s="203"/>
      <c r="F12109" s="203"/>
    </row>
    <row r="12110" spans="2:6" ht="15.75">
      <c r="B12110" s="188"/>
      <c r="C12110" s="188"/>
      <c r="D12110" s="203"/>
      <c r="E12110" s="203"/>
      <c r="F12110" s="203"/>
    </row>
    <row r="12111" spans="2:6" ht="15.75">
      <c r="B12111" s="188"/>
      <c r="C12111" s="188"/>
      <c r="D12111" s="203"/>
      <c r="E12111" s="203"/>
      <c r="F12111" s="203"/>
    </row>
    <row r="12112" spans="2:6" ht="15.75">
      <c r="B12112" s="188"/>
      <c r="C12112" s="188"/>
      <c r="D12112" s="203"/>
      <c r="E12112" s="203"/>
      <c r="F12112" s="203"/>
    </row>
    <row r="12113" spans="2:6" ht="15.75">
      <c r="B12113" s="188"/>
      <c r="C12113" s="188"/>
      <c r="D12113" s="203"/>
      <c r="E12113" s="203"/>
      <c r="F12113" s="203"/>
    </row>
    <row r="12114" spans="2:6" ht="15.75">
      <c r="B12114" s="188"/>
      <c r="C12114" s="188"/>
      <c r="D12114" s="203"/>
      <c r="E12114" s="203"/>
      <c r="F12114" s="203"/>
    </row>
    <row r="12115" spans="2:6" ht="15.75">
      <c r="B12115" s="188"/>
      <c r="C12115" s="188"/>
      <c r="D12115" s="203"/>
      <c r="E12115" s="203"/>
      <c r="F12115" s="203"/>
    </row>
    <row r="12116" spans="2:6" ht="15.75">
      <c r="B12116" s="188"/>
      <c r="C12116" s="188"/>
      <c r="D12116" s="203"/>
      <c r="E12116" s="203"/>
      <c r="F12116" s="203"/>
    </row>
    <row r="12117" spans="2:6" ht="15.75">
      <c r="B12117" s="188"/>
      <c r="C12117" s="188"/>
      <c r="D12117" s="203"/>
      <c r="E12117" s="203"/>
      <c r="F12117" s="203"/>
    </row>
    <row r="12118" spans="2:6" ht="15.75">
      <c r="B12118" s="188"/>
      <c r="C12118" s="188"/>
      <c r="D12118" s="203"/>
      <c r="E12118" s="203"/>
      <c r="F12118" s="203"/>
    </row>
    <row r="12119" spans="2:6" ht="15.75">
      <c r="B12119" s="188"/>
      <c r="C12119" s="188"/>
      <c r="D12119" s="203"/>
      <c r="E12119" s="203"/>
      <c r="F12119" s="203"/>
    </row>
    <row r="12120" spans="2:6" ht="15.75">
      <c r="B12120" s="188"/>
      <c r="C12120" s="188"/>
      <c r="D12120" s="203"/>
      <c r="E12120" s="203"/>
      <c r="F12120" s="203"/>
    </row>
    <row r="12121" spans="2:6" ht="15.75">
      <c r="B12121" s="188"/>
      <c r="C12121" s="188"/>
      <c r="D12121" s="203"/>
      <c r="E12121" s="203"/>
      <c r="F12121" s="203"/>
    </row>
    <row r="12122" spans="2:6" ht="15.75">
      <c r="B12122" s="188"/>
      <c r="C12122" s="188"/>
      <c r="D12122" s="203"/>
      <c r="E12122" s="203"/>
      <c r="F12122" s="203"/>
    </row>
    <row r="12123" spans="2:6" ht="15.75">
      <c r="B12123" s="188"/>
      <c r="C12123" s="188"/>
      <c r="D12123" s="203"/>
      <c r="E12123" s="203"/>
      <c r="F12123" s="203"/>
    </row>
    <row r="12124" spans="2:6" ht="15.75">
      <c r="B12124" s="188"/>
      <c r="C12124" s="188"/>
      <c r="D12124" s="203"/>
      <c r="E12124" s="203"/>
      <c r="F12124" s="203"/>
    </row>
    <row r="12125" spans="2:6" ht="15.75">
      <c r="B12125" s="188"/>
      <c r="C12125" s="188"/>
      <c r="D12125" s="203"/>
      <c r="E12125" s="203"/>
      <c r="F12125" s="203"/>
    </row>
    <row r="12126" spans="2:6" ht="15.75">
      <c r="B12126" s="188"/>
      <c r="C12126" s="188"/>
      <c r="D12126" s="203"/>
      <c r="E12126" s="203"/>
      <c r="F12126" s="203"/>
    </row>
    <row r="12127" spans="2:6" ht="15.75">
      <c r="B12127" s="188"/>
      <c r="C12127" s="188"/>
      <c r="D12127" s="203"/>
      <c r="E12127" s="203"/>
      <c r="F12127" s="203"/>
    </row>
    <row r="12128" spans="2:6" ht="15.75">
      <c r="B12128" s="188"/>
      <c r="C12128" s="188"/>
      <c r="D12128" s="203"/>
      <c r="E12128" s="203"/>
      <c r="F12128" s="203"/>
    </row>
    <row r="12129" spans="2:6" ht="15.75">
      <c r="B12129" s="188"/>
      <c r="C12129" s="188"/>
      <c r="D12129" s="203"/>
      <c r="E12129" s="203"/>
      <c r="F12129" s="203"/>
    </row>
    <row r="12130" spans="2:6" ht="15.75">
      <c r="B12130" s="188"/>
      <c r="C12130" s="188"/>
      <c r="D12130" s="203"/>
      <c r="E12130" s="203"/>
      <c r="F12130" s="203"/>
    </row>
    <row r="12131" spans="2:6" ht="15.75">
      <c r="B12131" s="188"/>
      <c r="C12131" s="188"/>
      <c r="D12131" s="203"/>
      <c r="E12131" s="203"/>
      <c r="F12131" s="203"/>
    </row>
    <row r="12132" spans="2:6" ht="15.75">
      <c r="B12132" s="188"/>
      <c r="C12132" s="188"/>
      <c r="D12132" s="203"/>
      <c r="E12132" s="203"/>
      <c r="F12132" s="203"/>
    </row>
    <row r="12133" spans="2:6" ht="15.75">
      <c r="B12133" s="188"/>
      <c r="C12133" s="188"/>
      <c r="D12133" s="203"/>
      <c r="E12133" s="203"/>
      <c r="F12133" s="203"/>
    </row>
    <row r="12134" spans="2:6" ht="15.75">
      <c r="B12134" s="188"/>
      <c r="C12134" s="188"/>
      <c r="D12134" s="203"/>
      <c r="E12134" s="203"/>
      <c r="F12134" s="203"/>
    </row>
    <row r="12135" spans="2:6" ht="15.75">
      <c r="B12135" s="188"/>
      <c r="C12135" s="188"/>
      <c r="D12135" s="203"/>
      <c r="E12135" s="203"/>
      <c r="F12135" s="203"/>
    </row>
    <row r="12136" spans="2:6" ht="15.75">
      <c r="B12136" s="188"/>
      <c r="C12136" s="188"/>
      <c r="D12136" s="203"/>
      <c r="E12136" s="203"/>
      <c r="F12136" s="203"/>
    </row>
    <row r="12137" spans="2:6" ht="15.75">
      <c r="B12137" s="188"/>
      <c r="C12137" s="188"/>
      <c r="D12137" s="203"/>
      <c r="E12137" s="203"/>
      <c r="F12137" s="203"/>
    </row>
    <row r="12138" spans="2:6" ht="15.75">
      <c r="B12138" s="188"/>
      <c r="C12138" s="188"/>
      <c r="D12138" s="203"/>
      <c r="E12138" s="203"/>
      <c r="F12138" s="203"/>
    </row>
    <row r="12139" spans="2:6" ht="15.75">
      <c r="B12139" s="188"/>
      <c r="C12139" s="188"/>
      <c r="D12139" s="203"/>
      <c r="E12139" s="203"/>
      <c r="F12139" s="203"/>
    </row>
    <row r="12140" spans="2:6" ht="15.75">
      <c r="B12140" s="188"/>
      <c r="C12140" s="188"/>
      <c r="D12140" s="203"/>
      <c r="E12140" s="203"/>
      <c r="F12140" s="203"/>
    </row>
    <row r="12141" spans="2:6" ht="15.75">
      <c r="B12141" s="188"/>
      <c r="C12141" s="188"/>
      <c r="D12141" s="203"/>
      <c r="E12141" s="203"/>
      <c r="F12141" s="203"/>
    </row>
    <row r="12142" spans="2:6" ht="15.75">
      <c r="B12142" s="188"/>
      <c r="C12142" s="188"/>
      <c r="D12142" s="203"/>
      <c r="E12142" s="203"/>
      <c r="F12142" s="203"/>
    </row>
    <row r="12143" spans="2:6" ht="15.75">
      <c r="B12143" s="188"/>
      <c r="C12143" s="188"/>
      <c r="D12143" s="203"/>
      <c r="E12143" s="203"/>
      <c r="F12143" s="203"/>
    </row>
    <row r="12144" spans="2:6" ht="15.75">
      <c r="B12144" s="188"/>
      <c r="C12144" s="188"/>
      <c r="D12144" s="203"/>
      <c r="E12144" s="203"/>
      <c r="F12144" s="203"/>
    </row>
    <row r="12145" spans="2:6" ht="15.75">
      <c r="B12145" s="188"/>
      <c r="C12145" s="188"/>
      <c r="D12145" s="203"/>
      <c r="E12145" s="203"/>
      <c r="F12145" s="203"/>
    </row>
    <row r="12146" spans="2:6" ht="15.75">
      <c r="B12146" s="188"/>
      <c r="C12146" s="188"/>
      <c r="D12146" s="203"/>
      <c r="E12146" s="203"/>
      <c r="F12146" s="203"/>
    </row>
    <row r="12147" spans="2:6" ht="15.75">
      <c r="B12147" s="188"/>
      <c r="C12147" s="188"/>
      <c r="D12147" s="203"/>
      <c r="E12147" s="203"/>
      <c r="F12147" s="203"/>
    </row>
    <row r="12148" spans="2:6" ht="15.75">
      <c r="B12148" s="188"/>
      <c r="C12148" s="188"/>
      <c r="D12148" s="203"/>
      <c r="E12148" s="203"/>
      <c r="F12148" s="203"/>
    </row>
    <row r="12149" spans="2:6" ht="15.75">
      <c r="B12149" s="188"/>
      <c r="C12149" s="188"/>
      <c r="D12149" s="203"/>
      <c r="E12149" s="203"/>
      <c r="F12149" s="203"/>
    </row>
    <row r="12150" spans="2:6" ht="15.75">
      <c r="B12150" s="188"/>
      <c r="C12150" s="188"/>
      <c r="D12150" s="203"/>
      <c r="E12150" s="203"/>
      <c r="F12150" s="203"/>
    </row>
    <row r="12151" spans="2:6" ht="15.75">
      <c r="B12151" s="188"/>
      <c r="C12151" s="188"/>
      <c r="D12151" s="203"/>
      <c r="E12151" s="203"/>
      <c r="F12151" s="203"/>
    </row>
    <row r="12152" spans="2:6" ht="15.75">
      <c r="B12152" s="188"/>
      <c r="C12152" s="188"/>
      <c r="D12152" s="203"/>
      <c r="E12152" s="203"/>
      <c r="F12152" s="203"/>
    </row>
    <row r="12153" spans="2:6" ht="15.75">
      <c r="B12153" s="188"/>
      <c r="C12153" s="188"/>
      <c r="D12153" s="203"/>
      <c r="E12153" s="203"/>
      <c r="F12153" s="203"/>
    </row>
    <row r="12154" spans="2:6" ht="15.75">
      <c r="B12154" s="188"/>
      <c r="C12154" s="188"/>
      <c r="D12154" s="203"/>
      <c r="E12154" s="203"/>
      <c r="F12154" s="203"/>
    </row>
    <row r="12155" spans="2:6" ht="15.75">
      <c r="B12155" s="188"/>
      <c r="C12155" s="188"/>
      <c r="D12155" s="203"/>
      <c r="E12155" s="203"/>
      <c r="F12155" s="203"/>
    </row>
    <row r="12156" spans="2:6" ht="15.75">
      <c r="B12156" s="188"/>
      <c r="C12156" s="188"/>
      <c r="D12156" s="203"/>
      <c r="E12156" s="203"/>
      <c r="F12156" s="203"/>
    </row>
    <row r="12157" spans="2:6" ht="15.75">
      <c r="B12157" s="188"/>
      <c r="C12157" s="188"/>
      <c r="D12157" s="203"/>
      <c r="E12157" s="203"/>
      <c r="F12157" s="203"/>
    </row>
    <row r="12158" spans="2:6" ht="15.75">
      <c r="B12158" s="188"/>
      <c r="C12158" s="188"/>
      <c r="D12158" s="203"/>
      <c r="E12158" s="203"/>
      <c r="F12158" s="203"/>
    </row>
    <row r="12159" spans="2:6" ht="15.75">
      <c r="B12159" s="188"/>
      <c r="C12159" s="188"/>
      <c r="D12159" s="203"/>
      <c r="E12159" s="203"/>
      <c r="F12159" s="203"/>
    </row>
    <row r="12160" spans="2:6" ht="15.75">
      <c r="B12160" s="188"/>
      <c r="C12160" s="188"/>
      <c r="D12160" s="203"/>
      <c r="E12160" s="203"/>
      <c r="F12160" s="203"/>
    </row>
    <row r="12161" spans="2:6" ht="15.75">
      <c r="B12161" s="188"/>
      <c r="C12161" s="188"/>
      <c r="D12161" s="203"/>
      <c r="E12161" s="203"/>
      <c r="F12161" s="203"/>
    </row>
    <row r="12162" spans="2:6" ht="15.75">
      <c r="B12162" s="188"/>
      <c r="C12162" s="188"/>
      <c r="D12162" s="203"/>
      <c r="E12162" s="203"/>
      <c r="F12162" s="203"/>
    </row>
    <row r="12163" spans="2:6" ht="15.75">
      <c r="B12163" s="188"/>
      <c r="C12163" s="188"/>
      <c r="D12163" s="203"/>
      <c r="E12163" s="203"/>
      <c r="F12163" s="203"/>
    </row>
    <row r="12164" spans="2:6" ht="15.75">
      <c r="B12164" s="188"/>
      <c r="C12164" s="188"/>
      <c r="D12164" s="203"/>
      <c r="E12164" s="203"/>
      <c r="F12164" s="203"/>
    </row>
    <row r="12165" spans="2:6" ht="15.75">
      <c r="B12165" s="188"/>
      <c r="C12165" s="188"/>
      <c r="D12165" s="203"/>
      <c r="E12165" s="203"/>
      <c r="F12165" s="203"/>
    </row>
    <row r="12166" spans="2:6" ht="15.75">
      <c r="B12166" s="188"/>
      <c r="C12166" s="188"/>
      <c r="D12166" s="203"/>
      <c r="E12166" s="203"/>
      <c r="F12166" s="203"/>
    </row>
    <row r="12167" spans="2:6" ht="15.75">
      <c r="B12167" s="188"/>
      <c r="C12167" s="188"/>
      <c r="D12167" s="203"/>
      <c r="E12167" s="203"/>
      <c r="F12167" s="203"/>
    </row>
    <row r="12168" spans="2:6" ht="15.75">
      <c r="B12168" s="188"/>
      <c r="C12168" s="188"/>
      <c r="D12168" s="203"/>
      <c r="E12168" s="203"/>
      <c r="F12168" s="203"/>
    </row>
    <row r="12169" spans="2:6" ht="15.75">
      <c r="B12169" s="188"/>
      <c r="C12169" s="188"/>
      <c r="D12169" s="203"/>
      <c r="E12169" s="203"/>
      <c r="F12169" s="203"/>
    </row>
    <row r="12170" spans="2:6" ht="15.75">
      <c r="B12170" s="188"/>
      <c r="C12170" s="188"/>
      <c r="D12170" s="203"/>
      <c r="E12170" s="203"/>
      <c r="F12170" s="203"/>
    </row>
    <row r="12171" spans="2:6" ht="15.75">
      <c r="B12171" s="188"/>
      <c r="C12171" s="188"/>
      <c r="D12171" s="203"/>
      <c r="E12171" s="203"/>
      <c r="F12171" s="203"/>
    </row>
    <row r="12172" spans="2:6" ht="15.75">
      <c r="B12172" s="188"/>
      <c r="C12172" s="188"/>
      <c r="D12172" s="203"/>
      <c r="E12172" s="203"/>
      <c r="F12172" s="203"/>
    </row>
    <row r="12173" spans="2:6" ht="15.75">
      <c r="B12173" s="188"/>
      <c r="C12173" s="188"/>
      <c r="D12173" s="203"/>
      <c r="E12173" s="203"/>
      <c r="F12173" s="203"/>
    </row>
    <row r="12174" spans="2:6" ht="15.75">
      <c r="B12174" s="188"/>
      <c r="C12174" s="188"/>
      <c r="D12174" s="203"/>
      <c r="E12174" s="203"/>
      <c r="F12174" s="203"/>
    </row>
    <row r="12175" spans="2:6" ht="15.75">
      <c r="B12175" s="188"/>
      <c r="C12175" s="188"/>
      <c r="D12175" s="203"/>
      <c r="E12175" s="203"/>
      <c r="F12175" s="203"/>
    </row>
    <row r="12176" spans="2:6" ht="15.75">
      <c r="B12176" s="188"/>
      <c r="C12176" s="188"/>
      <c r="D12176" s="203"/>
      <c r="E12176" s="203"/>
      <c r="F12176" s="203"/>
    </row>
    <row r="12177" spans="2:6" ht="15.75">
      <c r="B12177" s="188"/>
      <c r="C12177" s="188"/>
      <c r="D12177" s="203"/>
      <c r="E12177" s="203"/>
      <c r="F12177" s="203"/>
    </row>
    <row r="12178" spans="2:6" ht="15.75">
      <c r="B12178" s="188"/>
      <c r="C12178" s="188"/>
      <c r="D12178" s="203"/>
      <c r="E12178" s="203"/>
      <c r="F12178" s="203"/>
    </row>
    <row r="12179" spans="2:6" ht="15.75">
      <c r="B12179" s="188"/>
      <c r="C12179" s="188"/>
      <c r="D12179" s="203"/>
      <c r="E12179" s="203"/>
      <c r="F12179" s="203"/>
    </row>
    <row r="12180" spans="2:6" ht="15.75">
      <c r="B12180" s="188"/>
      <c r="C12180" s="188"/>
      <c r="D12180" s="203"/>
      <c r="E12180" s="203"/>
      <c r="F12180" s="203"/>
    </row>
    <row r="12181" spans="2:6" ht="15.75">
      <c r="B12181" s="188"/>
      <c r="C12181" s="188"/>
      <c r="D12181" s="203"/>
      <c r="E12181" s="203"/>
      <c r="F12181" s="203"/>
    </row>
    <row r="12182" spans="2:6" ht="15.75">
      <c r="B12182" s="188"/>
      <c r="C12182" s="188"/>
      <c r="D12182" s="203"/>
      <c r="E12182" s="203"/>
      <c r="F12182" s="203"/>
    </row>
    <row r="12183" spans="2:6" ht="15.75">
      <c r="B12183" s="188"/>
      <c r="C12183" s="188"/>
      <c r="D12183" s="203"/>
      <c r="E12183" s="203"/>
      <c r="F12183" s="203"/>
    </row>
    <row r="12184" spans="2:6" ht="15.75">
      <c r="B12184" s="188"/>
      <c r="C12184" s="188"/>
      <c r="D12184" s="203"/>
      <c r="E12184" s="203"/>
      <c r="F12184" s="203"/>
    </row>
    <row r="12185" spans="2:6" ht="15.75">
      <c r="B12185" s="188"/>
      <c r="C12185" s="188"/>
      <c r="D12185" s="203"/>
      <c r="E12185" s="203"/>
      <c r="F12185" s="203"/>
    </row>
    <row r="12186" spans="2:6" ht="15.75">
      <c r="B12186" s="188"/>
      <c r="C12186" s="188"/>
      <c r="D12186" s="203"/>
      <c r="E12186" s="203"/>
      <c r="F12186" s="203"/>
    </row>
    <row r="12187" spans="2:6" ht="15.75">
      <c r="B12187" s="188"/>
      <c r="C12187" s="188"/>
      <c r="D12187" s="203"/>
      <c r="E12187" s="203"/>
      <c r="F12187" s="203"/>
    </row>
    <row r="12188" spans="2:6" ht="15.75">
      <c r="B12188" s="188"/>
      <c r="C12188" s="188"/>
      <c r="D12188" s="203"/>
      <c r="E12188" s="203"/>
      <c r="F12188" s="203"/>
    </row>
    <row r="12189" spans="2:6" ht="15.75">
      <c r="B12189" s="188"/>
      <c r="C12189" s="188"/>
      <c r="D12189" s="203"/>
      <c r="E12189" s="203"/>
      <c r="F12189" s="203"/>
    </row>
    <row r="12190" spans="2:6" ht="15.75">
      <c r="B12190" s="188"/>
      <c r="C12190" s="188"/>
      <c r="D12190" s="203"/>
      <c r="E12190" s="203"/>
      <c r="F12190" s="203"/>
    </row>
    <row r="12191" spans="2:6" ht="15.75">
      <c r="B12191" s="188"/>
      <c r="C12191" s="188"/>
      <c r="D12191" s="203"/>
      <c r="E12191" s="203"/>
      <c r="F12191" s="203"/>
    </row>
    <row r="12192" spans="2:6" ht="15.75">
      <c r="B12192" s="188"/>
      <c r="C12192" s="188"/>
      <c r="D12192" s="203"/>
      <c r="E12192" s="203"/>
      <c r="F12192" s="203"/>
    </row>
    <row r="12193" spans="2:6" ht="15.75">
      <c r="B12193" s="188"/>
      <c r="C12193" s="188"/>
      <c r="D12193" s="203"/>
      <c r="E12193" s="203"/>
      <c r="F12193" s="203"/>
    </row>
    <row r="12194" spans="2:6" ht="15.75">
      <c r="B12194" s="188"/>
      <c r="C12194" s="188"/>
      <c r="D12194" s="203"/>
      <c r="E12194" s="203"/>
      <c r="F12194" s="203"/>
    </row>
    <row r="12195" spans="2:6" ht="15.75">
      <c r="B12195" s="188"/>
      <c r="C12195" s="188"/>
      <c r="D12195" s="203"/>
      <c r="E12195" s="203"/>
      <c r="F12195" s="203"/>
    </row>
    <row r="12196" spans="2:6" ht="15.75">
      <c r="B12196" s="188"/>
      <c r="C12196" s="188"/>
      <c r="D12196" s="203"/>
      <c r="E12196" s="203"/>
      <c r="F12196" s="203"/>
    </row>
    <row r="12197" spans="2:6" ht="15.75">
      <c r="B12197" s="188"/>
      <c r="C12197" s="188"/>
      <c r="D12197" s="203"/>
      <c r="E12197" s="203"/>
      <c r="F12197" s="203"/>
    </row>
    <row r="12198" spans="2:6" ht="15.75">
      <c r="B12198" s="188"/>
      <c r="C12198" s="188"/>
      <c r="D12198" s="203"/>
      <c r="E12198" s="203"/>
      <c r="F12198" s="203"/>
    </row>
    <row r="12199" spans="2:6" ht="15.75">
      <c r="B12199" s="188"/>
      <c r="C12199" s="188"/>
      <c r="D12199" s="203"/>
      <c r="E12199" s="203"/>
      <c r="F12199" s="203"/>
    </row>
    <row r="12200" spans="2:6" ht="15.75">
      <c r="B12200" s="188"/>
      <c r="C12200" s="188"/>
      <c r="D12200" s="203"/>
      <c r="E12200" s="203"/>
      <c r="F12200" s="203"/>
    </row>
    <row r="12201" spans="2:6" ht="15.75">
      <c r="B12201" s="188"/>
      <c r="C12201" s="188"/>
      <c r="D12201" s="203"/>
      <c r="E12201" s="203"/>
      <c r="F12201" s="203"/>
    </row>
    <row r="12202" spans="2:6" ht="15.75">
      <c r="B12202" s="188"/>
      <c r="C12202" s="188"/>
      <c r="D12202" s="203"/>
      <c r="E12202" s="203"/>
      <c r="F12202" s="203"/>
    </row>
    <row r="12203" spans="2:6" ht="15.75">
      <c r="B12203" s="188"/>
      <c r="C12203" s="188"/>
      <c r="D12203" s="203"/>
      <c r="E12203" s="203"/>
      <c r="F12203" s="203"/>
    </row>
    <row r="12204" spans="2:6" ht="15.75">
      <c r="B12204" s="188"/>
      <c r="C12204" s="188"/>
      <c r="D12204" s="203"/>
      <c r="E12204" s="203"/>
      <c r="F12204" s="203"/>
    </row>
    <row r="12205" spans="2:6" ht="15.75">
      <c r="B12205" s="188"/>
      <c r="C12205" s="188"/>
      <c r="D12205" s="203"/>
      <c r="E12205" s="203"/>
      <c r="F12205" s="203"/>
    </row>
    <row r="12206" spans="2:6" ht="15.75">
      <c r="B12206" s="188"/>
      <c r="C12206" s="188"/>
      <c r="D12206" s="203"/>
      <c r="E12206" s="203"/>
      <c r="F12206" s="203"/>
    </row>
    <row r="12207" spans="2:6" ht="15.75">
      <c r="B12207" s="188"/>
      <c r="C12207" s="188"/>
      <c r="D12207" s="203"/>
      <c r="E12207" s="203"/>
      <c r="F12207" s="203"/>
    </row>
    <row r="12208" spans="2:6" ht="15.75">
      <c r="B12208" s="188"/>
      <c r="C12208" s="188"/>
      <c r="D12208" s="203"/>
      <c r="E12208" s="203"/>
      <c r="F12208" s="203"/>
    </row>
    <row r="12209" spans="2:6" ht="15.75">
      <c r="B12209" s="188"/>
      <c r="C12209" s="188"/>
      <c r="D12209" s="203"/>
      <c r="E12209" s="203"/>
      <c r="F12209" s="203"/>
    </row>
    <row r="12210" spans="2:6" ht="15.75">
      <c r="B12210" s="188"/>
      <c r="C12210" s="188"/>
      <c r="D12210" s="203"/>
      <c r="E12210" s="203"/>
      <c r="F12210" s="203"/>
    </row>
    <row r="12211" spans="2:6" ht="15.75">
      <c r="B12211" s="188"/>
      <c r="C12211" s="188"/>
      <c r="D12211" s="203"/>
      <c r="E12211" s="203"/>
      <c r="F12211" s="203"/>
    </row>
    <row r="12212" spans="2:6" ht="15.75">
      <c r="B12212" s="188"/>
      <c r="C12212" s="188"/>
      <c r="D12212" s="203"/>
      <c r="E12212" s="203"/>
      <c r="F12212" s="203"/>
    </row>
    <row r="12213" spans="2:6" ht="15.75">
      <c r="B12213" s="188"/>
      <c r="C12213" s="188"/>
      <c r="D12213" s="203"/>
      <c r="E12213" s="203"/>
      <c r="F12213" s="203"/>
    </row>
    <row r="12214" spans="2:6" ht="15.75">
      <c r="B12214" s="188"/>
      <c r="C12214" s="188"/>
      <c r="D12214" s="203"/>
      <c r="E12214" s="203"/>
      <c r="F12214" s="203"/>
    </row>
    <row r="12215" spans="2:6" ht="15.75">
      <c r="B12215" s="188"/>
      <c r="C12215" s="188"/>
      <c r="D12215" s="203"/>
      <c r="E12215" s="203"/>
      <c r="F12215" s="203"/>
    </row>
    <row r="12216" spans="2:6" ht="15.75">
      <c r="B12216" s="188"/>
      <c r="C12216" s="188"/>
      <c r="D12216" s="203"/>
      <c r="E12216" s="203"/>
      <c r="F12216" s="203"/>
    </row>
    <row r="12217" spans="2:6" ht="15.75">
      <c r="B12217" s="188"/>
      <c r="C12217" s="188"/>
      <c r="D12217" s="203"/>
      <c r="E12217" s="203"/>
      <c r="F12217" s="203"/>
    </row>
    <row r="12218" spans="2:6" ht="15.75">
      <c r="B12218" s="188"/>
      <c r="C12218" s="188"/>
      <c r="D12218" s="203"/>
      <c r="E12218" s="203"/>
      <c r="F12218" s="203"/>
    </row>
    <row r="12219" spans="2:6" ht="15.75">
      <c r="B12219" s="188"/>
      <c r="C12219" s="188"/>
      <c r="D12219" s="203"/>
      <c r="E12219" s="203"/>
      <c r="F12219" s="203"/>
    </row>
    <row r="12220" spans="2:6" ht="15.75">
      <c r="B12220" s="188"/>
      <c r="C12220" s="188"/>
      <c r="D12220" s="203"/>
      <c r="E12220" s="203"/>
      <c r="F12220" s="203"/>
    </row>
    <row r="12221" spans="2:6" ht="15.75">
      <c r="B12221" s="188"/>
      <c r="C12221" s="188"/>
      <c r="D12221" s="203"/>
      <c r="E12221" s="203"/>
      <c r="F12221" s="203"/>
    </row>
    <row r="12222" spans="2:6" ht="15.75">
      <c r="B12222" s="188"/>
      <c r="C12222" s="188"/>
      <c r="D12222" s="203"/>
      <c r="E12222" s="203"/>
      <c r="F12222" s="203"/>
    </row>
    <row r="12223" spans="2:6" ht="15.75">
      <c r="B12223" s="188"/>
      <c r="C12223" s="188"/>
      <c r="D12223" s="203"/>
      <c r="E12223" s="203"/>
      <c r="F12223" s="203"/>
    </row>
    <row r="12224" spans="2:6" ht="15.75">
      <c r="B12224" s="188"/>
      <c r="C12224" s="188"/>
      <c r="D12224" s="203"/>
      <c r="E12224" s="203"/>
      <c r="F12224" s="203"/>
    </row>
    <row r="12225" spans="2:6" ht="15.75">
      <c r="B12225" s="188"/>
      <c r="C12225" s="188"/>
      <c r="D12225" s="203"/>
      <c r="E12225" s="203"/>
      <c r="F12225" s="203"/>
    </row>
    <row r="12226" spans="2:6" ht="15.75">
      <c r="B12226" s="188"/>
      <c r="C12226" s="188"/>
      <c r="D12226" s="203"/>
      <c r="E12226" s="203"/>
      <c r="F12226" s="203"/>
    </row>
    <row r="12227" spans="2:6" ht="15.75">
      <c r="B12227" s="188"/>
      <c r="C12227" s="188"/>
      <c r="D12227" s="203"/>
      <c r="E12227" s="203"/>
      <c r="F12227" s="203"/>
    </row>
    <row r="12228" spans="2:6" ht="15.75">
      <c r="B12228" s="188"/>
      <c r="C12228" s="188"/>
      <c r="D12228" s="203"/>
      <c r="E12228" s="203"/>
      <c r="F12228" s="203"/>
    </row>
    <row r="12229" spans="2:6" ht="15.75">
      <c r="B12229" s="188"/>
      <c r="C12229" s="188"/>
      <c r="D12229" s="203"/>
      <c r="E12229" s="203"/>
      <c r="F12229" s="203"/>
    </row>
    <row r="12230" spans="2:6" ht="15.75">
      <c r="B12230" s="188"/>
      <c r="C12230" s="188"/>
      <c r="D12230" s="203"/>
      <c r="E12230" s="203"/>
      <c r="F12230" s="203"/>
    </row>
    <row r="12231" spans="2:6" ht="15.75">
      <c r="B12231" s="188"/>
      <c r="C12231" s="188"/>
      <c r="D12231" s="203"/>
      <c r="E12231" s="203"/>
      <c r="F12231" s="203"/>
    </row>
    <row r="12232" spans="2:6" ht="15.75">
      <c r="B12232" s="188"/>
      <c r="C12232" s="188"/>
      <c r="D12232" s="203"/>
      <c r="E12232" s="203"/>
      <c r="F12232" s="203"/>
    </row>
    <row r="12233" spans="2:6" ht="15.75">
      <c r="B12233" s="188"/>
      <c r="C12233" s="188"/>
      <c r="D12233" s="203"/>
      <c r="E12233" s="203"/>
      <c r="F12233" s="203"/>
    </row>
    <row r="12234" spans="2:6" ht="15.75">
      <c r="B12234" s="188"/>
      <c r="C12234" s="188"/>
      <c r="D12234" s="203"/>
      <c r="E12234" s="203"/>
      <c r="F12234" s="203"/>
    </row>
    <row r="12235" spans="2:6" ht="15.75">
      <c r="B12235" s="188"/>
      <c r="C12235" s="188"/>
      <c r="D12235" s="203"/>
      <c r="E12235" s="203"/>
      <c r="F12235" s="203"/>
    </row>
    <row r="12236" spans="2:6" ht="15.75">
      <c r="B12236" s="188"/>
      <c r="C12236" s="188"/>
      <c r="D12236" s="203"/>
      <c r="E12236" s="203"/>
      <c r="F12236" s="203"/>
    </row>
    <row r="12237" spans="2:6" ht="15.75">
      <c r="B12237" s="188"/>
      <c r="C12237" s="188"/>
      <c r="D12237" s="203"/>
      <c r="E12237" s="203"/>
      <c r="F12237" s="203"/>
    </row>
    <row r="12238" spans="2:6" ht="15.75">
      <c r="B12238" s="188"/>
      <c r="C12238" s="188"/>
      <c r="D12238" s="203"/>
      <c r="E12238" s="203"/>
      <c r="F12238" s="203"/>
    </row>
    <row r="12239" spans="2:6" ht="15.75">
      <c r="B12239" s="188"/>
      <c r="C12239" s="188"/>
      <c r="D12239" s="203"/>
      <c r="E12239" s="203"/>
      <c r="F12239" s="203"/>
    </row>
    <row r="12240" spans="2:6" ht="15.75">
      <c r="B12240" s="188"/>
      <c r="C12240" s="188"/>
      <c r="D12240" s="203"/>
      <c r="E12240" s="203"/>
      <c r="F12240" s="203"/>
    </row>
    <row r="12241" spans="2:6" ht="15.75">
      <c r="B12241" s="188"/>
      <c r="C12241" s="188"/>
      <c r="D12241" s="203"/>
      <c r="E12241" s="203"/>
      <c r="F12241" s="203"/>
    </row>
    <row r="12242" spans="2:6" ht="15.75">
      <c r="B12242" s="188"/>
      <c r="C12242" s="188"/>
      <c r="D12242" s="203"/>
      <c r="E12242" s="203"/>
      <c r="F12242" s="203"/>
    </row>
    <row r="12243" spans="2:6" ht="15.75">
      <c r="B12243" s="188"/>
      <c r="C12243" s="188"/>
      <c r="D12243" s="203"/>
      <c r="E12243" s="203"/>
      <c r="F12243" s="203"/>
    </row>
    <row r="12244" spans="2:6" ht="15.75">
      <c r="B12244" s="188"/>
      <c r="C12244" s="188"/>
      <c r="D12244" s="203"/>
      <c r="E12244" s="203"/>
      <c r="F12244" s="203"/>
    </row>
    <row r="12245" spans="2:6" ht="15.75">
      <c r="B12245" s="188"/>
      <c r="C12245" s="188"/>
      <c r="D12245" s="203"/>
      <c r="E12245" s="203"/>
      <c r="F12245" s="203"/>
    </row>
    <row r="12246" spans="2:6" ht="15.75">
      <c r="B12246" s="188"/>
      <c r="C12246" s="188"/>
      <c r="D12246" s="203"/>
      <c r="E12246" s="203"/>
      <c r="F12246" s="203"/>
    </row>
    <row r="12247" spans="2:6" ht="15.75">
      <c r="B12247" s="188"/>
      <c r="C12247" s="188"/>
      <c r="D12247" s="203"/>
      <c r="E12247" s="203"/>
      <c r="F12247" s="203"/>
    </row>
    <row r="12248" spans="2:6" ht="15.75">
      <c r="B12248" s="188"/>
      <c r="C12248" s="188"/>
      <c r="D12248" s="203"/>
      <c r="E12248" s="203"/>
      <c r="F12248" s="203"/>
    </row>
    <row r="12249" spans="2:6" ht="15.75">
      <c r="B12249" s="188"/>
      <c r="C12249" s="188"/>
      <c r="D12249" s="203"/>
      <c r="E12249" s="203"/>
      <c r="F12249" s="203"/>
    </row>
    <row r="12250" spans="2:6" ht="15.75">
      <c r="B12250" s="188"/>
      <c r="C12250" s="188"/>
      <c r="D12250" s="203"/>
      <c r="E12250" s="203"/>
      <c r="F12250" s="203"/>
    </row>
    <row r="12251" spans="2:6" ht="15.75">
      <c r="B12251" s="188"/>
      <c r="C12251" s="188"/>
      <c r="D12251" s="203"/>
      <c r="E12251" s="203"/>
      <c r="F12251" s="203"/>
    </row>
    <row r="12252" spans="2:6" ht="15.75">
      <c r="B12252" s="188"/>
      <c r="C12252" s="188"/>
      <c r="D12252" s="203"/>
      <c r="E12252" s="203"/>
      <c r="F12252" s="203"/>
    </row>
    <row r="12253" spans="2:6" ht="15.75">
      <c r="B12253" s="188"/>
      <c r="C12253" s="188"/>
      <c r="D12253" s="203"/>
      <c r="E12253" s="203"/>
      <c r="F12253" s="203"/>
    </row>
    <row r="12254" spans="2:6" ht="15.75">
      <c r="B12254" s="188"/>
      <c r="C12254" s="188"/>
      <c r="D12254" s="203"/>
      <c r="E12254" s="203"/>
      <c r="F12254" s="203"/>
    </row>
    <row r="12255" spans="2:6" ht="15.75">
      <c r="B12255" s="188"/>
      <c r="C12255" s="188"/>
      <c r="D12255" s="203"/>
      <c r="E12255" s="203"/>
      <c r="F12255" s="203"/>
    </row>
    <row r="12256" spans="2:6" ht="15.75">
      <c r="B12256" s="188"/>
      <c r="C12256" s="188"/>
      <c r="D12256" s="203"/>
      <c r="E12256" s="203"/>
      <c r="F12256" s="203"/>
    </row>
    <row r="12257" spans="2:6" ht="15.75">
      <c r="B12257" s="188"/>
      <c r="C12257" s="188"/>
      <c r="D12257" s="203"/>
      <c r="E12257" s="203"/>
      <c r="F12257" s="203"/>
    </row>
    <row r="12258" spans="2:6" ht="15.75">
      <c r="B12258" s="188"/>
      <c r="C12258" s="188"/>
      <c r="D12258" s="203"/>
      <c r="E12258" s="203"/>
      <c r="F12258" s="203"/>
    </row>
    <row r="12259" spans="2:6" ht="15.75">
      <c r="B12259" s="188"/>
      <c r="C12259" s="188"/>
      <c r="D12259" s="203"/>
      <c r="E12259" s="203"/>
      <c r="F12259" s="203"/>
    </row>
    <row r="12260" spans="2:6" ht="15.75">
      <c r="B12260" s="188"/>
      <c r="C12260" s="188"/>
      <c r="D12260" s="203"/>
      <c r="E12260" s="203"/>
      <c r="F12260" s="203"/>
    </row>
    <row r="12261" spans="2:6" ht="15.75">
      <c r="B12261" s="188"/>
      <c r="C12261" s="188"/>
      <c r="D12261" s="203"/>
      <c r="E12261" s="203"/>
      <c r="F12261" s="203"/>
    </row>
    <row r="12262" spans="2:6" ht="15.75">
      <c r="B12262" s="188"/>
      <c r="C12262" s="188"/>
      <c r="D12262" s="203"/>
      <c r="E12262" s="203"/>
      <c r="F12262" s="203"/>
    </row>
    <row r="12263" spans="2:6" ht="15.75">
      <c r="B12263" s="188"/>
      <c r="C12263" s="188"/>
      <c r="D12263" s="203"/>
      <c r="E12263" s="203"/>
      <c r="F12263" s="203"/>
    </row>
    <row r="12264" spans="2:6" ht="15.75">
      <c r="B12264" s="188"/>
      <c r="C12264" s="188"/>
      <c r="D12264" s="203"/>
      <c r="E12264" s="203"/>
      <c r="F12264" s="203"/>
    </row>
    <row r="12265" spans="2:6" ht="15.75">
      <c r="B12265" s="188"/>
      <c r="C12265" s="188"/>
      <c r="D12265" s="203"/>
      <c r="E12265" s="203"/>
      <c r="F12265" s="203"/>
    </row>
    <row r="12266" spans="2:6" ht="15.75">
      <c r="B12266" s="188"/>
      <c r="C12266" s="188"/>
      <c r="D12266" s="203"/>
      <c r="E12266" s="203"/>
      <c r="F12266" s="203"/>
    </row>
    <row r="12267" spans="2:6" ht="15.75">
      <c r="B12267" s="188"/>
      <c r="C12267" s="188"/>
      <c r="D12267" s="203"/>
      <c r="E12267" s="203"/>
      <c r="F12267" s="203"/>
    </row>
    <row r="12268" spans="2:6" ht="15.75">
      <c r="B12268" s="188"/>
      <c r="C12268" s="188"/>
      <c r="D12268" s="203"/>
      <c r="E12268" s="203"/>
      <c r="F12268" s="203"/>
    </row>
    <row r="12269" spans="2:6" ht="15.75">
      <c r="B12269" s="188"/>
      <c r="C12269" s="188"/>
      <c r="D12269" s="203"/>
      <c r="E12269" s="203"/>
      <c r="F12269" s="203"/>
    </row>
    <row r="12270" spans="2:6" ht="15.75">
      <c r="B12270" s="188"/>
      <c r="C12270" s="188"/>
      <c r="D12270" s="203"/>
      <c r="E12270" s="203"/>
      <c r="F12270" s="203"/>
    </row>
    <row r="12271" spans="2:6" ht="15.75">
      <c r="B12271" s="188"/>
      <c r="C12271" s="188"/>
      <c r="D12271" s="203"/>
      <c r="E12271" s="203"/>
      <c r="F12271" s="203"/>
    </row>
    <row r="12272" spans="2:6" ht="15.75">
      <c r="B12272" s="188"/>
      <c r="C12272" s="188"/>
      <c r="D12272" s="203"/>
      <c r="E12272" s="203"/>
      <c r="F12272" s="203"/>
    </row>
    <row r="12273" spans="2:6" ht="15.75">
      <c r="B12273" s="188"/>
      <c r="C12273" s="188"/>
      <c r="D12273" s="203"/>
      <c r="E12273" s="203"/>
      <c r="F12273" s="203"/>
    </row>
    <row r="12274" spans="2:6" ht="15.75">
      <c r="B12274" s="188"/>
      <c r="C12274" s="188"/>
      <c r="D12274" s="203"/>
      <c r="E12274" s="203"/>
      <c r="F12274" s="203"/>
    </row>
    <row r="12275" spans="2:6" ht="15.75">
      <c r="B12275" s="188"/>
      <c r="C12275" s="188"/>
      <c r="D12275" s="203"/>
      <c r="E12275" s="203"/>
      <c r="F12275" s="203"/>
    </row>
    <row r="12276" spans="2:6" ht="15.75">
      <c r="B12276" s="188"/>
      <c r="C12276" s="188"/>
      <c r="D12276" s="203"/>
      <c r="E12276" s="203"/>
      <c r="F12276" s="203"/>
    </row>
    <row r="12277" spans="2:6" ht="15.75">
      <c r="B12277" s="188"/>
      <c r="C12277" s="188"/>
      <c r="D12277" s="203"/>
      <c r="E12277" s="203"/>
      <c r="F12277" s="203"/>
    </row>
    <row r="12278" spans="2:6" ht="15.75">
      <c r="B12278" s="188"/>
      <c r="C12278" s="188"/>
      <c r="D12278" s="203"/>
      <c r="E12278" s="203"/>
      <c r="F12278" s="203"/>
    </row>
    <row r="12279" spans="2:6" ht="15.75">
      <c r="B12279" s="188"/>
      <c r="C12279" s="188"/>
      <c r="D12279" s="203"/>
      <c r="E12279" s="203"/>
      <c r="F12279" s="203"/>
    </row>
    <row r="12280" spans="2:6" ht="15.75">
      <c r="B12280" s="188"/>
      <c r="C12280" s="188"/>
      <c r="D12280" s="203"/>
      <c r="E12280" s="203"/>
      <c r="F12280" s="203"/>
    </row>
    <row r="12281" spans="2:6" ht="15.75">
      <c r="B12281" s="188"/>
      <c r="C12281" s="188"/>
      <c r="D12281" s="203"/>
      <c r="E12281" s="203"/>
      <c r="F12281" s="203"/>
    </row>
    <row r="12282" spans="2:6" ht="15.75">
      <c r="B12282" s="188"/>
      <c r="C12282" s="188"/>
      <c r="D12282" s="203"/>
      <c r="E12282" s="203"/>
      <c r="F12282" s="203"/>
    </row>
    <row r="12283" spans="2:6" ht="15.75">
      <c r="B12283" s="188"/>
      <c r="C12283" s="188"/>
      <c r="D12283" s="203"/>
      <c r="E12283" s="203"/>
      <c r="F12283" s="203"/>
    </row>
    <row r="12284" spans="2:6" ht="15.75">
      <c r="B12284" s="188"/>
      <c r="C12284" s="188"/>
      <c r="D12284" s="203"/>
      <c r="E12284" s="203"/>
      <c r="F12284" s="203"/>
    </row>
    <row r="12285" spans="2:6" ht="15.75">
      <c r="B12285" s="188"/>
      <c r="C12285" s="188"/>
      <c r="D12285" s="203"/>
      <c r="E12285" s="203"/>
      <c r="F12285" s="203"/>
    </row>
    <row r="12286" spans="2:6" ht="15.75">
      <c r="B12286" s="188"/>
      <c r="C12286" s="188"/>
      <c r="D12286" s="203"/>
      <c r="E12286" s="203"/>
      <c r="F12286" s="203"/>
    </row>
    <row r="12287" spans="2:6" ht="15.75">
      <c r="B12287" s="188"/>
      <c r="C12287" s="188"/>
      <c r="D12287" s="203"/>
      <c r="E12287" s="203"/>
      <c r="F12287" s="203"/>
    </row>
    <row r="12288" spans="2:6" ht="15.75">
      <c r="B12288" s="188"/>
      <c r="C12288" s="188"/>
      <c r="D12288" s="203"/>
      <c r="E12288" s="203"/>
      <c r="F12288" s="203"/>
    </row>
    <row r="12289" spans="2:6" ht="15.75">
      <c r="B12289" s="188"/>
      <c r="C12289" s="188"/>
      <c r="D12289" s="203"/>
      <c r="E12289" s="203"/>
      <c r="F12289" s="203"/>
    </row>
    <row r="12290" spans="2:6" ht="15.75">
      <c r="B12290" s="188"/>
      <c r="C12290" s="188"/>
      <c r="D12290" s="203"/>
      <c r="E12290" s="203"/>
      <c r="F12290" s="203"/>
    </row>
    <row r="12291" spans="2:6" ht="15.75">
      <c r="B12291" s="188"/>
      <c r="C12291" s="188"/>
      <c r="D12291" s="203"/>
      <c r="E12291" s="203"/>
      <c r="F12291" s="203"/>
    </row>
    <row r="12292" spans="2:6" ht="15.75">
      <c r="B12292" s="188"/>
      <c r="C12292" s="188"/>
      <c r="D12292" s="203"/>
      <c r="E12292" s="203"/>
      <c r="F12292" s="203"/>
    </row>
    <row r="12293" spans="2:6" ht="15.75">
      <c r="B12293" s="188"/>
      <c r="C12293" s="188"/>
      <c r="D12293" s="203"/>
      <c r="E12293" s="203"/>
      <c r="F12293" s="203"/>
    </row>
    <row r="12294" spans="2:6" ht="15.75">
      <c r="B12294" s="188"/>
      <c r="C12294" s="188"/>
      <c r="D12294" s="203"/>
      <c r="E12294" s="203"/>
      <c r="F12294" s="203"/>
    </row>
    <row r="12295" spans="2:6" ht="15.75">
      <c r="B12295" s="188"/>
      <c r="C12295" s="188"/>
      <c r="D12295" s="203"/>
      <c r="E12295" s="203"/>
      <c r="F12295" s="203"/>
    </row>
    <row r="12296" spans="2:6" ht="15.75">
      <c r="B12296" s="188"/>
      <c r="C12296" s="188"/>
      <c r="D12296" s="203"/>
      <c r="E12296" s="203"/>
      <c r="F12296" s="203"/>
    </row>
    <row r="12297" spans="2:6" ht="15.75">
      <c r="B12297" s="188"/>
      <c r="C12297" s="188"/>
      <c r="D12297" s="203"/>
      <c r="E12297" s="203"/>
      <c r="F12297" s="203"/>
    </row>
    <row r="12298" spans="2:6" ht="15.75">
      <c r="B12298" s="188"/>
      <c r="C12298" s="188"/>
      <c r="D12298" s="203"/>
      <c r="E12298" s="203"/>
      <c r="F12298" s="203"/>
    </row>
    <row r="12299" spans="2:6" ht="15.75">
      <c r="B12299" s="188"/>
      <c r="C12299" s="188"/>
      <c r="D12299" s="203"/>
      <c r="E12299" s="203"/>
      <c r="F12299" s="203"/>
    </row>
    <row r="12300" spans="2:6" ht="15.75">
      <c r="B12300" s="188"/>
      <c r="C12300" s="188"/>
      <c r="D12300" s="203"/>
      <c r="E12300" s="203"/>
      <c r="F12300" s="203"/>
    </row>
    <row r="12301" spans="2:6" ht="15.75">
      <c r="B12301" s="188"/>
      <c r="C12301" s="188"/>
      <c r="D12301" s="203"/>
      <c r="E12301" s="203"/>
      <c r="F12301" s="203"/>
    </row>
    <row r="12302" spans="2:6" ht="15.75">
      <c r="B12302" s="188"/>
      <c r="C12302" s="188"/>
      <c r="D12302" s="203"/>
      <c r="E12302" s="203"/>
      <c r="F12302" s="203"/>
    </row>
    <row r="12303" spans="2:6" ht="15.75">
      <c r="B12303" s="188"/>
      <c r="C12303" s="188"/>
      <c r="D12303" s="203"/>
      <c r="E12303" s="203"/>
      <c r="F12303" s="203"/>
    </row>
    <row r="12304" spans="2:6" ht="15.75">
      <c r="B12304" s="188"/>
      <c r="C12304" s="188"/>
      <c r="D12304" s="203"/>
      <c r="E12304" s="203"/>
      <c r="F12304" s="203"/>
    </row>
    <row r="12305" spans="2:6" ht="15.75">
      <c r="B12305" s="188"/>
      <c r="C12305" s="188"/>
      <c r="D12305" s="203"/>
      <c r="E12305" s="203"/>
      <c r="F12305" s="203"/>
    </row>
    <row r="12306" spans="2:6" ht="15.75">
      <c r="B12306" s="188"/>
      <c r="C12306" s="188"/>
      <c r="D12306" s="203"/>
      <c r="E12306" s="203"/>
      <c r="F12306" s="203"/>
    </row>
    <row r="12307" spans="2:6" ht="15.75">
      <c r="B12307" s="188"/>
      <c r="C12307" s="188"/>
      <c r="D12307" s="203"/>
      <c r="E12307" s="203"/>
      <c r="F12307" s="203"/>
    </row>
    <row r="12308" spans="2:6" ht="15.75">
      <c r="B12308" s="188"/>
      <c r="C12308" s="188"/>
      <c r="D12308" s="203"/>
      <c r="E12308" s="203"/>
      <c r="F12308" s="203"/>
    </row>
    <row r="12309" spans="2:6" ht="15.75">
      <c r="B12309" s="188"/>
      <c r="C12309" s="188"/>
      <c r="D12309" s="203"/>
      <c r="E12309" s="203"/>
      <c r="F12309" s="203"/>
    </row>
    <row r="12310" spans="2:6" ht="15.75">
      <c r="B12310" s="188"/>
      <c r="C12310" s="188"/>
      <c r="D12310" s="203"/>
      <c r="E12310" s="203"/>
      <c r="F12310" s="203"/>
    </row>
    <row r="12311" spans="2:6" ht="15.75">
      <c r="B12311" s="188"/>
      <c r="C12311" s="188"/>
      <c r="D12311" s="203"/>
      <c r="E12311" s="203"/>
      <c r="F12311" s="203"/>
    </row>
    <row r="12312" spans="2:6" ht="15.75">
      <c r="B12312" s="188"/>
      <c r="C12312" s="188"/>
      <c r="D12312" s="203"/>
      <c r="E12312" s="203"/>
      <c r="F12312" s="203"/>
    </row>
    <row r="12313" spans="2:6" ht="15.75">
      <c r="B12313" s="188"/>
      <c r="C12313" s="188"/>
      <c r="D12313" s="203"/>
      <c r="E12313" s="203"/>
      <c r="F12313" s="203"/>
    </row>
    <row r="12314" spans="2:6" ht="15.75">
      <c r="B12314" s="188"/>
      <c r="C12314" s="188"/>
      <c r="D12314" s="203"/>
      <c r="E12314" s="203"/>
      <c r="F12314" s="203"/>
    </row>
    <row r="12315" spans="2:6" ht="15.75">
      <c r="B12315" s="188"/>
      <c r="C12315" s="188"/>
      <c r="D12315" s="203"/>
      <c r="E12315" s="203"/>
      <c r="F12315" s="203"/>
    </row>
    <row r="12316" spans="2:6" ht="15.75">
      <c r="B12316" s="188"/>
      <c r="C12316" s="188"/>
      <c r="D12316" s="203"/>
      <c r="E12316" s="203"/>
      <c r="F12316" s="203"/>
    </row>
    <row r="12317" spans="2:6" ht="15.75">
      <c r="B12317" s="188"/>
      <c r="C12317" s="188"/>
      <c r="D12317" s="203"/>
      <c r="E12317" s="203"/>
      <c r="F12317" s="203"/>
    </row>
    <row r="12318" spans="2:6" ht="15.75">
      <c r="B12318" s="188"/>
      <c r="C12318" s="188"/>
      <c r="D12318" s="203"/>
      <c r="E12318" s="203"/>
      <c r="F12318" s="203"/>
    </row>
    <row r="12319" spans="2:6" ht="15.75">
      <c r="B12319" s="188"/>
      <c r="C12319" s="188"/>
      <c r="D12319" s="203"/>
      <c r="E12319" s="203"/>
      <c r="F12319" s="203"/>
    </row>
    <row r="12320" spans="2:6" ht="15.75">
      <c r="B12320" s="188"/>
      <c r="C12320" s="188"/>
      <c r="D12320" s="203"/>
      <c r="E12320" s="203"/>
      <c r="F12320" s="203"/>
    </row>
    <row r="12321" spans="2:6" ht="15.75">
      <c r="B12321" s="188"/>
      <c r="C12321" s="188"/>
      <c r="D12321" s="203"/>
      <c r="E12321" s="203"/>
      <c r="F12321" s="203"/>
    </row>
    <row r="12322" spans="2:6" ht="15.75">
      <c r="B12322" s="188"/>
      <c r="C12322" s="188"/>
      <c r="D12322" s="203"/>
      <c r="E12322" s="203"/>
      <c r="F12322" s="203"/>
    </row>
    <row r="12323" spans="2:6" ht="15.75">
      <c r="B12323" s="188"/>
      <c r="C12323" s="188"/>
      <c r="D12323" s="203"/>
      <c r="E12323" s="203"/>
      <c r="F12323" s="203"/>
    </row>
    <row r="12324" spans="2:6" ht="15.75">
      <c r="B12324" s="188"/>
      <c r="C12324" s="188"/>
      <c r="D12324" s="203"/>
      <c r="E12324" s="203"/>
      <c r="F12324" s="203"/>
    </row>
    <row r="12325" spans="2:6" ht="15.75">
      <c r="B12325" s="188"/>
      <c r="C12325" s="188"/>
      <c r="D12325" s="203"/>
      <c r="E12325" s="203"/>
      <c r="F12325" s="203"/>
    </row>
    <row r="12326" spans="2:6" ht="15.75">
      <c r="B12326" s="188"/>
      <c r="C12326" s="188"/>
      <c r="D12326" s="203"/>
      <c r="E12326" s="203"/>
      <c r="F12326" s="203"/>
    </row>
    <row r="12327" spans="2:6" ht="15.75">
      <c r="B12327" s="188"/>
      <c r="C12327" s="188"/>
      <c r="D12327" s="203"/>
      <c r="E12327" s="203"/>
      <c r="F12327" s="203"/>
    </row>
    <row r="12328" spans="2:6" ht="15.75">
      <c r="B12328" s="188"/>
      <c r="C12328" s="188"/>
      <c r="D12328" s="203"/>
      <c r="E12328" s="203"/>
      <c r="F12328" s="203"/>
    </row>
    <row r="12329" spans="2:6" ht="15.75">
      <c r="B12329" s="188"/>
      <c r="C12329" s="188"/>
      <c r="D12329" s="203"/>
      <c r="E12329" s="203"/>
      <c r="F12329" s="203"/>
    </row>
    <row r="12330" spans="2:6" ht="15.75">
      <c r="B12330" s="188"/>
      <c r="C12330" s="188"/>
      <c r="D12330" s="203"/>
      <c r="E12330" s="203"/>
      <c r="F12330" s="203"/>
    </row>
    <row r="12331" spans="2:6" ht="15.75">
      <c r="B12331" s="188"/>
      <c r="C12331" s="188"/>
      <c r="D12331" s="203"/>
      <c r="E12331" s="203"/>
      <c r="F12331" s="203"/>
    </row>
    <row r="12332" spans="2:6" ht="15.75">
      <c r="B12332" s="188"/>
      <c r="C12332" s="188"/>
      <c r="D12332" s="203"/>
      <c r="E12332" s="203"/>
      <c r="F12332" s="203"/>
    </row>
    <row r="12333" spans="2:6" ht="15.75">
      <c r="B12333" s="188"/>
      <c r="C12333" s="188"/>
      <c r="D12333" s="203"/>
      <c r="E12333" s="203"/>
      <c r="F12333" s="203"/>
    </row>
    <row r="12334" spans="2:6" ht="15.75">
      <c r="B12334" s="188"/>
      <c r="C12334" s="188"/>
      <c r="D12334" s="203"/>
      <c r="E12334" s="203"/>
      <c r="F12334" s="203"/>
    </row>
    <row r="12335" spans="2:6" ht="15.75">
      <c r="B12335" s="188"/>
      <c r="C12335" s="188"/>
      <c r="D12335" s="203"/>
      <c r="E12335" s="203"/>
      <c r="F12335" s="203"/>
    </row>
    <row r="12336" spans="2:6" ht="15.75">
      <c r="B12336" s="188"/>
      <c r="C12336" s="188"/>
      <c r="D12336" s="203"/>
      <c r="E12336" s="203"/>
      <c r="F12336" s="203"/>
    </row>
    <row r="12337" spans="2:6" ht="15.75">
      <c r="B12337" s="188"/>
      <c r="C12337" s="188"/>
      <c r="D12337" s="203"/>
      <c r="E12337" s="203"/>
      <c r="F12337" s="203"/>
    </row>
    <row r="12338" spans="2:6" ht="15.75">
      <c r="B12338" s="188"/>
      <c r="C12338" s="188"/>
      <c r="D12338" s="203"/>
      <c r="E12338" s="203"/>
      <c r="F12338" s="203"/>
    </row>
    <row r="12339" spans="2:6" ht="15.75">
      <c r="B12339" s="188"/>
      <c r="C12339" s="188"/>
      <c r="D12339" s="203"/>
      <c r="E12339" s="203"/>
      <c r="F12339" s="203"/>
    </row>
    <row r="12340" spans="2:6" ht="15.75">
      <c r="B12340" s="188"/>
      <c r="C12340" s="188"/>
      <c r="D12340" s="203"/>
      <c r="E12340" s="203"/>
      <c r="F12340" s="203"/>
    </row>
    <row r="12341" spans="2:6" ht="15.75">
      <c r="B12341" s="188"/>
      <c r="C12341" s="188"/>
      <c r="D12341" s="203"/>
      <c r="E12341" s="203"/>
      <c r="F12341" s="203"/>
    </row>
    <row r="12342" spans="2:6" ht="15.75">
      <c r="B12342" s="188"/>
      <c r="C12342" s="188"/>
      <c r="D12342" s="203"/>
      <c r="E12342" s="203"/>
      <c r="F12342" s="203"/>
    </row>
    <row r="12343" spans="2:6" ht="15.75">
      <c r="B12343" s="188"/>
      <c r="C12343" s="188"/>
      <c r="D12343" s="203"/>
      <c r="E12343" s="203"/>
      <c r="F12343" s="203"/>
    </row>
    <row r="12344" spans="2:6" ht="15.75">
      <c r="B12344" s="188"/>
      <c r="C12344" s="188"/>
      <c r="D12344" s="203"/>
      <c r="E12344" s="203"/>
      <c r="F12344" s="203"/>
    </row>
    <row r="12345" spans="2:6" ht="15.75">
      <c r="B12345" s="188"/>
      <c r="C12345" s="188"/>
      <c r="D12345" s="203"/>
      <c r="E12345" s="203"/>
      <c r="F12345" s="203"/>
    </row>
    <row r="12346" spans="2:6" ht="15.75">
      <c r="B12346" s="188"/>
      <c r="C12346" s="188"/>
      <c r="D12346" s="203"/>
      <c r="E12346" s="203"/>
      <c r="F12346" s="203"/>
    </row>
    <row r="12347" spans="2:6" ht="15.75">
      <c r="B12347" s="188"/>
      <c r="C12347" s="188"/>
      <c r="D12347" s="203"/>
      <c r="E12347" s="203"/>
      <c r="F12347" s="203"/>
    </row>
    <row r="12348" spans="2:6" ht="15.75">
      <c r="B12348" s="188"/>
      <c r="C12348" s="188"/>
      <c r="D12348" s="203"/>
      <c r="E12348" s="203"/>
      <c r="F12348" s="203"/>
    </row>
    <row r="12349" spans="2:6" ht="15.75">
      <c r="B12349" s="188"/>
      <c r="C12349" s="188"/>
      <c r="D12349" s="203"/>
      <c r="E12349" s="203"/>
      <c r="F12349" s="203"/>
    </row>
    <row r="12350" spans="2:6" ht="15.75">
      <c r="B12350" s="188"/>
      <c r="C12350" s="188"/>
      <c r="D12350" s="203"/>
      <c r="E12350" s="203"/>
      <c r="F12350" s="203"/>
    </row>
    <row r="12351" spans="2:6" ht="15.75">
      <c r="B12351" s="188"/>
      <c r="C12351" s="188"/>
      <c r="D12351" s="203"/>
      <c r="E12351" s="203"/>
      <c r="F12351" s="203"/>
    </row>
    <row r="12352" spans="2:6" ht="15.75">
      <c r="B12352" s="188"/>
      <c r="C12352" s="188"/>
      <c r="D12352" s="203"/>
      <c r="E12352" s="203"/>
      <c r="F12352" s="203"/>
    </row>
    <row r="12353" spans="2:6" ht="15.75">
      <c r="B12353" s="188"/>
      <c r="C12353" s="188"/>
      <c r="D12353" s="203"/>
      <c r="E12353" s="203"/>
      <c r="F12353" s="203"/>
    </row>
    <row r="12354" spans="2:6" ht="15.75">
      <c r="B12354" s="188"/>
      <c r="C12354" s="188"/>
      <c r="D12354" s="203"/>
      <c r="E12354" s="203"/>
      <c r="F12354" s="203"/>
    </row>
    <row r="12355" spans="2:6" ht="15.75">
      <c r="B12355" s="188"/>
      <c r="C12355" s="188"/>
      <c r="D12355" s="203"/>
      <c r="E12355" s="203"/>
      <c r="F12355" s="203"/>
    </row>
    <row r="12356" spans="2:6" ht="15.75">
      <c r="B12356" s="188"/>
      <c r="C12356" s="188"/>
      <c r="D12356" s="203"/>
      <c r="E12356" s="203"/>
      <c r="F12356" s="203"/>
    </row>
    <row r="12357" spans="2:6" ht="15.75">
      <c r="B12357" s="188"/>
      <c r="C12357" s="188"/>
      <c r="D12357" s="203"/>
      <c r="E12357" s="203"/>
      <c r="F12357" s="203"/>
    </row>
    <row r="12358" spans="2:6" ht="15.75">
      <c r="B12358" s="188"/>
      <c r="C12358" s="188"/>
      <c r="D12358" s="203"/>
      <c r="E12358" s="203"/>
      <c r="F12358" s="203"/>
    </row>
    <row r="12359" spans="2:6" ht="15.75">
      <c r="B12359" s="188"/>
      <c r="C12359" s="188"/>
      <c r="D12359" s="203"/>
      <c r="E12359" s="203"/>
      <c r="F12359" s="203"/>
    </row>
    <row r="12360" spans="2:6" ht="15.75">
      <c r="B12360" s="188"/>
      <c r="C12360" s="188"/>
      <c r="D12360" s="203"/>
      <c r="E12360" s="203"/>
      <c r="F12360" s="203"/>
    </row>
    <row r="12361" spans="2:6" ht="15.75">
      <c r="B12361" s="188"/>
      <c r="C12361" s="188"/>
      <c r="D12361" s="203"/>
      <c r="E12361" s="203"/>
      <c r="F12361" s="203"/>
    </row>
    <row r="12362" spans="2:6" ht="15.75">
      <c r="B12362" s="188"/>
      <c r="C12362" s="188"/>
      <c r="D12362" s="203"/>
      <c r="E12362" s="203"/>
      <c r="F12362" s="203"/>
    </row>
    <row r="12363" spans="2:6" ht="15.75">
      <c r="B12363" s="188"/>
      <c r="C12363" s="188"/>
      <c r="D12363" s="203"/>
      <c r="E12363" s="203"/>
      <c r="F12363" s="203"/>
    </row>
    <row r="12364" spans="2:6" ht="15.75">
      <c r="B12364" s="188"/>
      <c r="C12364" s="188"/>
      <c r="D12364" s="203"/>
      <c r="E12364" s="203"/>
      <c r="F12364" s="203"/>
    </row>
    <row r="12365" spans="2:6" ht="15.75">
      <c r="B12365" s="188"/>
      <c r="C12365" s="188"/>
      <c r="D12365" s="203"/>
      <c r="E12365" s="203"/>
      <c r="F12365" s="203"/>
    </row>
    <row r="12366" spans="2:6" ht="15.75">
      <c r="B12366" s="188"/>
      <c r="C12366" s="188"/>
      <c r="D12366" s="203"/>
      <c r="E12366" s="203"/>
      <c r="F12366" s="203"/>
    </row>
    <row r="12367" spans="2:6" ht="15.75">
      <c r="B12367" s="188"/>
      <c r="C12367" s="188"/>
      <c r="D12367" s="203"/>
      <c r="E12367" s="203"/>
      <c r="F12367" s="203"/>
    </row>
    <row r="12368" spans="2:6" ht="15.75">
      <c r="B12368" s="188"/>
      <c r="C12368" s="188"/>
      <c r="D12368" s="203"/>
      <c r="E12368" s="203"/>
      <c r="F12368" s="203"/>
    </row>
    <row r="12369" spans="2:6" ht="15.75">
      <c r="B12369" s="188"/>
      <c r="C12369" s="188"/>
      <c r="D12369" s="203"/>
      <c r="E12369" s="203"/>
      <c r="F12369" s="203"/>
    </row>
    <row r="12370" spans="2:6" ht="15.75">
      <c r="B12370" s="188"/>
      <c r="C12370" s="188"/>
      <c r="D12370" s="203"/>
      <c r="E12370" s="203"/>
      <c r="F12370" s="203"/>
    </row>
    <row r="12371" spans="2:6" ht="15.75">
      <c r="B12371" s="188"/>
      <c r="C12371" s="188"/>
      <c r="D12371" s="203"/>
      <c r="E12371" s="203"/>
      <c r="F12371" s="203"/>
    </row>
    <row r="12372" spans="2:6" ht="15.75">
      <c r="B12372" s="188"/>
      <c r="C12372" s="188"/>
      <c r="D12372" s="203"/>
      <c r="E12372" s="203"/>
      <c r="F12372" s="203"/>
    </row>
    <row r="12373" spans="2:6" ht="15.75">
      <c r="B12373" s="188"/>
      <c r="C12373" s="188"/>
      <c r="D12373" s="203"/>
      <c r="E12373" s="203"/>
      <c r="F12373" s="203"/>
    </row>
    <row r="12374" spans="2:6" ht="15.75">
      <c r="B12374" s="188"/>
      <c r="C12374" s="188"/>
      <c r="D12374" s="203"/>
      <c r="E12374" s="203"/>
      <c r="F12374" s="203"/>
    </row>
    <row r="12375" spans="2:6" ht="15.75">
      <c r="B12375" s="188"/>
      <c r="C12375" s="188"/>
      <c r="D12375" s="203"/>
      <c r="E12375" s="203"/>
      <c r="F12375" s="203"/>
    </row>
    <row r="12376" spans="2:6" ht="15.75">
      <c r="B12376" s="188"/>
      <c r="C12376" s="188"/>
      <c r="D12376" s="203"/>
      <c r="E12376" s="203"/>
      <c r="F12376" s="203"/>
    </row>
    <row r="12377" spans="2:6" ht="15.75">
      <c r="B12377" s="188"/>
      <c r="C12377" s="188"/>
      <c r="D12377" s="203"/>
      <c r="E12377" s="203"/>
      <c r="F12377" s="203"/>
    </row>
    <row r="12378" spans="2:6" ht="15.75">
      <c r="B12378" s="188"/>
      <c r="C12378" s="188"/>
      <c r="D12378" s="203"/>
      <c r="E12378" s="203"/>
      <c r="F12378" s="203"/>
    </row>
    <row r="12379" spans="2:6" ht="15.75">
      <c r="B12379" s="188"/>
      <c r="C12379" s="188"/>
      <c r="D12379" s="203"/>
      <c r="E12379" s="203"/>
      <c r="F12379" s="203"/>
    </row>
    <row r="12380" spans="2:6" ht="15.75">
      <c r="B12380" s="188"/>
      <c r="C12380" s="188"/>
      <c r="D12380" s="203"/>
      <c r="E12380" s="203"/>
      <c r="F12380" s="203"/>
    </row>
    <row r="12381" spans="2:6" ht="15.75">
      <c r="B12381" s="188"/>
      <c r="C12381" s="188"/>
      <c r="D12381" s="203"/>
      <c r="E12381" s="203"/>
      <c r="F12381" s="203"/>
    </row>
    <row r="12382" spans="2:6" ht="15.75">
      <c r="B12382" s="188"/>
      <c r="C12382" s="188"/>
      <c r="D12382" s="203"/>
      <c r="E12382" s="203"/>
      <c r="F12382" s="203"/>
    </row>
    <row r="12383" spans="2:6" ht="15.75">
      <c r="B12383" s="188"/>
      <c r="C12383" s="188"/>
      <c r="D12383" s="203"/>
      <c r="E12383" s="203"/>
      <c r="F12383" s="203"/>
    </row>
    <row r="12384" spans="2:6" ht="15.75">
      <c r="B12384" s="188"/>
      <c r="C12384" s="188"/>
      <c r="D12384" s="203"/>
      <c r="E12384" s="203"/>
      <c r="F12384" s="203"/>
    </row>
    <row r="12385" spans="2:6" ht="15.75">
      <c r="B12385" s="188"/>
      <c r="C12385" s="188"/>
      <c r="D12385" s="203"/>
      <c r="E12385" s="203"/>
      <c r="F12385" s="203"/>
    </row>
    <row r="12386" spans="2:6" ht="15.75">
      <c r="B12386" s="188"/>
      <c r="C12386" s="188"/>
      <c r="D12386" s="203"/>
      <c r="E12386" s="203"/>
      <c r="F12386" s="203"/>
    </row>
    <row r="12387" spans="2:6" ht="15.75">
      <c r="B12387" s="188"/>
      <c r="C12387" s="188"/>
      <c r="D12387" s="203"/>
      <c r="E12387" s="203"/>
      <c r="F12387" s="203"/>
    </row>
    <row r="12388" spans="2:6" ht="15.75">
      <c r="B12388" s="188"/>
      <c r="C12388" s="188"/>
      <c r="D12388" s="203"/>
      <c r="E12388" s="203"/>
      <c r="F12388" s="203"/>
    </row>
    <row r="12389" spans="2:6" ht="15.75">
      <c r="B12389" s="188"/>
      <c r="C12389" s="188"/>
      <c r="D12389" s="203"/>
      <c r="E12389" s="203"/>
      <c r="F12389" s="203"/>
    </row>
    <row r="12390" spans="2:6" ht="15.75">
      <c r="B12390" s="188"/>
      <c r="C12390" s="188"/>
      <c r="D12390" s="203"/>
      <c r="E12390" s="203"/>
      <c r="F12390" s="203"/>
    </row>
    <row r="12391" spans="2:6" ht="15.75">
      <c r="B12391" s="188"/>
      <c r="C12391" s="188"/>
      <c r="D12391" s="203"/>
      <c r="E12391" s="203"/>
      <c r="F12391" s="203"/>
    </row>
    <row r="12392" spans="2:6" ht="15.75">
      <c r="B12392" s="188"/>
      <c r="C12392" s="188"/>
      <c r="D12392" s="203"/>
      <c r="E12392" s="203"/>
      <c r="F12392" s="203"/>
    </row>
    <row r="12393" spans="2:6" ht="15.75">
      <c r="B12393" s="188"/>
      <c r="C12393" s="188"/>
      <c r="D12393" s="203"/>
      <c r="E12393" s="203"/>
      <c r="F12393" s="203"/>
    </row>
    <row r="12394" spans="2:6" ht="15.75">
      <c r="B12394" s="188"/>
      <c r="C12394" s="188"/>
      <c r="D12394" s="203"/>
      <c r="E12394" s="203"/>
      <c r="F12394" s="203"/>
    </row>
    <row r="12395" spans="2:6" ht="15.75">
      <c r="B12395" s="188"/>
      <c r="C12395" s="188"/>
      <c r="D12395" s="203"/>
      <c r="E12395" s="203"/>
      <c r="F12395" s="203"/>
    </row>
    <row r="12396" spans="2:6" ht="15.75">
      <c r="B12396" s="188"/>
      <c r="C12396" s="188"/>
      <c r="D12396" s="203"/>
      <c r="E12396" s="203"/>
      <c r="F12396" s="203"/>
    </row>
    <row r="12397" spans="2:6" ht="15.75">
      <c r="B12397" s="188"/>
      <c r="C12397" s="188"/>
      <c r="D12397" s="203"/>
      <c r="E12397" s="203"/>
      <c r="F12397" s="203"/>
    </row>
    <row r="12398" spans="2:6" ht="15.75">
      <c r="B12398" s="188"/>
      <c r="C12398" s="188"/>
      <c r="D12398" s="203"/>
      <c r="E12398" s="203"/>
      <c r="F12398" s="203"/>
    </row>
    <row r="12399" spans="2:6" ht="15.75">
      <c r="B12399" s="188"/>
      <c r="C12399" s="188"/>
      <c r="D12399" s="203"/>
      <c r="E12399" s="203"/>
      <c r="F12399" s="203"/>
    </row>
    <row r="12400" spans="2:6" ht="15.75">
      <c r="B12400" s="188"/>
      <c r="C12400" s="188"/>
      <c r="D12400" s="203"/>
      <c r="E12400" s="203"/>
      <c r="F12400" s="203"/>
    </row>
    <row r="12401" spans="2:6" ht="15.75">
      <c r="B12401" s="188"/>
      <c r="C12401" s="188"/>
      <c r="D12401" s="203"/>
      <c r="E12401" s="203"/>
      <c r="F12401" s="203"/>
    </row>
    <row r="12402" spans="2:6" ht="15.75">
      <c r="B12402" s="188"/>
      <c r="C12402" s="188"/>
      <c r="D12402" s="203"/>
      <c r="E12402" s="203"/>
      <c r="F12402" s="203"/>
    </row>
    <row r="12403" spans="2:6" ht="15.75">
      <c r="B12403" s="188"/>
      <c r="C12403" s="188"/>
      <c r="D12403" s="203"/>
      <c r="E12403" s="203"/>
      <c r="F12403" s="203"/>
    </row>
    <row r="12404" spans="2:6" ht="15.75">
      <c r="B12404" s="188"/>
      <c r="C12404" s="188"/>
      <c r="D12404" s="203"/>
      <c r="E12404" s="203"/>
      <c r="F12404" s="203"/>
    </row>
    <row r="12405" spans="2:6" ht="15.75">
      <c r="B12405" s="188"/>
      <c r="C12405" s="188"/>
      <c r="D12405" s="203"/>
      <c r="E12405" s="203"/>
      <c r="F12405" s="203"/>
    </row>
    <row r="12406" spans="2:6" ht="15.75">
      <c r="B12406" s="188"/>
      <c r="C12406" s="188"/>
      <c r="D12406" s="203"/>
      <c r="E12406" s="203"/>
      <c r="F12406" s="203"/>
    </row>
    <row r="12407" spans="2:6" ht="15.75">
      <c r="B12407" s="188"/>
      <c r="C12407" s="188"/>
      <c r="D12407" s="203"/>
      <c r="E12407" s="203"/>
      <c r="F12407" s="203"/>
    </row>
    <row r="12408" spans="2:6" ht="15.75">
      <c r="B12408" s="188"/>
      <c r="C12408" s="188"/>
      <c r="D12408" s="203"/>
      <c r="E12408" s="203"/>
      <c r="F12408" s="203"/>
    </row>
    <row r="12409" spans="2:6" ht="15.75">
      <c r="B12409" s="188"/>
      <c r="C12409" s="188"/>
      <c r="D12409" s="203"/>
      <c r="E12409" s="203"/>
      <c r="F12409" s="203"/>
    </row>
    <row r="12410" spans="2:6" ht="15.75">
      <c r="B12410" s="188"/>
      <c r="C12410" s="188"/>
      <c r="D12410" s="203"/>
      <c r="E12410" s="203"/>
      <c r="F12410" s="203"/>
    </row>
    <row r="12411" spans="2:6" ht="15.75">
      <c r="B12411" s="188"/>
      <c r="C12411" s="188"/>
      <c r="D12411" s="203"/>
      <c r="E12411" s="203"/>
      <c r="F12411" s="203"/>
    </row>
    <row r="12412" spans="2:6" ht="15.75">
      <c r="B12412" s="188"/>
      <c r="C12412" s="188"/>
      <c r="D12412" s="203"/>
      <c r="E12412" s="203"/>
      <c r="F12412" s="203"/>
    </row>
    <row r="12413" spans="2:6" ht="15.75">
      <c r="B12413" s="188"/>
      <c r="C12413" s="188"/>
      <c r="D12413" s="203"/>
      <c r="E12413" s="203"/>
      <c r="F12413" s="203"/>
    </row>
    <row r="12414" spans="2:6" ht="15.75">
      <c r="B12414" s="188"/>
      <c r="C12414" s="188"/>
      <c r="D12414" s="203"/>
      <c r="E12414" s="203"/>
      <c r="F12414" s="203"/>
    </row>
    <row r="12415" spans="2:6" ht="15.75">
      <c r="B12415" s="188"/>
      <c r="C12415" s="188"/>
      <c r="D12415" s="203"/>
      <c r="E12415" s="203"/>
      <c r="F12415" s="203"/>
    </row>
    <row r="12416" spans="2:6" ht="15.75">
      <c r="B12416" s="188"/>
      <c r="C12416" s="188"/>
      <c r="D12416" s="203"/>
      <c r="E12416" s="203"/>
      <c r="F12416" s="203"/>
    </row>
    <row r="12417" spans="2:6" ht="15.75">
      <c r="B12417" s="188"/>
      <c r="C12417" s="188"/>
      <c r="D12417" s="203"/>
      <c r="E12417" s="203"/>
      <c r="F12417" s="203"/>
    </row>
    <row r="12418" spans="2:6" ht="15.75">
      <c r="B12418" s="188"/>
      <c r="C12418" s="188"/>
      <c r="D12418" s="203"/>
      <c r="E12418" s="203"/>
      <c r="F12418" s="203"/>
    </row>
    <row r="12419" spans="2:6" ht="15.75">
      <c r="B12419" s="188"/>
      <c r="C12419" s="188"/>
      <c r="D12419" s="203"/>
      <c r="E12419" s="203"/>
      <c r="F12419" s="203"/>
    </row>
    <row r="12420" spans="2:6" ht="15.75">
      <c r="B12420" s="188"/>
      <c r="C12420" s="188"/>
      <c r="D12420" s="203"/>
      <c r="E12420" s="203"/>
      <c r="F12420" s="203"/>
    </row>
    <row r="12421" spans="2:6" ht="15.75">
      <c r="B12421" s="188"/>
      <c r="C12421" s="188"/>
      <c r="D12421" s="203"/>
      <c r="E12421" s="203"/>
      <c r="F12421" s="203"/>
    </row>
    <row r="12422" spans="2:6" ht="15.75">
      <c r="B12422" s="188"/>
      <c r="C12422" s="188"/>
      <c r="D12422" s="203"/>
      <c r="E12422" s="203"/>
      <c r="F12422" s="203"/>
    </row>
    <row r="12423" spans="2:6" ht="15.75">
      <c r="B12423" s="188"/>
      <c r="C12423" s="188"/>
      <c r="D12423" s="203"/>
      <c r="E12423" s="203"/>
      <c r="F12423" s="203"/>
    </row>
    <row r="12424" spans="2:6" ht="15.75">
      <c r="B12424" s="188"/>
      <c r="C12424" s="188"/>
      <c r="D12424" s="203"/>
      <c r="E12424" s="203"/>
      <c r="F12424" s="203"/>
    </row>
    <row r="12425" spans="2:6" ht="15.75">
      <c r="B12425" s="188"/>
      <c r="C12425" s="188"/>
      <c r="D12425" s="203"/>
      <c r="E12425" s="203"/>
      <c r="F12425" s="203"/>
    </row>
    <row r="12426" spans="2:6" ht="15.75">
      <c r="B12426" s="188"/>
      <c r="C12426" s="188"/>
      <c r="D12426" s="203"/>
      <c r="E12426" s="203"/>
      <c r="F12426" s="203"/>
    </row>
    <row r="12427" spans="2:6" ht="15.75">
      <c r="B12427" s="188"/>
      <c r="C12427" s="188"/>
      <c r="D12427" s="203"/>
      <c r="E12427" s="203"/>
      <c r="F12427" s="203"/>
    </row>
    <row r="12428" spans="2:6" ht="15.75">
      <c r="B12428" s="188"/>
      <c r="C12428" s="188"/>
      <c r="D12428" s="203"/>
      <c r="E12428" s="203"/>
      <c r="F12428" s="203"/>
    </row>
    <row r="12429" spans="2:6" ht="15.75">
      <c r="B12429" s="188"/>
      <c r="C12429" s="188"/>
      <c r="D12429" s="203"/>
      <c r="E12429" s="203"/>
      <c r="F12429" s="203"/>
    </row>
    <row r="12430" spans="2:6" ht="15.75">
      <c r="B12430" s="188"/>
      <c r="C12430" s="188"/>
      <c r="D12430" s="203"/>
      <c r="E12430" s="203"/>
      <c r="F12430" s="203"/>
    </row>
    <row r="12431" spans="2:6" ht="15.75">
      <c r="B12431" s="188"/>
      <c r="C12431" s="188"/>
      <c r="D12431" s="203"/>
      <c r="E12431" s="203"/>
      <c r="F12431" s="203"/>
    </row>
    <row r="12432" spans="2:6" ht="15.75">
      <c r="B12432" s="188"/>
      <c r="C12432" s="188"/>
      <c r="D12432" s="203"/>
      <c r="E12432" s="203"/>
      <c r="F12432" s="203"/>
    </row>
    <row r="12433" spans="2:6" ht="15.75">
      <c r="B12433" s="188"/>
      <c r="C12433" s="188"/>
      <c r="D12433" s="203"/>
      <c r="E12433" s="203"/>
      <c r="F12433" s="203"/>
    </row>
    <row r="12434" spans="2:6" ht="15.75">
      <c r="B12434" s="188"/>
      <c r="C12434" s="188"/>
      <c r="D12434" s="203"/>
      <c r="E12434" s="203"/>
      <c r="F12434" s="203"/>
    </row>
    <row r="12435" spans="2:6" ht="15.75">
      <c r="B12435" s="188"/>
      <c r="C12435" s="188"/>
      <c r="D12435" s="203"/>
      <c r="E12435" s="203"/>
      <c r="F12435" s="203"/>
    </row>
    <row r="12436" spans="2:6" ht="15.75">
      <c r="B12436" s="188"/>
      <c r="C12436" s="188"/>
      <c r="D12436" s="203"/>
      <c r="E12436" s="203"/>
      <c r="F12436" s="203"/>
    </row>
    <row r="12437" spans="2:6" ht="15.75">
      <c r="B12437" s="188"/>
      <c r="C12437" s="188"/>
      <c r="D12437" s="203"/>
      <c r="E12437" s="203"/>
      <c r="F12437" s="203"/>
    </row>
    <row r="12438" spans="2:6" ht="15.75">
      <c r="B12438" s="188"/>
      <c r="C12438" s="188"/>
      <c r="D12438" s="203"/>
      <c r="E12438" s="203"/>
      <c r="F12438" s="203"/>
    </row>
    <row r="12439" spans="2:6" ht="15.75">
      <c r="B12439" s="188"/>
      <c r="C12439" s="188"/>
      <c r="D12439" s="203"/>
      <c r="E12439" s="203"/>
      <c r="F12439" s="203"/>
    </row>
    <row r="12440" spans="2:6" ht="15.75">
      <c r="B12440" s="188"/>
      <c r="C12440" s="188"/>
      <c r="D12440" s="203"/>
      <c r="E12440" s="203"/>
      <c r="F12440" s="203"/>
    </row>
    <row r="12441" spans="2:6" ht="15.75">
      <c r="B12441" s="188"/>
      <c r="C12441" s="188"/>
      <c r="D12441" s="203"/>
      <c r="E12441" s="203"/>
      <c r="F12441" s="203"/>
    </row>
    <row r="12442" spans="2:6" ht="15.75">
      <c r="B12442" s="188"/>
      <c r="C12442" s="188"/>
      <c r="D12442" s="203"/>
      <c r="E12442" s="203"/>
      <c r="F12442" s="203"/>
    </row>
    <row r="12443" spans="2:6" ht="15.75">
      <c r="B12443" s="188"/>
      <c r="C12443" s="188"/>
      <c r="D12443" s="203"/>
      <c r="E12443" s="203"/>
      <c r="F12443" s="203"/>
    </row>
    <row r="12444" spans="2:6" ht="15.75">
      <c r="B12444" s="188"/>
      <c r="C12444" s="188"/>
      <c r="D12444" s="203"/>
      <c r="E12444" s="203"/>
      <c r="F12444" s="203"/>
    </row>
    <row r="12445" spans="2:6" ht="15.75">
      <c r="B12445" s="188"/>
      <c r="C12445" s="188"/>
      <c r="D12445" s="203"/>
      <c r="E12445" s="203"/>
      <c r="F12445" s="203"/>
    </row>
    <row r="12446" spans="2:6" ht="15.75">
      <c r="B12446" s="188"/>
      <c r="C12446" s="188"/>
      <c r="D12446" s="203"/>
      <c r="E12446" s="203"/>
      <c r="F12446" s="203"/>
    </row>
    <row r="12447" spans="2:6" ht="15.75">
      <c r="B12447" s="188"/>
      <c r="C12447" s="188"/>
      <c r="D12447" s="203"/>
      <c r="E12447" s="203"/>
      <c r="F12447" s="203"/>
    </row>
    <row r="12448" spans="2:6" ht="15.75">
      <c r="B12448" s="188"/>
      <c r="C12448" s="188"/>
      <c r="D12448" s="203"/>
      <c r="E12448" s="203"/>
      <c r="F12448" s="203"/>
    </row>
    <row r="12449" spans="2:6" ht="15.75">
      <c r="B12449" s="188"/>
      <c r="C12449" s="188"/>
      <c r="D12449" s="203"/>
      <c r="E12449" s="203"/>
      <c r="F12449" s="203"/>
    </row>
    <row r="12450" spans="2:6" ht="15.75">
      <c r="B12450" s="188"/>
      <c r="C12450" s="188"/>
      <c r="D12450" s="203"/>
      <c r="E12450" s="203"/>
      <c r="F12450" s="203"/>
    </row>
    <row r="12451" spans="2:6" ht="15.75">
      <c r="B12451" s="188"/>
      <c r="C12451" s="188"/>
      <c r="D12451" s="203"/>
      <c r="E12451" s="203"/>
      <c r="F12451" s="203"/>
    </row>
    <row r="12452" spans="2:6" ht="15.75">
      <c r="B12452" s="188"/>
      <c r="C12452" s="188"/>
      <c r="D12452" s="203"/>
      <c r="E12452" s="203"/>
      <c r="F12452" s="203"/>
    </row>
    <row r="12453" spans="2:6" ht="15.75">
      <c r="B12453" s="188"/>
      <c r="C12453" s="188"/>
      <c r="D12453" s="203"/>
      <c r="E12453" s="203"/>
      <c r="F12453" s="203"/>
    </row>
    <row r="12454" spans="2:6" ht="15.75">
      <c r="B12454" s="188"/>
      <c r="C12454" s="188"/>
      <c r="D12454" s="203"/>
      <c r="E12454" s="203"/>
      <c r="F12454" s="203"/>
    </row>
    <row r="12455" spans="2:6" ht="15.75">
      <c r="B12455" s="188"/>
      <c r="C12455" s="188"/>
      <c r="D12455" s="203"/>
      <c r="E12455" s="203"/>
      <c r="F12455" s="203"/>
    </row>
    <row r="12456" spans="2:6" ht="15.75">
      <c r="B12456" s="188"/>
      <c r="C12456" s="188"/>
      <c r="D12456" s="203"/>
      <c r="E12456" s="203"/>
      <c r="F12456" s="203"/>
    </row>
    <row r="12457" spans="2:6" ht="15.75">
      <c r="B12457" s="188"/>
      <c r="C12457" s="188"/>
      <c r="D12457" s="203"/>
      <c r="E12457" s="203"/>
      <c r="F12457" s="203"/>
    </row>
    <row r="12458" spans="2:6" ht="15.75">
      <c r="B12458" s="188"/>
      <c r="C12458" s="188"/>
      <c r="D12458" s="203"/>
      <c r="E12458" s="203"/>
      <c r="F12458" s="203"/>
    </row>
    <row r="12459" spans="2:6" ht="15.75">
      <c r="B12459" s="188"/>
      <c r="C12459" s="188"/>
      <c r="D12459" s="203"/>
      <c r="E12459" s="203"/>
      <c r="F12459" s="203"/>
    </row>
    <row r="12460" spans="2:6" ht="15.75">
      <c r="B12460" s="188"/>
      <c r="C12460" s="188"/>
      <c r="D12460" s="203"/>
      <c r="E12460" s="203"/>
      <c r="F12460" s="203"/>
    </row>
    <row r="12461" spans="2:6" ht="15.75">
      <c r="B12461" s="188"/>
      <c r="C12461" s="188"/>
      <c r="D12461" s="203"/>
      <c r="E12461" s="203"/>
      <c r="F12461" s="203"/>
    </row>
    <row r="12462" spans="2:6" ht="15.75">
      <c r="B12462" s="188"/>
      <c r="C12462" s="188"/>
      <c r="D12462" s="203"/>
      <c r="E12462" s="203"/>
      <c r="F12462" s="203"/>
    </row>
    <row r="12463" spans="2:6" ht="15.75">
      <c r="B12463" s="188"/>
      <c r="C12463" s="188"/>
      <c r="D12463" s="203"/>
      <c r="E12463" s="203"/>
      <c r="F12463" s="203"/>
    </row>
    <row r="12464" spans="2:6" ht="15.75">
      <c r="B12464" s="188"/>
      <c r="C12464" s="188"/>
      <c r="D12464" s="203"/>
      <c r="E12464" s="203"/>
      <c r="F12464" s="203"/>
    </row>
    <row r="12465" spans="2:6" ht="15.75">
      <c r="B12465" s="188"/>
      <c r="C12465" s="188"/>
      <c r="D12465" s="203"/>
      <c r="E12465" s="203"/>
      <c r="F12465" s="203"/>
    </row>
    <row r="12466" spans="2:6" ht="15.75">
      <c r="B12466" s="188"/>
      <c r="C12466" s="188"/>
      <c r="D12466" s="203"/>
      <c r="E12466" s="203"/>
      <c r="F12466" s="203"/>
    </row>
    <row r="12467" spans="2:6" ht="15.75">
      <c r="B12467" s="188"/>
      <c r="C12467" s="188"/>
      <c r="D12467" s="203"/>
      <c r="E12467" s="203"/>
      <c r="F12467" s="203"/>
    </row>
    <row r="12468" spans="2:6" ht="15.75">
      <c r="B12468" s="188"/>
      <c r="C12468" s="188"/>
      <c r="D12468" s="203"/>
      <c r="E12468" s="203"/>
      <c r="F12468" s="203"/>
    </row>
    <row r="12469" spans="2:6" ht="15.75">
      <c r="B12469" s="188"/>
      <c r="C12469" s="188"/>
      <c r="D12469" s="203"/>
      <c r="E12469" s="203"/>
      <c r="F12469" s="203"/>
    </row>
    <row r="12470" spans="2:6" ht="15.75">
      <c r="B12470" s="188"/>
      <c r="C12470" s="188"/>
      <c r="D12470" s="203"/>
      <c r="E12470" s="203"/>
      <c r="F12470" s="203"/>
    </row>
    <row r="12471" spans="2:6" ht="15.75">
      <c r="B12471" s="188"/>
      <c r="C12471" s="188"/>
      <c r="D12471" s="203"/>
      <c r="E12471" s="203"/>
      <c r="F12471" s="203"/>
    </row>
    <row r="12472" spans="2:6" ht="15.75">
      <c r="B12472" s="188"/>
      <c r="C12472" s="188"/>
      <c r="D12472" s="203"/>
      <c r="E12472" s="203"/>
      <c r="F12472" s="203"/>
    </row>
    <row r="12473" spans="2:6" ht="15.75">
      <c r="B12473" s="188"/>
      <c r="C12473" s="188"/>
      <c r="D12473" s="203"/>
      <c r="E12473" s="203"/>
      <c r="F12473" s="203"/>
    </row>
    <row r="12474" spans="2:6" ht="15.75">
      <c r="B12474" s="188"/>
      <c r="C12474" s="188"/>
      <c r="D12474" s="203"/>
      <c r="E12474" s="203"/>
      <c r="F12474" s="203"/>
    </row>
    <row r="12475" spans="2:6" ht="15.75">
      <c r="B12475" s="188"/>
      <c r="C12475" s="188"/>
      <c r="D12475" s="203"/>
      <c r="E12475" s="203"/>
      <c r="F12475" s="203"/>
    </row>
    <row r="12476" spans="2:6" ht="15.75">
      <c r="B12476" s="188"/>
      <c r="C12476" s="188"/>
      <c r="D12476" s="203"/>
      <c r="E12476" s="203"/>
      <c r="F12476" s="203"/>
    </row>
    <row r="12477" spans="2:6" ht="15.75">
      <c r="B12477" s="188"/>
      <c r="C12477" s="188"/>
      <c r="D12477" s="203"/>
      <c r="E12477" s="203"/>
      <c r="F12477" s="203"/>
    </row>
    <row r="12478" spans="2:6" ht="15.75">
      <c r="B12478" s="188"/>
      <c r="C12478" s="188"/>
      <c r="D12478" s="203"/>
      <c r="E12478" s="203"/>
      <c r="F12478" s="203"/>
    </row>
    <row r="12479" spans="2:6" ht="15.75">
      <c r="B12479" s="188"/>
      <c r="C12479" s="188"/>
      <c r="D12479" s="203"/>
      <c r="E12479" s="203"/>
      <c r="F12479" s="203"/>
    </row>
    <row r="12480" spans="2:6" ht="15.75">
      <c r="B12480" s="188"/>
      <c r="C12480" s="188"/>
      <c r="D12480" s="203"/>
      <c r="E12480" s="203"/>
      <c r="F12480" s="203"/>
    </row>
    <row r="12481" spans="2:6" ht="15.75">
      <c r="B12481" s="188"/>
      <c r="C12481" s="188"/>
      <c r="D12481" s="203"/>
      <c r="E12481" s="203"/>
      <c r="F12481" s="203"/>
    </row>
    <row r="12482" spans="2:6" ht="15.75">
      <c r="B12482" s="188"/>
      <c r="C12482" s="188"/>
      <c r="D12482" s="203"/>
      <c r="E12482" s="203"/>
      <c r="F12482" s="203"/>
    </row>
    <row r="12483" spans="2:6" ht="15.75">
      <c r="B12483" s="188"/>
      <c r="C12483" s="188"/>
      <c r="D12483" s="203"/>
      <c r="E12483" s="203"/>
      <c r="F12483" s="203"/>
    </row>
    <row r="12484" spans="2:6" ht="15.75">
      <c r="B12484" s="188"/>
      <c r="C12484" s="188"/>
      <c r="D12484" s="203"/>
      <c r="E12484" s="203"/>
      <c r="F12484" s="203"/>
    </row>
    <row r="12485" spans="2:6" ht="15.75">
      <c r="B12485" s="188"/>
      <c r="C12485" s="188"/>
      <c r="D12485" s="203"/>
      <c r="E12485" s="203"/>
      <c r="F12485" s="203"/>
    </row>
    <row r="12486" spans="2:6" ht="15.75">
      <c r="B12486" s="188"/>
      <c r="C12486" s="188"/>
      <c r="D12486" s="203"/>
      <c r="E12486" s="203"/>
      <c r="F12486" s="203"/>
    </row>
    <row r="12487" spans="2:6" ht="15.75">
      <c r="B12487" s="188"/>
      <c r="C12487" s="188"/>
      <c r="D12487" s="203"/>
      <c r="E12487" s="203"/>
      <c r="F12487" s="203"/>
    </row>
    <row r="12488" spans="2:6" ht="15.75">
      <c r="B12488" s="188"/>
      <c r="C12488" s="188"/>
      <c r="D12488" s="203"/>
      <c r="E12488" s="203"/>
      <c r="F12488" s="203"/>
    </row>
    <row r="12489" spans="2:6" ht="15.75">
      <c r="B12489" s="188"/>
      <c r="C12489" s="188"/>
      <c r="D12489" s="203"/>
      <c r="E12489" s="203"/>
      <c r="F12489" s="203"/>
    </row>
    <row r="12490" spans="2:6" ht="15.75">
      <c r="B12490" s="188"/>
      <c r="C12490" s="188"/>
      <c r="D12490" s="203"/>
      <c r="E12490" s="203"/>
      <c r="F12490" s="203"/>
    </row>
    <row r="12491" spans="2:6" ht="15.75">
      <c r="B12491" s="188"/>
      <c r="C12491" s="188"/>
      <c r="D12491" s="203"/>
      <c r="E12491" s="203"/>
      <c r="F12491" s="203"/>
    </row>
    <row r="12492" spans="2:6" ht="15.75">
      <c r="B12492" s="188"/>
      <c r="C12492" s="188"/>
      <c r="D12492" s="203"/>
      <c r="E12492" s="203"/>
      <c r="F12492" s="203"/>
    </row>
    <row r="12493" spans="2:6" ht="15.75">
      <c r="B12493" s="188"/>
      <c r="C12493" s="188"/>
      <c r="D12493" s="203"/>
      <c r="E12493" s="203"/>
      <c r="F12493" s="203"/>
    </row>
    <row r="12494" spans="2:6" ht="15.75">
      <c r="B12494" s="188"/>
      <c r="C12494" s="188"/>
      <c r="D12494" s="203"/>
      <c r="E12494" s="203"/>
      <c r="F12494" s="203"/>
    </row>
    <row r="12495" spans="2:6" ht="15.75">
      <c r="B12495" s="188"/>
      <c r="C12495" s="188"/>
      <c r="D12495" s="203"/>
      <c r="E12495" s="203"/>
      <c r="F12495" s="203"/>
    </row>
    <row r="12496" spans="2:6" ht="15.75">
      <c r="B12496" s="188"/>
      <c r="C12496" s="188"/>
      <c r="D12496" s="203"/>
      <c r="E12496" s="203"/>
      <c r="F12496" s="203"/>
    </row>
    <row r="12497" spans="2:6" ht="15.75">
      <c r="B12497" s="188"/>
      <c r="C12497" s="188"/>
      <c r="D12497" s="203"/>
      <c r="E12497" s="203"/>
      <c r="F12497" s="203"/>
    </row>
    <row r="12498" spans="2:6" ht="15.75">
      <c r="B12498" s="188"/>
      <c r="C12498" s="188"/>
      <c r="D12498" s="203"/>
      <c r="E12498" s="203"/>
      <c r="F12498" s="203"/>
    </row>
    <row r="12499" spans="2:6" ht="15.75">
      <c r="B12499" s="188"/>
      <c r="C12499" s="188"/>
      <c r="D12499" s="203"/>
      <c r="E12499" s="203"/>
      <c r="F12499" s="203"/>
    </row>
    <row r="12500" spans="2:6" ht="15.75">
      <c r="B12500" s="188"/>
      <c r="C12500" s="188"/>
      <c r="D12500" s="203"/>
      <c r="E12500" s="203"/>
      <c r="F12500" s="203"/>
    </row>
    <row r="12501" spans="2:6" ht="15.75">
      <c r="B12501" s="188"/>
      <c r="C12501" s="188"/>
      <c r="D12501" s="203"/>
      <c r="E12501" s="203"/>
      <c r="F12501" s="203"/>
    </row>
    <row r="12502" spans="2:6" ht="15.75">
      <c r="B12502" s="188"/>
      <c r="C12502" s="188"/>
      <c r="D12502" s="203"/>
      <c r="E12502" s="203"/>
      <c r="F12502" s="203"/>
    </row>
    <row r="12503" spans="2:6" ht="15.75">
      <c r="B12503" s="188"/>
      <c r="C12503" s="188"/>
      <c r="D12503" s="203"/>
      <c r="E12503" s="203"/>
      <c r="F12503" s="203"/>
    </row>
    <row r="12504" spans="2:6" ht="15.75">
      <c r="B12504" s="188"/>
      <c r="C12504" s="188"/>
      <c r="D12504" s="203"/>
      <c r="E12504" s="203"/>
      <c r="F12504" s="203"/>
    </row>
    <row r="12505" spans="2:6" ht="15.75">
      <c r="B12505" s="188"/>
      <c r="C12505" s="188"/>
      <c r="D12505" s="203"/>
      <c r="E12505" s="203"/>
      <c r="F12505" s="203"/>
    </row>
    <row r="12506" spans="2:6" ht="15.75">
      <c r="B12506" s="188"/>
      <c r="C12506" s="188"/>
      <c r="D12506" s="203"/>
      <c r="E12506" s="203"/>
      <c r="F12506" s="203"/>
    </row>
    <row r="12507" spans="2:6" ht="15.75">
      <c r="B12507" s="188"/>
      <c r="C12507" s="188"/>
      <c r="D12507" s="203"/>
      <c r="E12507" s="203"/>
      <c r="F12507" s="203"/>
    </row>
    <row r="12508" spans="2:6" ht="15.75">
      <c r="B12508" s="188"/>
      <c r="C12508" s="188"/>
      <c r="D12508" s="203"/>
      <c r="E12508" s="203"/>
      <c r="F12508" s="203"/>
    </row>
    <row r="12509" spans="2:6" ht="15.75">
      <c r="B12509" s="188"/>
      <c r="C12509" s="188"/>
      <c r="D12509" s="203"/>
      <c r="E12509" s="203"/>
      <c r="F12509" s="203"/>
    </row>
    <row r="12510" spans="2:6" ht="15.75">
      <c r="B12510" s="188"/>
      <c r="C12510" s="188"/>
      <c r="D12510" s="203"/>
      <c r="E12510" s="203"/>
      <c r="F12510" s="203"/>
    </row>
    <row r="12511" spans="2:6" ht="15.75">
      <c r="B12511" s="188"/>
      <c r="C12511" s="188"/>
      <c r="D12511" s="203"/>
      <c r="E12511" s="203"/>
      <c r="F12511" s="203"/>
    </row>
    <row r="12512" spans="2:6" ht="15.75">
      <c r="B12512" s="188"/>
      <c r="C12512" s="188"/>
      <c r="D12512" s="203"/>
      <c r="E12512" s="203"/>
      <c r="F12512" s="203"/>
    </row>
    <row r="12513" spans="2:6" ht="15.75">
      <c r="B12513" s="188"/>
      <c r="C12513" s="188"/>
      <c r="D12513" s="203"/>
      <c r="E12513" s="203"/>
      <c r="F12513" s="203"/>
    </row>
    <row r="12514" spans="2:6" ht="15.75">
      <c r="B12514" s="188"/>
      <c r="C12514" s="188"/>
      <c r="D12514" s="203"/>
      <c r="E12514" s="203"/>
      <c r="F12514" s="203"/>
    </row>
    <row r="12515" spans="2:6" ht="15.75">
      <c r="B12515" s="188"/>
      <c r="C12515" s="188"/>
      <c r="D12515" s="203"/>
      <c r="E12515" s="203"/>
      <c r="F12515" s="203"/>
    </row>
    <row r="12516" spans="2:6" ht="15.75">
      <c r="B12516" s="188"/>
      <c r="C12516" s="188"/>
      <c r="D12516" s="203"/>
      <c r="E12516" s="203"/>
      <c r="F12516" s="203"/>
    </row>
    <row r="12517" spans="2:6" ht="15.75">
      <c r="B12517" s="188"/>
      <c r="C12517" s="188"/>
      <c r="D12517" s="203"/>
      <c r="E12517" s="203"/>
      <c r="F12517" s="203"/>
    </row>
    <row r="12518" spans="2:6" ht="15.75">
      <c r="B12518" s="188"/>
      <c r="C12518" s="188"/>
      <c r="D12518" s="203"/>
      <c r="E12518" s="203"/>
      <c r="F12518" s="203"/>
    </row>
    <row r="12519" spans="2:6" ht="15.75">
      <c r="B12519" s="188"/>
      <c r="C12519" s="188"/>
      <c r="D12519" s="203"/>
      <c r="E12519" s="203"/>
      <c r="F12519" s="203"/>
    </row>
    <row r="12520" spans="2:6" ht="15.75">
      <c r="B12520" s="188"/>
      <c r="C12520" s="188"/>
      <c r="D12520" s="203"/>
      <c r="E12520" s="203"/>
      <c r="F12520" s="203"/>
    </row>
    <row r="12521" spans="2:6" ht="15.75">
      <c r="B12521" s="188"/>
      <c r="C12521" s="188"/>
      <c r="D12521" s="203"/>
      <c r="E12521" s="203"/>
      <c r="F12521" s="203"/>
    </row>
    <row r="12522" spans="2:6" ht="15.75">
      <c r="B12522" s="188"/>
      <c r="C12522" s="188"/>
      <c r="D12522" s="203"/>
      <c r="E12522" s="203"/>
      <c r="F12522" s="203"/>
    </row>
    <row r="12523" spans="2:6" ht="15.75">
      <c r="B12523" s="188"/>
      <c r="C12523" s="188"/>
      <c r="D12523" s="203"/>
      <c r="E12523" s="203"/>
      <c r="F12523" s="203"/>
    </row>
    <row r="12524" spans="2:6" ht="15.75">
      <c r="B12524" s="188"/>
      <c r="C12524" s="188"/>
      <c r="D12524" s="203"/>
      <c r="E12524" s="203"/>
      <c r="F12524" s="203"/>
    </row>
    <row r="12525" spans="2:6" ht="15.75">
      <c r="B12525" s="188"/>
      <c r="C12525" s="188"/>
      <c r="D12525" s="203"/>
      <c r="E12525" s="203"/>
      <c r="F12525" s="203"/>
    </row>
    <row r="12526" spans="2:6" ht="15.75">
      <c r="B12526" s="188"/>
      <c r="C12526" s="188"/>
      <c r="D12526" s="203"/>
      <c r="E12526" s="203"/>
      <c r="F12526" s="203"/>
    </row>
    <row r="12527" spans="2:6" ht="15.75">
      <c r="B12527" s="188"/>
      <c r="C12527" s="188"/>
      <c r="D12527" s="203"/>
      <c r="E12527" s="203"/>
      <c r="F12527" s="203"/>
    </row>
    <row r="12528" spans="2:6" ht="15.75">
      <c r="B12528" s="188"/>
      <c r="C12528" s="188"/>
      <c r="D12528" s="203"/>
      <c r="E12528" s="203"/>
      <c r="F12528" s="203"/>
    </row>
    <row r="12529" spans="2:6" ht="15.75">
      <c r="B12529" s="188"/>
      <c r="C12529" s="188"/>
      <c r="D12529" s="203"/>
      <c r="E12529" s="203"/>
      <c r="F12529" s="203"/>
    </row>
    <row r="12530" spans="2:6" ht="15.75">
      <c r="B12530" s="188"/>
      <c r="C12530" s="188"/>
      <c r="D12530" s="203"/>
      <c r="E12530" s="203"/>
      <c r="F12530" s="203"/>
    </row>
    <row r="12531" spans="2:6" ht="15.75">
      <c r="B12531" s="188"/>
      <c r="C12531" s="188"/>
      <c r="D12531" s="203"/>
      <c r="E12531" s="203"/>
      <c r="F12531" s="203"/>
    </row>
    <row r="12532" spans="2:6" ht="15.75">
      <c r="B12532" s="188"/>
      <c r="C12532" s="188"/>
      <c r="D12532" s="203"/>
      <c r="E12532" s="203"/>
      <c r="F12532" s="203"/>
    </row>
    <row r="12533" spans="2:6" ht="15.75">
      <c r="B12533" s="188"/>
      <c r="C12533" s="188"/>
      <c r="D12533" s="203"/>
      <c r="E12533" s="203"/>
      <c r="F12533" s="203"/>
    </row>
    <row r="12534" spans="2:6" ht="15.75">
      <c r="B12534" s="188"/>
      <c r="C12534" s="188"/>
      <c r="D12534" s="203"/>
      <c r="E12534" s="203"/>
      <c r="F12534" s="203"/>
    </row>
    <row r="12535" spans="2:6" ht="15.75">
      <c r="B12535" s="188"/>
      <c r="C12535" s="188"/>
      <c r="D12535" s="203"/>
      <c r="E12535" s="203"/>
      <c r="F12535" s="203"/>
    </row>
    <row r="12536" spans="2:6" ht="15.75">
      <c r="B12536" s="188"/>
      <c r="C12536" s="188"/>
      <c r="D12536" s="203"/>
      <c r="E12536" s="203"/>
      <c r="F12536" s="203"/>
    </row>
    <row r="12537" spans="2:6" ht="15.75">
      <c r="B12537" s="188"/>
      <c r="C12537" s="188"/>
      <c r="D12537" s="203"/>
      <c r="E12537" s="203"/>
      <c r="F12537" s="203"/>
    </row>
    <row r="12538" spans="2:6" ht="15.75">
      <c r="B12538" s="188"/>
      <c r="C12538" s="188"/>
      <c r="D12538" s="203"/>
      <c r="E12538" s="203"/>
      <c r="F12538" s="203"/>
    </row>
    <row r="12539" spans="2:6" ht="15.75">
      <c r="B12539" s="188"/>
      <c r="C12539" s="188"/>
      <c r="D12539" s="203"/>
      <c r="E12539" s="203"/>
      <c r="F12539" s="203"/>
    </row>
    <row r="12540" spans="2:6" ht="15.75">
      <c r="B12540" s="188"/>
      <c r="C12540" s="188"/>
      <c r="D12540" s="203"/>
      <c r="E12540" s="203"/>
      <c r="F12540" s="203"/>
    </row>
    <row r="12541" spans="2:6" ht="15.75">
      <c r="B12541" s="188"/>
      <c r="C12541" s="188"/>
      <c r="D12541" s="203"/>
      <c r="E12541" s="203"/>
      <c r="F12541" s="203"/>
    </row>
    <row r="12542" spans="2:6" ht="15.75">
      <c r="B12542" s="188"/>
      <c r="C12542" s="188"/>
      <c r="D12542" s="203"/>
      <c r="E12542" s="203"/>
      <c r="F12542" s="203"/>
    </row>
    <row r="12543" spans="2:6" ht="15.75">
      <c r="B12543" s="188"/>
      <c r="C12543" s="188"/>
      <c r="D12543" s="203"/>
      <c r="E12543" s="203"/>
      <c r="F12543" s="203"/>
    </row>
    <row r="12544" spans="2:6" ht="15.75">
      <c r="B12544" s="188"/>
      <c r="C12544" s="188"/>
      <c r="D12544" s="203"/>
      <c r="E12544" s="203"/>
      <c r="F12544" s="203"/>
    </row>
    <row r="12545" spans="2:6" ht="15.75">
      <c r="B12545" s="188"/>
      <c r="C12545" s="188"/>
      <c r="D12545" s="203"/>
      <c r="E12545" s="203"/>
      <c r="F12545" s="203"/>
    </row>
    <row r="12546" spans="2:6" ht="15.75">
      <c r="B12546" s="188"/>
      <c r="C12546" s="188"/>
      <c r="D12546" s="203"/>
      <c r="E12546" s="203"/>
      <c r="F12546" s="203"/>
    </row>
    <row r="12547" spans="2:6" ht="15.75">
      <c r="B12547" s="188"/>
      <c r="C12547" s="188"/>
      <c r="D12547" s="203"/>
      <c r="E12547" s="203"/>
      <c r="F12547" s="203"/>
    </row>
    <row r="12548" spans="2:6" ht="15.75">
      <c r="B12548" s="188"/>
      <c r="C12548" s="188"/>
      <c r="D12548" s="203"/>
      <c r="E12548" s="203"/>
      <c r="F12548" s="203"/>
    </row>
    <row r="12549" spans="2:6" ht="15.75">
      <c r="B12549" s="188"/>
      <c r="C12549" s="188"/>
      <c r="D12549" s="203"/>
      <c r="E12549" s="203"/>
      <c r="F12549" s="203"/>
    </row>
    <row r="12550" spans="2:6" ht="15.75">
      <c r="B12550" s="188"/>
      <c r="C12550" s="188"/>
      <c r="D12550" s="203"/>
      <c r="E12550" s="203"/>
      <c r="F12550" s="203"/>
    </row>
    <row r="12551" spans="2:6" ht="15.75">
      <c r="B12551" s="188"/>
      <c r="C12551" s="188"/>
      <c r="D12551" s="203"/>
      <c r="E12551" s="203"/>
      <c r="F12551" s="203"/>
    </row>
    <row r="12552" spans="2:6" ht="15.75">
      <c r="B12552" s="188"/>
      <c r="C12552" s="188"/>
      <c r="D12552" s="203"/>
      <c r="E12552" s="203"/>
      <c r="F12552" s="203"/>
    </row>
    <row r="12553" spans="2:6" ht="15.75">
      <c r="B12553" s="188"/>
      <c r="C12553" s="188"/>
      <c r="D12553" s="203"/>
      <c r="E12553" s="203"/>
      <c r="F12553" s="203"/>
    </row>
    <row r="12554" spans="2:6" ht="15.75">
      <c r="B12554" s="188"/>
      <c r="C12554" s="188"/>
      <c r="D12554" s="203"/>
      <c r="E12554" s="203"/>
      <c r="F12554" s="203"/>
    </row>
    <row r="12555" spans="2:6" ht="15.75">
      <c r="B12555" s="188"/>
      <c r="C12555" s="188"/>
      <c r="D12555" s="203"/>
      <c r="E12555" s="203"/>
      <c r="F12555" s="203"/>
    </row>
    <row r="12556" spans="2:6" ht="15.75">
      <c r="B12556" s="188"/>
      <c r="C12556" s="188"/>
      <c r="D12556" s="203"/>
      <c r="E12556" s="203"/>
      <c r="F12556" s="203"/>
    </row>
    <row r="12557" spans="2:6" ht="15.75">
      <c r="B12557" s="188"/>
      <c r="C12557" s="188"/>
      <c r="D12557" s="203"/>
      <c r="E12557" s="203"/>
      <c r="F12557" s="203"/>
    </row>
    <row r="12558" spans="2:6" ht="15.75">
      <c r="B12558" s="188"/>
      <c r="C12558" s="188"/>
      <c r="D12558" s="203"/>
      <c r="E12558" s="203"/>
      <c r="F12558" s="203"/>
    </row>
    <row r="12559" spans="2:6" ht="15.75">
      <c r="B12559" s="188"/>
      <c r="C12559" s="188"/>
      <c r="D12559" s="203"/>
      <c r="E12559" s="203"/>
      <c r="F12559" s="203"/>
    </row>
    <row r="12560" spans="2:6" ht="15.75">
      <c r="B12560" s="188"/>
      <c r="C12560" s="188"/>
      <c r="D12560" s="203"/>
      <c r="E12560" s="203"/>
      <c r="F12560" s="203"/>
    </row>
    <row r="12561" spans="2:6" ht="15.75">
      <c r="B12561" s="188"/>
      <c r="C12561" s="188"/>
      <c r="D12561" s="203"/>
      <c r="E12561" s="203"/>
      <c r="F12561" s="203"/>
    </row>
    <row r="12562" spans="2:6" ht="15.75">
      <c r="B12562" s="188"/>
      <c r="C12562" s="188"/>
      <c r="D12562" s="203"/>
      <c r="E12562" s="203"/>
      <c r="F12562" s="203"/>
    </row>
    <row r="12563" spans="2:6" ht="15.75">
      <c r="B12563" s="188"/>
      <c r="C12563" s="188"/>
      <c r="D12563" s="203"/>
      <c r="E12563" s="203"/>
      <c r="F12563" s="203"/>
    </row>
    <row r="12564" spans="2:6" ht="15.75">
      <c r="B12564" s="188"/>
      <c r="C12564" s="188"/>
      <c r="D12564" s="203"/>
      <c r="E12564" s="203"/>
      <c r="F12564" s="203"/>
    </row>
    <row r="12565" spans="2:6" ht="15.75">
      <c r="B12565" s="188"/>
      <c r="C12565" s="188"/>
      <c r="D12565" s="203"/>
      <c r="E12565" s="203"/>
      <c r="F12565" s="203"/>
    </row>
    <row r="12566" spans="2:6" ht="15.75">
      <c r="B12566" s="188"/>
      <c r="C12566" s="188"/>
      <c r="D12566" s="203"/>
      <c r="E12566" s="203"/>
      <c r="F12566" s="203"/>
    </row>
    <row r="12567" spans="2:6" ht="15.75">
      <c r="B12567" s="188"/>
      <c r="C12567" s="188"/>
      <c r="D12567" s="203"/>
      <c r="E12567" s="203"/>
      <c r="F12567" s="203"/>
    </row>
    <row r="12568" spans="2:6" ht="15.75">
      <c r="B12568" s="188"/>
      <c r="C12568" s="188"/>
      <c r="D12568" s="203"/>
      <c r="E12568" s="203"/>
      <c r="F12568" s="203"/>
    </row>
    <row r="12569" spans="2:6" ht="15.75">
      <c r="B12569" s="188"/>
      <c r="C12569" s="188"/>
      <c r="D12569" s="203"/>
      <c r="E12569" s="203"/>
      <c r="F12569" s="203"/>
    </row>
    <row r="12570" spans="2:6" ht="15.75">
      <c r="B12570" s="188"/>
      <c r="C12570" s="188"/>
      <c r="D12570" s="203"/>
      <c r="E12570" s="203"/>
      <c r="F12570" s="203"/>
    </row>
    <row r="12571" spans="2:6" ht="15.75">
      <c r="B12571" s="188"/>
      <c r="C12571" s="188"/>
      <c r="D12571" s="203"/>
      <c r="E12571" s="203"/>
      <c r="F12571" s="203"/>
    </row>
    <row r="12572" spans="2:6" ht="15.75">
      <c r="B12572" s="188"/>
      <c r="C12572" s="188"/>
      <c r="D12572" s="203"/>
      <c r="E12572" s="203"/>
      <c r="F12572" s="203"/>
    </row>
    <row r="12573" spans="2:6" ht="15.75">
      <c r="B12573" s="188"/>
      <c r="C12573" s="188"/>
      <c r="D12573" s="203"/>
      <c r="E12573" s="203"/>
      <c r="F12573" s="203"/>
    </row>
    <row r="12574" spans="2:6" ht="15.75">
      <c r="B12574" s="188"/>
      <c r="C12574" s="188"/>
      <c r="D12574" s="203"/>
      <c r="E12574" s="203"/>
      <c r="F12574" s="203"/>
    </row>
    <row r="12575" spans="2:6" ht="15.75">
      <c r="B12575" s="188"/>
      <c r="C12575" s="188"/>
      <c r="D12575" s="203"/>
      <c r="E12575" s="203"/>
      <c r="F12575" s="203"/>
    </row>
    <row r="12576" spans="2:6" ht="15.75">
      <c r="B12576" s="188"/>
      <c r="C12576" s="188"/>
      <c r="D12576" s="203"/>
      <c r="E12576" s="203"/>
      <c r="F12576" s="203"/>
    </row>
    <row r="12577" spans="2:6" ht="15.75">
      <c r="B12577" s="188"/>
      <c r="C12577" s="188"/>
      <c r="D12577" s="203"/>
      <c r="E12577" s="203"/>
      <c r="F12577" s="203"/>
    </row>
    <row r="12578" spans="2:6" ht="15.75">
      <c r="B12578" s="188"/>
      <c r="C12578" s="188"/>
      <c r="D12578" s="203"/>
      <c r="E12578" s="203"/>
      <c r="F12578" s="203"/>
    </row>
    <row r="12579" spans="2:6" ht="15.75">
      <c r="B12579" s="188"/>
      <c r="C12579" s="188"/>
      <c r="D12579" s="203"/>
      <c r="E12579" s="203"/>
      <c r="F12579" s="203"/>
    </row>
    <row r="12580" spans="2:6" ht="15.75">
      <c r="B12580" s="188"/>
      <c r="C12580" s="188"/>
      <c r="D12580" s="203"/>
      <c r="E12580" s="203"/>
      <c r="F12580" s="203"/>
    </row>
    <row r="12581" spans="2:6" ht="15.75">
      <c r="B12581" s="188"/>
      <c r="C12581" s="188"/>
      <c r="D12581" s="203"/>
      <c r="E12581" s="203"/>
      <c r="F12581" s="203"/>
    </row>
    <row r="12582" spans="2:6" ht="15.75">
      <c r="B12582" s="188"/>
      <c r="C12582" s="188"/>
      <c r="D12582" s="203"/>
      <c r="E12582" s="203"/>
      <c r="F12582" s="203"/>
    </row>
    <row r="12583" spans="2:6" ht="15.75">
      <c r="B12583" s="188"/>
      <c r="C12583" s="188"/>
      <c r="D12583" s="203"/>
      <c r="E12583" s="203"/>
      <c r="F12583" s="203"/>
    </row>
    <row r="12584" spans="2:6" ht="15.75">
      <c r="B12584" s="188"/>
      <c r="C12584" s="188"/>
      <c r="D12584" s="203"/>
      <c r="E12584" s="203"/>
      <c r="F12584" s="203"/>
    </row>
    <row r="12585" spans="2:6" ht="15.75">
      <c r="B12585" s="188"/>
      <c r="C12585" s="188"/>
      <c r="D12585" s="203"/>
      <c r="E12585" s="203"/>
      <c r="F12585" s="203"/>
    </row>
    <row r="12586" spans="2:6" ht="15.75">
      <c r="B12586" s="188"/>
      <c r="C12586" s="188"/>
      <c r="D12586" s="203"/>
      <c r="E12586" s="203"/>
      <c r="F12586" s="203"/>
    </row>
    <row r="12587" spans="2:6" ht="15.75">
      <c r="B12587" s="188"/>
      <c r="C12587" s="188"/>
      <c r="D12587" s="203"/>
      <c r="E12587" s="203"/>
      <c r="F12587" s="203"/>
    </row>
    <row r="12588" spans="2:6" ht="15.75">
      <c r="B12588" s="188"/>
      <c r="C12588" s="188"/>
      <c r="D12588" s="203"/>
      <c r="E12588" s="203"/>
      <c r="F12588" s="203"/>
    </row>
    <row r="12589" spans="2:6" ht="15.75">
      <c r="B12589" s="188"/>
      <c r="C12589" s="188"/>
      <c r="D12589" s="203"/>
      <c r="E12589" s="203"/>
      <c r="F12589" s="203"/>
    </row>
    <row r="12590" spans="2:6" ht="15.75">
      <c r="B12590" s="188"/>
      <c r="C12590" s="188"/>
      <c r="D12590" s="203"/>
      <c r="E12590" s="203"/>
      <c r="F12590" s="203"/>
    </row>
    <row r="12591" spans="2:6" ht="15.75">
      <c r="B12591" s="188"/>
      <c r="C12591" s="188"/>
      <c r="D12591" s="203"/>
      <c r="E12591" s="203"/>
      <c r="F12591" s="203"/>
    </row>
    <row r="12592" spans="2:6" ht="15.75">
      <c r="B12592" s="188"/>
      <c r="C12592" s="188"/>
      <c r="D12592" s="203"/>
      <c r="E12592" s="203"/>
      <c r="F12592" s="203"/>
    </row>
    <row r="12593" spans="2:6" ht="15.75">
      <c r="B12593" s="188"/>
      <c r="C12593" s="188"/>
      <c r="D12593" s="203"/>
      <c r="E12593" s="203"/>
      <c r="F12593" s="203"/>
    </row>
    <row r="12594" spans="2:6" ht="15.75">
      <c r="B12594" s="188"/>
      <c r="C12594" s="188"/>
      <c r="D12594" s="203"/>
      <c r="E12594" s="203"/>
      <c r="F12594" s="203"/>
    </row>
    <row r="12595" spans="2:6" ht="15.75">
      <c r="B12595" s="188"/>
      <c r="C12595" s="188"/>
      <c r="D12595" s="203"/>
      <c r="E12595" s="203"/>
      <c r="F12595" s="203"/>
    </row>
    <row r="12596" spans="2:6" ht="15.75">
      <c r="B12596" s="188"/>
      <c r="C12596" s="188"/>
      <c r="D12596" s="203"/>
      <c r="E12596" s="203"/>
      <c r="F12596" s="203"/>
    </row>
    <row r="12597" spans="2:6" ht="15.75">
      <c r="B12597" s="188"/>
      <c r="C12597" s="188"/>
      <c r="D12597" s="203"/>
      <c r="E12597" s="203"/>
      <c r="F12597" s="203"/>
    </row>
    <row r="12598" spans="2:6" ht="15.75">
      <c r="B12598" s="188"/>
      <c r="C12598" s="188"/>
      <c r="D12598" s="203"/>
      <c r="E12598" s="203"/>
      <c r="F12598" s="203"/>
    </row>
    <row r="12599" spans="2:6" ht="15.75">
      <c r="B12599" s="188"/>
      <c r="C12599" s="188"/>
      <c r="D12599" s="203"/>
      <c r="E12599" s="203"/>
      <c r="F12599" s="203"/>
    </row>
    <row r="12600" spans="2:6" ht="15.75">
      <c r="B12600" s="188"/>
      <c r="C12600" s="188"/>
      <c r="D12600" s="203"/>
      <c r="E12600" s="203"/>
      <c r="F12600" s="203"/>
    </row>
    <row r="12601" spans="2:6" ht="15.75">
      <c r="B12601" s="188"/>
      <c r="C12601" s="188"/>
      <c r="D12601" s="203"/>
      <c r="E12601" s="203"/>
      <c r="F12601" s="203"/>
    </row>
    <row r="12602" spans="2:6" ht="15.75">
      <c r="B12602" s="188"/>
      <c r="C12602" s="188"/>
      <c r="D12602" s="203"/>
      <c r="E12602" s="203"/>
      <c r="F12602" s="203"/>
    </row>
    <row r="12603" spans="2:6" ht="15.75">
      <c r="B12603" s="188"/>
      <c r="C12603" s="188"/>
      <c r="D12603" s="203"/>
      <c r="E12603" s="203"/>
      <c r="F12603" s="203"/>
    </row>
    <row r="12604" spans="2:6" ht="15.75">
      <c r="B12604" s="188"/>
      <c r="C12604" s="188"/>
      <c r="D12604" s="203"/>
      <c r="E12604" s="203"/>
      <c r="F12604" s="203"/>
    </row>
    <row r="12605" spans="2:6" ht="15.75">
      <c r="B12605" s="188"/>
      <c r="C12605" s="188"/>
      <c r="D12605" s="203"/>
      <c r="E12605" s="203"/>
      <c r="F12605" s="203"/>
    </row>
    <row r="12606" spans="2:6" ht="15.75">
      <c r="B12606" s="188"/>
      <c r="C12606" s="188"/>
      <c r="D12606" s="203"/>
      <c r="E12606" s="203"/>
      <c r="F12606" s="203"/>
    </row>
    <row r="12607" spans="2:6" ht="15.75">
      <c r="B12607" s="188"/>
      <c r="C12607" s="188"/>
      <c r="D12607" s="203"/>
      <c r="E12607" s="203"/>
      <c r="F12607" s="203"/>
    </row>
    <row r="12608" spans="2:6" ht="15.75">
      <c r="B12608" s="188"/>
      <c r="C12608" s="188"/>
      <c r="D12608" s="203"/>
      <c r="E12608" s="203"/>
      <c r="F12608" s="203"/>
    </row>
    <row r="12609" spans="2:6" ht="15.75">
      <c r="B12609" s="188"/>
      <c r="C12609" s="188"/>
      <c r="D12609" s="203"/>
      <c r="E12609" s="203"/>
      <c r="F12609" s="203"/>
    </row>
    <row r="12610" spans="2:6" ht="15.75">
      <c r="B12610" s="188"/>
      <c r="C12610" s="188"/>
      <c r="D12610" s="203"/>
      <c r="E12610" s="203"/>
      <c r="F12610" s="203"/>
    </row>
    <row r="12611" spans="2:6" ht="15.75">
      <c r="B12611" s="188"/>
      <c r="C12611" s="188"/>
      <c r="D12611" s="203"/>
      <c r="E12611" s="203"/>
      <c r="F12611" s="203"/>
    </row>
    <row r="12612" spans="2:6" ht="15.75">
      <c r="B12612" s="188"/>
      <c r="C12612" s="188"/>
      <c r="D12612" s="203"/>
      <c r="E12612" s="203"/>
      <c r="F12612" s="203"/>
    </row>
    <row r="12613" spans="2:6" ht="15.75">
      <c r="B12613" s="188"/>
      <c r="C12613" s="188"/>
      <c r="D12613" s="203"/>
      <c r="E12613" s="203"/>
      <c r="F12613" s="203"/>
    </row>
    <row r="12614" spans="2:6" ht="15.75">
      <c r="B12614" s="188"/>
      <c r="C12614" s="188"/>
      <c r="D12614" s="203"/>
      <c r="E12614" s="203"/>
      <c r="F12614" s="203"/>
    </row>
    <row r="12615" spans="2:6" ht="15.75">
      <c r="B12615" s="188"/>
      <c r="C12615" s="188"/>
      <c r="D12615" s="203"/>
      <c r="E12615" s="203"/>
      <c r="F12615" s="203"/>
    </row>
    <row r="12616" spans="2:6" ht="15.75">
      <c r="B12616" s="188"/>
      <c r="C12616" s="188"/>
      <c r="D12616" s="203"/>
      <c r="E12616" s="203"/>
      <c r="F12616" s="203"/>
    </row>
    <row r="12617" spans="2:6" ht="15.75">
      <c r="B12617" s="188"/>
      <c r="C12617" s="188"/>
      <c r="D12617" s="203"/>
      <c r="E12617" s="203"/>
      <c r="F12617" s="203"/>
    </row>
    <row r="12618" spans="2:6" ht="15.75">
      <c r="B12618" s="188"/>
      <c r="C12618" s="188"/>
      <c r="D12618" s="203"/>
      <c r="E12618" s="203"/>
      <c r="F12618" s="203"/>
    </row>
    <row r="12619" spans="2:6" ht="15.75">
      <c r="B12619" s="188"/>
      <c r="C12619" s="188"/>
      <c r="D12619" s="203"/>
      <c r="E12619" s="203"/>
      <c r="F12619" s="203"/>
    </row>
    <row r="12620" spans="2:6" ht="15.75">
      <c r="B12620" s="188"/>
      <c r="C12620" s="188"/>
      <c r="D12620" s="203"/>
      <c r="E12620" s="203"/>
      <c r="F12620" s="203"/>
    </row>
    <row r="12621" spans="2:6" ht="15.75">
      <c r="B12621" s="188"/>
      <c r="C12621" s="188"/>
      <c r="D12621" s="203"/>
      <c r="E12621" s="203"/>
      <c r="F12621" s="203"/>
    </row>
    <row r="12622" spans="2:6" ht="15.75">
      <c r="B12622" s="188"/>
      <c r="C12622" s="188"/>
      <c r="D12622" s="203"/>
      <c r="E12622" s="203"/>
      <c r="F12622" s="203"/>
    </row>
    <row r="12623" spans="2:6" ht="15.75">
      <c r="B12623" s="188"/>
      <c r="C12623" s="188"/>
      <c r="D12623" s="203"/>
      <c r="E12623" s="203"/>
      <c r="F12623" s="203"/>
    </row>
    <row r="12624" spans="2:6" ht="15.75">
      <c r="B12624" s="188"/>
      <c r="C12624" s="188"/>
      <c r="D12624" s="203"/>
      <c r="E12624" s="203"/>
      <c r="F12624" s="203"/>
    </row>
    <row r="12625" spans="2:6" ht="15.75">
      <c r="B12625" s="188"/>
      <c r="C12625" s="188"/>
      <c r="D12625" s="203"/>
      <c r="E12625" s="203"/>
      <c r="F12625" s="203"/>
    </row>
    <row r="12626" spans="2:6" ht="15.75">
      <c r="B12626" s="188"/>
      <c r="C12626" s="188"/>
      <c r="D12626" s="203"/>
      <c r="E12626" s="203"/>
      <c r="F12626" s="203"/>
    </row>
    <row r="12627" spans="2:6" ht="15.75">
      <c r="B12627" s="188"/>
      <c r="C12627" s="188"/>
      <c r="D12627" s="203"/>
      <c r="E12627" s="203"/>
      <c r="F12627" s="203"/>
    </row>
    <row r="12628" spans="2:6" ht="15.75">
      <c r="B12628" s="188"/>
      <c r="C12628" s="188"/>
      <c r="D12628" s="203"/>
      <c r="E12628" s="203"/>
      <c r="F12628" s="203"/>
    </row>
    <row r="12629" spans="2:6" ht="15.75">
      <c r="B12629" s="188"/>
      <c r="C12629" s="188"/>
      <c r="D12629" s="203"/>
      <c r="E12629" s="203"/>
      <c r="F12629" s="203"/>
    </row>
    <row r="12630" spans="2:6" ht="15.75">
      <c r="B12630" s="188"/>
      <c r="C12630" s="188"/>
      <c r="D12630" s="203"/>
      <c r="E12630" s="203"/>
      <c r="F12630" s="203"/>
    </row>
    <row r="12631" spans="2:6" ht="15.75">
      <c r="B12631" s="188"/>
      <c r="C12631" s="188"/>
      <c r="D12631" s="203"/>
      <c r="E12631" s="203"/>
      <c r="F12631" s="203"/>
    </row>
    <row r="12632" spans="2:6" ht="15.75">
      <c r="B12632" s="188"/>
      <c r="C12632" s="188"/>
      <c r="D12632" s="203"/>
      <c r="E12632" s="203"/>
      <c r="F12632" s="203"/>
    </row>
    <row r="12633" spans="2:6" ht="15.75">
      <c r="B12633" s="188"/>
      <c r="C12633" s="188"/>
      <c r="D12633" s="203"/>
      <c r="E12633" s="203"/>
      <c r="F12633" s="203"/>
    </row>
    <row r="12634" spans="2:6" ht="15.75">
      <c r="B12634" s="188"/>
      <c r="C12634" s="188"/>
      <c r="D12634" s="203"/>
      <c r="E12634" s="203"/>
      <c r="F12634" s="203"/>
    </row>
    <row r="12635" spans="2:6" ht="15.75">
      <c r="B12635" s="188"/>
      <c r="C12635" s="188"/>
      <c r="D12635" s="203"/>
      <c r="E12635" s="203"/>
      <c r="F12635" s="203"/>
    </row>
    <row r="12636" spans="2:6" ht="15.75">
      <c r="B12636" s="188"/>
      <c r="C12636" s="188"/>
      <c r="D12636" s="203"/>
      <c r="E12636" s="203"/>
      <c r="F12636" s="203"/>
    </row>
    <row r="12637" spans="2:6" ht="15.75">
      <c r="B12637" s="188"/>
      <c r="C12637" s="188"/>
      <c r="D12637" s="203"/>
      <c r="E12637" s="203"/>
      <c r="F12637" s="203"/>
    </row>
    <row r="12638" spans="2:6" ht="15.75">
      <c r="B12638" s="188"/>
      <c r="C12638" s="188"/>
      <c r="D12638" s="203"/>
      <c r="E12638" s="203"/>
      <c r="F12638" s="203"/>
    </row>
    <row r="12639" spans="2:6" ht="15.75">
      <c r="B12639" s="188"/>
      <c r="C12639" s="188"/>
      <c r="D12639" s="203"/>
      <c r="E12639" s="203"/>
      <c r="F12639" s="203"/>
    </row>
    <row r="12640" spans="2:6" ht="15.75">
      <c r="B12640" s="188"/>
      <c r="C12640" s="188"/>
      <c r="D12640" s="203"/>
      <c r="E12640" s="203"/>
      <c r="F12640" s="203"/>
    </row>
    <row r="12641" spans="2:6" ht="15.75">
      <c r="B12641" s="188"/>
      <c r="C12641" s="188"/>
      <c r="D12641" s="203"/>
      <c r="E12641" s="203"/>
      <c r="F12641" s="203"/>
    </row>
    <row r="12642" spans="2:6" ht="15.75">
      <c r="B12642" s="188"/>
      <c r="C12642" s="188"/>
      <c r="D12642" s="203"/>
      <c r="E12642" s="203"/>
      <c r="F12642" s="203"/>
    </row>
    <row r="12643" spans="2:6" ht="15.75">
      <c r="B12643" s="188"/>
      <c r="C12643" s="188"/>
      <c r="D12643" s="203"/>
      <c r="E12643" s="203"/>
      <c r="F12643" s="203"/>
    </row>
    <row r="12644" spans="2:6" ht="15.75">
      <c r="B12644" s="188"/>
      <c r="C12644" s="188"/>
      <c r="D12644" s="203"/>
      <c r="E12644" s="203"/>
      <c r="F12644" s="203"/>
    </row>
    <row r="12645" spans="2:6" ht="15.75">
      <c r="B12645" s="188"/>
      <c r="C12645" s="188"/>
      <c r="D12645" s="203"/>
      <c r="E12645" s="203"/>
      <c r="F12645" s="203"/>
    </row>
    <row r="12646" spans="2:6" ht="15.75">
      <c r="B12646" s="188"/>
      <c r="C12646" s="188"/>
      <c r="D12646" s="203"/>
      <c r="E12646" s="203"/>
      <c r="F12646" s="203"/>
    </row>
    <row r="12647" spans="2:6" ht="15.75">
      <c r="B12647" s="188"/>
      <c r="C12647" s="188"/>
      <c r="D12647" s="203"/>
      <c r="E12647" s="203"/>
      <c r="F12647" s="203"/>
    </row>
    <row r="12648" spans="2:6" ht="15.75">
      <c r="B12648" s="188"/>
      <c r="C12648" s="188"/>
      <c r="D12648" s="203"/>
      <c r="E12648" s="203"/>
      <c r="F12648" s="203"/>
    </row>
    <row r="12649" spans="2:6" ht="15.75">
      <c r="B12649" s="188"/>
      <c r="C12649" s="188"/>
      <c r="D12649" s="203"/>
      <c r="E12649" s="203"/>
      <c r="F12649" s="203"/>
    </row>
    <row r="12650" spans="2:6" ht="15.75">
      <c r="B12650" s="188"/>
      <c r="C12650" s="188"/>
      <c r="D12650" s="203"/>
      <c r="E12650" s="203"/>
      <c r="F12650" s="203"/>
    </row>
    <row r="12651" spans="2:6" ht="15.75">
      <c r="B12651" s="188"/>
      <c r="C12651" s="188"/>
      <c r="D12651" s="203"/>
      <c r="E12651" s="203"/>
      <c r="F12651" s="203"/>
    </row>
    <row r="12652" spans="2:6" ht="15.75">
      <c r="B12652" s="188"/>
      <c r="C12652" s="188"/>
      <c r="D12652" s="203"/>
      <c r="E12652" s="203"/>
      <c r="F12652" s="203"/>
    </row>
    <row r="12653" spans="2:6" ht="15.75">
      <c r="B12653" s="188"/>
      <c r="C12653" s="188"/>
      <c r="D12653" s="203"/>
      <c r="E12653" s="203"/>
      <c r="F12653" s="203"/>
    </row>
    <row r="12654" spans="2:6" ht="15.75">
      <c r="B12654" s="188"/>
      <c r="C12654" s="188"/>
      <c r="D12654" s="203"/>
      <c r="E12654" s="203"/>
      <c r="F12654" s="203"/>
    </row>
    <row r="12655" spans="2:6" ht="15.75">
      <c r="B12655" s="188"/>
      <c r="C12655" s="188"/>
      <c r="D12655" s="203"/>
      <c r="E12655" s="203"/>
      <c r="F12655" s="203"/>
    </row>
    <row r="12656" spans="2:6" ht="15.75">
      <c r="B12656" s="188"/>
      <c r="C12656" s="188"/>
      <c r="D12656" s="203"/>
      <c r="E12656" s="203"/>
      <c r="F12656" s="203"/>
    </row>
    <row r="12657" spans="2:6" ht="15.75">
      <c r="B12657" s="188"/>
      <c r="C12657" s="188"/>
      <c r="D12657" s="203"/>
      <c r="E12657" s="203"/>
      <c r="F12657" s="203"/>
    </row>
    <row r="12658" spans="2:6" ht="15.75">
      <c r="B12658" s="188"/>
      <c r="C12658" s="188"/>
      <c r="D12658" s="203"/>
      <c r="E12658" s="203"/>
      <c r="F12658" s="203"/>
    </row>
    <row r="12659" spans="2:6" ht="15.75">
      <c r="B12659" s="188"/>
      <c r="C12659" s="188"/>
      <c r="D12659" s="203"/>
      <c r="E12659" s="203"/>
      <c r="F12659" s="203"/>
    </row>
    <row r="12660" spans="2:6" ht="15.75">
      <c r="B12660" s="188"/>
      <c r="C12660" s="188"/>
      <c r="D12660" s="203"/>
      <c r="E12660" s="203"/>
      <c r="F12660" s="203"/>
    </row>
    <row r="12661" spans="2:6" ht="15.75">
      <c r="B12661" s="188"/>
      <c r="C12661" s="188"/>
      <c r="D12661" s="203"/>
      <c r="E12661" s="203"/>
      <c r="F12661" s="203"/>
    </row>
    <row r="12662" spans="2:6" ht="15.75">
      <c r="B12662" s="188"/>
      <c r="C12662" s="188"/>
      <c r="D12662" s="203"/>
      <c r="E12662" s="203"/>
      <c r="F12662" s="203"/>
    </row>
    <row r="12663" spans="2:6" ht="15.75">
      <c r="B12663" s="188"/>
      <c r="C12663" s="188"/>
      <c r="D12663" s="203"/>
      <c r="E12663" s="203"/>
      <c r="F12663" s="203"/>
    </row>
    <row r="12664" spans="2:6" ht="15.75">
      <c r="B12664" s="188"/>
      <c r="C12664" s="188"/>
      <c r="D12664" s="203"/>
      <c r="E12664" s="203"/>
      <c r="F12664" s="203"/>
    </row>
    <row r="12665" spans="2:6" ht="15.75">
      <c r="B12665" s="188"/>
      <c r="C12665" s="188"/>
      <c r="D12665" s="203"/>
      <c r="E12665" s="203"/>
      <c r="F12665" s="203"/>
    </row>
    <row r="12666" spans="2:6" ht="15.75">
      <c r="B12666" s="188"/>
      <c r="C12666" s="188"/>
      <c r="D12666" s="203"/>
      <c r="E12666" s="203"/>
      <c r="F12666" s="203"/>
    </row>
    <row r="12667" spans="2:6" ht="15.75">
      <c r="B12667" s="188"/>
      <c r="C12667" s="188"/>
      <c r="D12667" s="203"/>
      <c r="E12667" s="203"/>
      <c r="F12667" s="203"/>
    </row>
    <row r="12668" spans="2:6" ht="15.75">
      <c r="B12668" s="188"/>
      <c r="C12668" s="188"/>
      <c r="D12668" s="203"/>
      <c r="E12668" s="203"/>
      <c r="F12668" s="203"/>
    </row>
    <row r="12669" spans="2:6" ht="15.75">
      <c r="B12669" s="188"/>
      <c r="C12669" s="188"/>
      <c r="D12669" s="203"/>
      <c r="E12669" s="203"/>
      <c r="F12669" s="203"/>
    </row>
    <row r="12670" spans="2:6" ht="15.75">
      <c r="B12670" s="188"/>
      <c r="C12670" s="188"/>
      <c r="D12670" s="203"/>
      <c r="E12670" s="203"/>
      <c r="F12670" s="203"/>
    </row>
    <row r="12671" spans="2:6" ht="15.75">
      <c r="B12671" s="188"/>
      <c r="C12671" s="188"/>
      <c r="D12671" s="203"/>
      <c r="E12671" s="203"/>
      <c r="F12671" s="203"/>
    </row>
    <row r="12672" spans="2:6" ht="15.75">
      <c r="B12672" s="188"/>
      <c r="C12672" s="188"/>
      <c r="D12672" s="203"/>
      <c r="E12672" s="203"/>
      <c r="F12672" s="203"/>
    </row>
    <row r="12673" spans="2:6" ht="15.75">
      <c r="B12673" s="188"/>
      <c r="C12673" s="188"/>
      <c r="D12673" s="203"/>
      <c r="E12673" s="203"/>
      <c r="F12673" s="203"/>
    </row>
    <row r="12674" spans="2:6" ht="15.75">
      <c r="B12674" s="188"/>
      <c r="C12674" s="188"/>
      <c r="D12674" s="203"/>
      <c r="E12674" s="203"/>
      <c r="F12674" s="203"/>
    </row>
    <row r="12675" spans="2:6" ht="15.75">
      <c r="B12675" s="188"/>
      <c r="C12675" s="188"/>
      <c r="D12675" s="203"/>
      <c r="E12675" s="203"/>
      <c r="F12675" s="203"/>
    </row>
    <row r="12676" spans="2:6" ht="15.75">
      <c r="B12676" s="188"/>
      <c r="C12676" s="188"/>
      <c r="D12676" s="203"/>
      <c r="E12676" s="203"/>
      <c r="F12676" s="203"/>
    </row>
    <row r="12677" spans="2:6" ht="15.75">
      <c r="B12677" s="188"/>
      <c r="C12677" s="188"/>
      <c r="D12677" s="203"/>
      <c r="E12677" s="203"/>
      <c r="F12677" s="203"/>
    </row>
    <row r="12678" spans="2:6" ht="15.75">
      <c r="B12678" s="188"/>
      <c r="C12678" s="188"/>
      <c r="D12678" s="203"/>
      <c r="E12678" s="203"/>
      <c r="F12678" s="203"/>
    </row>
    <row r="12679" spans="2:6" ht="15.75">
      <c r="B12679" s="188"/>
      <c r="C12679" s="188"/>
      <c r="D12679" s="203"/>
      <c r="E12679" s="203"/>
      <c r="F12679" s="203"/>
    </row>
    <row r="12680" spans="2:6" ht="15.75">
      <c r="B12680" s="188"/>
      <c r="C12680" s="188"/>
      <c r="D12680" s="203"/>
      <c r="E12680" s="203"/>
      <c r="F12680" s="203"/>
    </row>
    <row r="12681" spans="2:6" ht="15.75">
      <c r="B12681" s="188"/>
      <c r="C12681" s="188"/>
      <c r="D12681" s="203"/>
      <c r="E12681" s="203"/>
      <c r="F12681" s="203"/>
    </row>
    <row r="12682" spans="2:6" ht="15.75">
      <c r="B12682" s="188"/>
      <c r="C12682" s="188"/>
      <c r="D12682" s="203"/>
      <c r="E12682" s="203"/>
      <c r="F12682" s="203"/>
    </row>
    <row r="12683" spans="2:6" ht="15.75">
      <c r="B12683" s="188"/>
      <c r="C12683" s="188"/>
      <c r="D12683" s="203"/>
      <c r="E12683" s="203"/>
      <c r="F12683" s="203"/>
    </row>
    <row r="12684" spans="2:6" ht="15.75">
      <c r="B12684" s="188"/>
      <c r="C12684" s="188"/>
      <c r="D12684" s="203"/>
      <c r="E12684" s="203"/>
      <c r="F12684" s="203"/>
    </row>
    <row r="12685" spans="2:6" ht="15.75">
      <c r="B12685" s="188"/>
      <c r="C12685" s="188"/>
      <c r="D12685" s="203"/>
      <c r="E12685" s="203"/>
      <c r="F12685" s="203"/>
    </row>
    <row r="12686" spans="2:6" ht="15.75">
      <c r="B12686" s="188"/>
      <c r="C12686" s="188"/>
      <c r="D12686" s="203"/>
      <c r="E12686" s="203"/>
      <c r="F12686" s="203"/>
    </row>
    <row r="12687" spans="2:6" ht="15.75">
      <c r="B12687" s="188"/>
      <c r="C12687" s="188"/>
      <c r="D12687" s="203"/>
      <c r="E12687" s="203"/>
      <c r="F12687" s="203"/>
    </row>
    <row r="12688" spans="2:6" ht="15.75">
      <c r="B12688" s="188"/>
      <c r="C12688" s="188"/>
      <c r="D12688" s="203"/>
      <c r="E12688" s="203"/>
      <c r="F12688" s="203"/>
    </row>
    <row r="12689" spans="2:6" ht="15.75">
      <c r="B12689" s="188"/>
      <c r="C12689" s="188"/>
      <c r="D12689" s="203"/>
      <c r="E12689" s="203"/>
      <c r="F12689" s="203"/>
    </row>
    <row r="12690" spans="2:6" ht="15.75">
      <c r="B12690" s="188"/>
      <c r="C12690" s="188"/>
      <c r="D12690" s="203"/>
      <c r="E12690" s="203"/>
      <c r="F12690" s="203"/>
    </row>
    <row r="12691" spans="2:6" ht="15.75">
      <c r="B12691" s="188"/>
      <c r="C12691" s="188"/>
      <c r="D12691" s="203"/>
      <c r="E12691" s="203"/>
      <c r="F12691" s="203"/>
    </row>
    <row r="12692" spans="2:6" ht="15.75">
      <c r="B12692" s="188"/>
      <c r="C12692" s="188"/>
      <c r="D12692" s="203"/>
      <c r="E12692" s="203"/>
      <c r="F12692" s="203"/>
    </row>
    <row r="12693" spans="2:6" ht="15.75">
      <c r="B12693" s="188"/>
      <c r="C12693" s="188"/>
      <c r="D12693" s="203"/>
      <c r="E12693" s="203"/>
      <c r="F12693" s="203"/>
    </row>
    <row r="12694" spans="2:6" ht="15.75">
      <c r="B12694" s="188"/>
      <c r="C12694" s="188"/>
      <c r="D12694" s="203"/>
      <c r="E12694" s="203"/>
      <c r="F12694" s="203"/>
    </row>
    <row r="12695" spans="2:6" ht="15.75">
      <c r="B12695" s="188"/>
      <c r="C12695" s="188"/>
      <c r="D12695" s="203"/>
      <c r="E12695" s="203"/>
      <c r="F12695" s="203"/>
    </row>
    <row r="12696" spans="2:6" ht="15.75">
      <c r="B12696" s="188"/>
      <c r="C12696" s="188"/>
      <c r="D12696" s="203"/>
      <c r="E12696" s="203"/>
      <c r="F12696" s="203"/>
    </row>
    <row r="12697" spans="2:6" ht="15.75">
      <c r="B12697" s="188"/>
      <c r="C12697" s="188"/>
      <c r="D12697" s="203"/>
      <c r="E12697" s="203"/>
      <c r="F12697" s="203"/>
    </row>
    <row r="12698" spans="2:6" ht="15.75">
      <c r="B12698" s="188"/>
      <c r="C12698" s="188"/>
      <c r="D12698" s="203"/>
      <c r="E12698" s="203"/>
      <c r="F12698" s="203"/>
    </row>
    <row r="12699" spans="2:6" ht="15.75">
      <c r="B12699" s="188"/>
      <c r="C12699" s="188"/>
      <c r="D12699" s="203"/>
      <c r="E12699" s="203"/>
      <c r="F12699" s="203"/>
    </row>
    <row r="12700" spans="2:6" ht="15.75">
      <c r="B12700" s="188"/>
      <c r="C12700" s="188"/>
      <c r="D12700" s="203"/>
      <c r="E12700" s="203"/>
      <c r="F12700" s="203"/>
    </row>
    <row r="12701" spans="2:6" ht="15.75">
      <c r="B12701" s="188"/>
      <c r="C12701" s="188"/>
      <c r="D12701" s="203"/>
      <c r="E12701" s="203"/>
      <c r="F12701" s="203"/>
    </row>
    <row r="12702" spans="2:6" ht="15.75">
      <c r="B12702" s="188"/>
      <c r="C12702" s="188"/>
      <c r="D12702" s="203"/>
      <c r="E12702" s="203"/>
      <c r="F12702" s="203"/>
    </row>
    <row r="12703" spans="2:6" ht="15.75">
      <c r="B12703" s="188"/>
      <c r="C12703" s="188"/>
      <c r="D12703" s="203"/>
      <c r="E12703" s="203"/>
      <c r="F12703" s="203"/>
    </row>
    <row r="12704" spans="2:6" ht="15.75">
      <c r="B12704" s="188"/>
      <c r="C12704" s="188"/>
      <c r="D12704" s="203"/>
      <c r="E12704" s="203"/>
      <c r="F12704" s="203"/>
    </row>
    <row r="12705" spans="2:6" ht="15.75">
      <c r="B12705" s="188"/>
      <c r="C12705" s="188"/>
      <c r="D12705" s="203"/>
      <c r="E12705" s="203"/>
      <c r="F12705" s="203"/>
    </row>
    <row r="12706" spans="2:6" ht="15.75">
      <c r="B12706" s="188"/>
      <c r="C12706" s="188"/>
      <c r="D12706" s="203"/>
      <c r="E12706" s="203"/>
      <c r="F12706" s="203"/>
    </row>
    <row r="12707" spans="2:6" ht="15.75">
      <c r="B12707" s="188"/>
      <c r="C12707" s="188"/>
      <c r="D12707" s="203"/>
      <c r="E12707" s="203"/>
      <c r="F12707" s="203"/>
    </row>
    <row r="12708" spans="2:6" ht="15.75">
      <c r="B12708" s="188"/>
      <c r="C12708" s="188"/>
      <c r="D12708" s="203"/>
      <c r="E12708" s="203"/>
      <c r="F12708" s="203"/>
    </row>
    <row r="12709" spans="2:6" ht="15.75">
      <c r="B12709" s="188"/>
      <c r="C12709" s="188"/>
      <c r="D12709" s="203"/>
      <c r="E12709" s="203"/>
      <c r="F12709" s="203"/>
    </row>
    <row r="12710" spans="2:6" ht="15.75">
      <c r="B12710" s="188"/>
      <c r="C12710" s="188"/>
      <c r="D12710" s="203"/>
      <c r="E12710" s="203"/>
      <c r="F12710" s="203"/>
    </row>
    <row r="12711" spans="2:6" ht="15.75">
      <c r="B12711" s="188"/>
      <c r="C12711" s="188"/>
      <c r="D12711" s="203"/>
      <c r="E12711" s="203"/>
      <c r="F12711" s="203"/>
    </row>
    <row r="12712" spans="2:6" ht="15.75">
      <c r="B12712" s="188"/>
      <c r="C12712" s="188"/>
      <c r="D12712" s="203"/>
      <c r="E12712" s="203"/>
      <c r="F12712" s="203"/>
    </row>
    <row r="12713" spans="2:6" ht="15.75">
      <c r="B12713" s="188"/>
      <c r="C12713" s="188"/>
      <c r="D12713" s="203"/>
      <c r="E12713" s="203"/>
      <c r="F12713" s="203"/>
    </row>
    <row r="12714" spans="2:6" ht="15.75">
      <c r="B12714" s="188"/>
      <c r="C12714" s="188"/>
      <c r="D12714" s="203"/>
      <c r="E12714" s="203"/>
      <c r="F12714" s="203"/>
    </row>
    <row r="12715" spans="2:6" ht="15.75">
      <c r="B12715" s="188"/>
      <c r="C12715" s="188"/>
      <c r="D12715" s="203"/>
      <c r="E12715" s="203"/>
      <c r="F12715" s="203"/>
    </row>
    <row r="12716" spans="2:6" ht="15.75">
      <c r="B12716" s="188"/>
      <c r="C12716" s="188"/>
      <c r="D12716" s="203"/>
      <c r="E12716" s="203"/>
      <c r="F12716" s="203"/>
    </row>
    <row r="12717" spans="2:6" ht="15.75">
      <c r="B12717" s="188"/>
      <c r="C12717" s="188"/>
      <c r="D12717" s="203"/>
      <c r="E12717" s="203"/>
      <c r="F12717" s="203"/>
    </row>
    <row r="12718" spans="2:6" ht="15.75">
      <c r="B12718" s="188"/>
      <c r="C12718" s="188"/>
      <c r="D12718" s="203"/>
      <c r="E12718" s="203"/>
      <c r="F12718" s="203"/>
    </row>
    <row r="12719" spans="2:6" ht="15.75">
      <c r="B12719" s="188"/>
      <c r="C12719" s="188"/>
      <c r="D12719" s="203"/>
      <c r="E12719" s="203"/>
      <c r="F12719" s="203"/>
    </row>
    <row r="12720" spans="2:6" ht="15.75">
      <c r="B12720" s="188"/>
      <c r="C12720" s="188"/>
      <c r="D12720" s="203"/>
      <c r="E12720" s="203"/>
      <c r="F12720" s="203"/>
    </row>
    <row r="12721" spans="2:6" ht="15.75">
      <c r="B12721" s="188"/>
      <c r="C12721" s="188"/>
      <c r="D12721" s="203"/>
      <c r="E12721" s="203"/>
      <c r="F12721" s="203"/>
    </row>
    <row r="12722" spans="2:6" ht="15.75">
      <c r="B12722" s="188"/>
      <c r="C12722" s="188"/>
      <c r="D12722" s="203"/>
      <c r="E12722" s="203"/>
      <c r="F12722" s="203"/>
    </row>
    <row r="12723" spans="2:6" ht="15.75">
      <c r="B12723" s="188"/>
      <c r="C12723" s="188"/>
      <c r="D12723" s="203"/>
      <c r="E12723" s="203"/>
      <c r="F12723" s="203"/>
    </row>
    <row r="12724" spans="2:6" ht="15.75">
      <c r="B12724" s="188"/>
      <c r="C12724" s="188"/>
      <c r="D12724" s="203"/>
      <c r="E12724" s="203"/>
      <c r="F12724" s="203"/>
    </row>
    <row r="12725" spans="2:6" ht="15.75">
      <c r="B12725" s="188"/>
      <c r="C12725" s="188"/>
      <c r="D12725" s="203"/>
      <c r="E12725" s="203"/>
      <c r="F12725" s="203"/>
    </row>
    <row r="12726" spans="2:6" ht="15.75">
      <c r="B12726" s="188"/>
      <c r="C12726" s="188"/>
      <c r="D12726" s="203"/>
      <c r="E12726" s="203"/>
      <c r="F12726" s="203"/>
    </row>
    <row r="12727" spans="2:6" ht="15.75">
      <c r="B12727" s="188"/>
      <c r="C12727" s="188"/>
      <c r="D12727" s="203"/>
      <c r="E12727" s="203"/>
      <c r="F12727" s="203"/>
    </row>
    <row r="12728" spans="2:6" ht="15.75">
      <c r="B12728" s="188"/>
      <c r="C12728" s="188"/>
      <c r="D12728" s="203"/>
      <c r="E12728" s="203"/>
      <c r="F12728" s="203"/>
    </row>
    <row r="12729" spans="2:6" ht="15.75">
      <c r="B12729" s="188"/>
      <c r="C12729" s="188"/>
      <c r="D12729" s="203"/>
      <c r="E12729" s="203"/>
      <c r="F12729" s="203"/>
    </row>
    <row r="12730" spans="2:6" ht="15.75">
      <c r="B12730" s="188"/>
      <c r="C12730" s="188"/>
      <c r="D12730" s="203"/>
      <c r="E12730" s="203"/>
      <c r="F12730" s="203"/>
    </row>
    <row r="12731" spans="2:6" ht="15.75">
      <c r="B12731" s="188"/>
      <c r="C12731" s="188"/>
      <c r="D12731" s="203"/>
      <c r="E12731" s="203"/>
      <c r="F12731" s="203"/>
    </row>
    <row r="12732" spans="2:6" ht="15.75">
      <c r="B12732" s="188"/>
      <c r="C12732" s="188"/>
      <c r="D12732" s="203"/>
      <c r="E12732" s="203"/>
      <c r="F12732" s="203"/>
    </row>
    <row r="12733" spans="2:6" ht="15.75">
      <c r="B12733" s="188"/>
      <c r="C12733" s="188"/>
      <c r="D12733" s="203"/>
      <c r="E12733" s="203"/>
      <c r="F12733" s="203"/>
    </row>
    <row r="12734" spans="2:6" ht="15.75">
      <c r="B12734" s="188"/>
      <c r="C12734" s="188"/>
      <c r="D12734" s="203"/>
      <c r="E12734" s="203"/>
      <c r="F12734" s="203"/>
    </row>
    <row r="12735" spans="2:6" ht="15.75">
      <c r="B12735" s="188"/>
      <c r="C12735" s="188"/>
      <c r="D12735" s="203"/>
      <c r="E12735" s="203"/>
      <c r="F12735" s="203"/>
    </row>
    <row r="12736" spans="2:6" ht="15.75">
      <c r="B12736" s="188"/>
      <c r="C12736" s="188"/>
      <c r="D12736" s="203"/>
      <c r="E12736" s="203"/>
      <c r="F12736" s="203"/>
    </row>
    <row r="12737" spans="2:6" ht="15.75">
      <c r="B12737" s="188"/>
      <c r="C12737" s="188"/>
      <c r="D12737" s="203"/>
      <c r="E12737" s="203"/>
      <c r="F12737" s="203"/>
    </row>
    <row r="12738" spans="2:6" ht="15.75">
      <c r="B12738" s="188"/>
      <c r="C12738" s="188"/>
      <c r="D12738" s="203"/>
      <c r="E12738" s="203"/>
      <c r="F12738" s="203"/>
    </row>
    <row r="12739" spans="2:6" ht="15.75">
      <c r="B12739" s="188"/>
      <c r="C12739" s="188"/>
      <c r="D12739" s="203"/>
      <c r="E12739" s="203"/>
      <c r="F12739" s="203"/>
    </row>
    <row r="12740" spans="2:6" ht="15.75">
      <c r="B12740" s="188"/>
      <c r="C12740" s="188"/>
      <c r="D12740" s="203"/>
      <c r="E12740" s="203"/>
      <c r="F12740" s="203"/>
    </row>
    <row r="12741" spans="2:6" ht="15.75">
      <c r="B12741" s="188"/>
      <c r="C12741" s="188"/>
      <c r="D12741" s="203"/>
      <c r="E12741" s="203"/>
      <c r="F12741" s="203"/>
    </row>
    <row r="12742" spans="2:6" ht="15.75">
      <c r="B12742" s="188"/>
      <c r="C12742" s="188"/>
      <c r="D12742" s="203"/>
      <c r="E12742" s="203"/>
      <c r="F12742" s="203"/>
    </row>
    <row r="12743" spans="2:6" ht="15.75">
      <c r="B12743" s="188"/>
      <c r="C12743" s="188"/>
      <c r="D12743" s="203"/>
      <c r="E12743" s="203"/>
      <c r="F12743" s="203"/>
    </row>
    <row r="12744" spans="2:6" ht="15.75">
      <c r="B12744" s="188"/>
      <c r="C12744" s="188"/>
      <c r="D12744" s="203"/>
      <c r="E12744" s="203"/>
      <c r="F12744" s="203"/>
    </row>
    <row r="12745" spans="2:6" ht="15.75">
      <c r="B12745" s="188"/>
      <c r="C12745" s="188"/>
      <c r="D12745" s="203"/>
      <c r="E12745" s="203"/>
      <c r="F12745" s="203"/>
    </row>
    <row r="12746" spans="2:6" ht="15.75">
      <c r="B12746" s="188"/>
      <c r="C12746" s="188"/>
      <c r="D12746" s="203"/>
      <c r="E12746" s="203"/>
      <c r="F12746" s="203"/>
    </row>
    <row r="12747" spans="2:6" ht="15.75">
      <c r="B12747" s="188"/>
      <c r="C12747" s="188"/>
      <c r="D12747" s="203"/>
      <c r="E12747" s="203"/>
      <c r="F12747" s="203"/>
    </row>
    <row r="12748" spans="2:6" ht="15.75">
      <c r="B12748" s="188"/>
      <c r="C12748" s="188"/>
      <c r="D12748" s="203"/>
      <c r="E12748" s="203"/>
      <c r="F12748" s="203"/>
    </row>
    <row r="12749" spans="2:6" ht="15.75">
      <c r="B12749" s="188"/>
      <c r="C12749" s="188"/>
      <c r="D12749" s="203"/>
      <c r="E12749" s="203"/>
      <c r="F12749" s="203"/>
    </row>
    <row r="12750" spans="2:6" ht="15.75">
      <c r="B12750" s="188"/>
      <c r="C12750" s="188"/>
      <c r="D12750" s="203"/>
      <c r="E12750" s="203"/>
      <c r="F12750" s="203"/>
    </row>
    <row r="12751" spans="2:6" ht="15.75">
      <c r="B12751" s="188"/>
      <c r="C12751" s="188"/>
      <c r="D12751" s="203"/>
      <c r="E12751" s="203"/>
      <c r="F12751" s="203"/>
    </row>
    <row r="12752" spans="2:6" ht="15.75">
      <c r="B12752" s="188"/>
      <c r="C12752" s="188"/>
      <c r="D12752" s="203"/>
      <c r="E12752" s="203"/>
      <c r="F12752" s="203"/>
    </row>
    <row r="12753" spans="2:6" ht="15.75">
      <c r="B12753" s="188"/>
      <c r="C12753" s="188"/>
      <c r="D12753" s="203"/>
      <c r="E12753" s="203"/>
      <c r="F12753" s="203"/>
    </row>
    <row r="12754" spans="2:6" ht="15.75">
      <c r="B12754" s="188"/>
      <c r="C12754" s="188"/>
      <c r="D12754" s="203"/>
      <c r="E12754" s="203"/>
      <c r="F12754" s="203"/>
    </row>
    <row r="12755" spans="2:6" ht="15.75">
      <c r="B12755" s="188"/>
      <c r="C12755" s="188"/>
      <c r="D12755" s="203"/>
      <c r="E12755" s="203"/>
      <c r="F12755" s="203"/>
    </row>
    <row r="12756" spans="2:6" ht="15.75">
      <c r="B12756" s="188"/>
      <c r="C12756" s="188"/>
      <c r="D12756" s="203"/>
      <c r="E12756" s="203"/>
      <c r="F12756" s="203"/>
    </row>
    <row r="12757" spans="2:6" ht="15.75">
      <c r="B12757" s="188"/>
      <c r="C12757" s="188"/>
      <c r="D12757" s="203"/>
      <c r="E12757" s="203"/>
      <c r="F12757" s="203"/>
    </row>
    <row r="12758" spans="2:6" ht="15.75">
      <c r="B12758" s="188"/>
      <c r="C12758" s="188"/>
      <c r="D12758" s="203"/>
      <c r="E12758" s="203"/>
      <c r="F12758" s="203"/>
    </row>
    <row r="12759" spans="2:6" ht="15.75">
      <c r="B12759" s="188"/>
      <c r="C12759" s="188"/>
      <c r="D12759" s="203"/>
      <c r="E12759" s="203"/>
      <c r="F12759" s="203"/>
    </row>
    <row r="12760" spans="2:6" ht="15.75">
      <c r="B12760" s="188"/>
      <c r="C12760" s="188"/>
      <c r="D12760" s="203"/>
      <c r="E12760" s="203"/>
      <c r="F12760" s="203"/>
    </row>
    <row r="12761" spans="2:6" ht="15.75">
      <c r="B12761" s="188"/>
      <c r="C12761" s="188"/>
      <c r="D12761" s="203"/>
      <c r="E12761" s="203"/>
      <c r="F12761" s="203"/>
    </row>
    <row r="12762" spans="2:6" ht="15.75">
      <c r="B12762" s="188"/>
      <c r="C12762" s="188"/>
      <c r="D12762" s="203"/>
      <c r="E12762" s="203"/>
      <c r="F12762" s="203"/>
    </row>
    <row r="12763" spans="2:6" ht="15.75">
      <c r="B12763" s="188"/>
      <c r="C12763" s="188"/>
      <c r="D12763" s="203"/>
      <c r="E12763" s="203"/>
      <c r="F12763" s="203"/>
    </row>
    <row r="12764" spans="2:6" ht="15.75">
      <c r="B12764" s="188"/>
      <c r="C12764" s="188"/>
      <c r="D12764" s="203"/>
      <c r="E12764" s="203"/>
      <c r="F12764" s="203"/>
    </row>
    <row r="12765" spans="2:6" ht="15.75">
      <c r="B12765" s="188"/>
      <c r="C12765" s="188"/>
      <c r="D12765" s="203"/>
      <c r="E12765" s="203"/>
      <c r="F12765" s="203"/>
    </row>
    <row r="12766" spans="2:6" ht="15.75">
      <c r="B12766" s="188"/>
      <c r="C12766" s="188"/>
      <c r="D12766" s="203"/>
      <c r="E12766" s="203"/>
      <c r="F12766" s="203"/>
    </row>
    <row r="12767" spans="2:6" ht="15.75">
      <c r="B12767" s="188"/>
      <c r="C12767" s="188"/>
      <c r="D12767" s="203"/>
      <c r="E12767" s="203"/>
      <c r="F12767" s="203"/>
    </row>
    <row r="12768" spans="2:6" ht="15.75">
      <c r="B12768" s="188"/>
      <c r="C12768" s="188"/>
      <c r="D12768" s="203"/>
      <c r="E12768" s="203"/>
      <c r="F12768" s="203"/>
    </row>
    <row r="12769" spans="2:6" ht="15.75">
      <c r="B12769" s="188"/>
      <c r="C12769" s="188"/>
      <c r="D12769" s="203"/>
      <c r="E12769" s="203"/>
      <c r="F12769" s="203"/>
    </row>
    <row r="12770" spans="2:6" ht="15.75">
      <c r="B12770" s="188"/>
      <c r="C12770" s="188"/>
      <c r="D12770" s="203"/>
      <c r="E12770" s="203"/>
      <c r="F12770" s="203"/>
    </row>
    <row r="12771" spans="2:6" ht="15.75">
      <c r="B12771" s="188"/>
      <c r="C12771" s="188"/>
      <c r="D12771" s="203"/>
      <c r="E12771" s="203"/>
      <c r="F12771" s="203"/>
    </row>
    <row r="12772" spans="2:6" ht="15.75">
      <c r="B12772" s="188"/>
      <c r="C12772" s="188"/>
      <c r="D12772" s="203"/>
      <c r="E12772" s="203"/>
      <c r="F12772" s="203"/>
    </row>
    <row r="12773" spans="2:6" ht="15.75">
      <c r="B12773" s="188"/>
      <c r="C12773" s="188"/>
      <c r="D12773" s="203"/>
      <c r="E12773" s="203"/>
      <c r="F12773" s="203"/>
    </row>
    <row r="12774" spans="2:6" ht="15.75">
      <c r="B12774" s="188"/>
      <c r="C12774" s="188"/>
      <c r="D12774" s="203"/>
      <c r="E12774" s="203"/>
      <c r="F12774" s="203"/>
    </row>
    <row r="12775" spans="2:6" ht="15.75">
      <c r="B12775" s="188"/>
      <c r="C12775" s="188"/>
      <c r="D12775" s="203"/>
      <c r="E12775" s="203"/>
      <c r="F12775" s="203"/>
    </row>
    <row r="12776" spans="2:6" ht="15.75">
      <c r="B12776" s="188"/>
      <c r="C12776" s="188"/>
      <c r="D12776" s="203"/>
      <c r="E12776" s="203"/>
      <c r="F12776" s="203"/>
    </row>
    <row r="12777" spans="2:6" ht="15.75">
      <c r="B12777" s="188"/>
      <c r="C12777" s="188"/>
      <c r="D12777" s="203"/>
      <c r="E12777" s="203"/>
      <c r="F12777" s="203"/>
    </row>
    <row r="12778" spans="2:6" ht="15.75">
      <c r="B12778" s="188"/>
      <c r="C12778" s="188"/>
      <c r="D12778" s="203"/>
      <c r="E12778" s="203"/>
      <c r="F12778" s="203"/>
    </row>
    <row r="12779" spans="2:6" ht="15.75">
      <c r="B12779" s="188"/>
      <c r="C12779" s="188"/>
      <c r="D12779" s="203"/>
      <c r="E12779" s="203"/>
      <c r="F12779" s="203"/>
    </row>
    <row r="12780" spans="2:6" ht="15.75">
      <c r="B12780" s="188"/>
      <c r="C12780" s="188"/>
      <c r="D12780" s="203"/>
      <c r="E12780" s="203"/>
      <c r="F12780" s="203"/>
    </row>
    <row r="12781" spans="2:6" ht="15.75">
      <c r="B12781" s="188"/>
      <c r="C12781" s="188"/>
      <c r="D12781" s="203"/>
      <c r="E12781" s="203"/>
      <c r="F12781" s="203"/>
    </row>
    <row r="12782" spans="2:6" ht="15.75">
      <c r="B12782" s="188"/>
      <c r="C12782" s="188"/>
      <c r="D12782" s="203"/>
      <c r="E12782" s="203"/>
      <c r="F12782" s="203"/>
    </row>
    <row r="12783" spans="2:6" ht="15.75">
      <c r="B12783" s="188"/>
      <c r="C12783" s="188"/>
      <c r="D12783" s="203"/>
      <c r="E12783" s="203"/>
      <c r="F12783" s="203"/>
    </row>
    <row r="12784" spans="2:6" ht="15.75">
      <c r="B12784" s="188"/>
      <c r="C12784" s="188"/>
      <c r="D12784" s="203"/>
      <c r="E12784" s="203"/>
      <c r="F12784" s="203"/>
    </row>
    <row r="12785" spans="2:6" ht="15.75">
      <c r="B12785" s="188"/>
      <c r="C12785" s="188"/>
      <c r="D12785" s="203"/>
      <c r="E12785" s="203"/>
      <c r="F12785" s="203"/>
    </row>
    <row r="12786" spans="2:6" ht="15.75">
      <c r="B12786" s="188"/>
      <c r="C12786" s="188"/>
      <c r="D12786" s="203"/>
      <c r="E12786" s="203"/>
      <c r="F12786" s="203"/>
    </row>
    <row r="12787" spans="2:6" ht="15.75">
      <c r="B12787" s="188"/>
      <c r="C12787" s="188"/>
      <c r="D12787" s="203"/>
      <c r="E12787" s="203"/>
      <c r="F12787" s="203"/>
    </row>
    <row r="12788" spans="2:6" ht="15.75">
      <c r="B12788" s="188"/>
      <c r="C12788" s="188"/>
      <c r="D12788" s="203"/>
      <c r="E12788" s="203"/>
      <c r="F12788" s="203"/>
    </row>
    <row r="12789" spans="2:6" ht="15.75">
      <c r="B12789" s="188"/>
      <c r="C12789" s="188"/>
      <c r="D12789" s="203"/>
      <c r="E12789" s="203"/>
      <c r="F12789" s="203"/>
    </row>
    <row r="12790" spans="2:6" ht="15.75">
      <c r="B12790" s="188"/>
      <c r="C12790" s="188"/>
      <c r="D12790" s="203"/>
      <c r="E12790" s="203"/>
      <c r="F12790" s="203"/>
    </row>
    <row r="12791" spans="2:6" ht="15.75">
      <c r="B12791" s="188"/>
      <c r="C12791" s="188"/>
      <c r="D12791" s="203"/>
      <c r="E12791" s="203"/>
      <c r="F12791" s="203"/>
    </row>
    <row r="12792" spans="2:6" ht="15.75">
      <c r="B12792" s="188"/>
      <c r="C12792" s="188"/>
      <c r="D12792" s="203"/>
      <c r="E12792" s="203"/>
      <c r="F12792" s="203"/>
    </row>
    <row r="12793" spans="2:6" ht="15.75">
      <c r="B12793" s="188"/>
      <c r="C12793" s="188"/>
      <c r="D12793" s="203"/>
      <c r="E12793" s="203"/>
      <c r="F12793" s="203"/>
    </row>
    <row r="12794" spans="2:6" ht="15.75">
      <c r="B12794" s="188"/>
      <c r="C12794" s="188"/>
      <c r="D12794" s="203"/>
      <c r="E12794" s="203"/>
      <c r="F12794" s="203"/>
    </row>
    <row r="12795" spans="2:6" ht="15.75">
      <c r="B12795" s="188"/>
      <c r="C12795" s="188"/>
      <c r="D12795" s="203"/>
      <c r="E12795" s="203"/>
      <c r="F12795" s="203"/>
    </row>
    <row r="12796" spans="2:6" ht="15.75">
      <c r="B12796" s="188"/>
      <c r="C12796" s="188"/>
      <c r="D12796" s="203"/>
      <c r="E12796" s="203"/>
      <c r="F12796" s="203"/>
    </row>
    <row r="12797" spans="2:6" ht="15.75">
      <c r="B12797" s="188"/>
      <c r="C12797" s="188"/>
      <c r="D12797" s="203"/>
      <c r="E12797" s="203"/>
      <c r="F12797" s="203"/>
    </row>
    <row r="12798" spans="2:6" ht="15.75">
      <c r="B12798" s="188"/>
      <c r="C12798" s="188"/>
      <c r="D12798" s="203"/>
      <c r="E12798" s="203"/>
      <c r="F12798" s="203"/>
    </row>
    <row r="12799" spans="2:6" ht="15.75">
      <c r="B12799" s="188"/>
      <c r="C12799" s="188"/>
      <c r="D12799" s="203"/>
      <c r="E12799" s="203"/>
      <c r="F12799" s="203"/>
    </row>
    <row r="12800" spans="2:6" ht="15.75">
      <c r="B12800" s="188"/>
      <c r="C12800" s="188"/>
      <c r="D12800" s="203"/>
      <c r="E12800" s="203"/>
      <c r="F12800" s="203"/>
    </row>
    <row r="12801" spans="2:6" ht="15.75">
      <c r="B12801" s="188"/>
      <c r="C12801" s="188"/>
      <c r="D12801" s="203"/>
      <c r="E12801" s="203"/>
      <c r="F12801" s="203"/>
    </row>
    <row r="12802" spans="2:6" ht="15.75">
      <c r="B12802" s="188"/>
      <c r="C12802" s="188"/>
      <c r="D12802" s="203"/>
      <c r="E12802" s="203"/>
      <c r="F12802" s="203"/>
    </row>
    <row r="12803" spans="2:6" ht="15.75">
      <c r="B12803" s="188"/>
      <c r="C12803" s="188"/>
      <c r="D12803" s="203"/>
      <c r="E12803" s="203"/>
      <c r="F12803" s="203"/>
    </row>
    <row r="12804" spans="2:6" ht="15.75">
      <c r="B12804" s="188"/>
      <c r="C12804" s="188"/>
      <c r="D12804" s="203"/>
      <c r="E12804" s="203"/>
      <c r="F12804" s="203"/>
    </row>
    <row r="12805" spans="2:6" ht="15.75">
      <c r="B12805" s="188"/>
      <c r="C12805" s="188"/>
      <c r="D12805" s="203"/>
      <c r="E12805" s="203"/>
      <c r="F12805" s="203"/>
    </row>
    <row r="12806" spans="2:6" ht="15.75">
      <c r="B12806" s="188"/>
      <c r="C12806" s="188"/>
      <c r="D12806" s="203"/>
      <c r="E12806" s="203"/>
      <c r="F12806" s="203"/>
    </row>
    <row r="12807" spans="2:6" ht="15.75">
      <c r="B12807" s="188"/>
      <c r="C12807" s="188"/>
      <c r="D12807" s="203"/>
      <c r="E12807" s="203"/>
      <c r="F12807" s="203"/>
    </row>
    <row r="12808" spans="2:6" ht="15.75">
      <c r="B12808" s="188"/>
      <c r="C12808" s="188"/>
      <c r="D12808" s="203"/>
      <c r="E12808" s="203"/>
      <c r="F12808" s="203"/>
    </row>
    <row r="12809" spans="2:6" ht="15.75">
      <c r="B12809" s="188"/>
      <c r="C12809" s="188"/>
      <c r="D12809" s="203"/>
      <c r="E12809" s="203"/>
      <c r="F12809" s="203"/>
    </row>
    <row r="12810" spans="2:6" ht="15.75">
      <c r="B12810" s="188"/>
      <c r="C12810" s="188"/>
      <c r="D12810" s="203"/>
      <c r="E12810" s="203"/>
      <c r="F12810" s="203"/>
    </row>
    <row r="12811" spans="2:6" ht="15.75">
      <c r="B12811" s="188"/>
      <c r="C12811" s="188"/>
      <c r="D12811" s="203"/>
      <c r="E12811" s="203"/>
      <c r="F12811" s="203"/>
    </row>
    <row r="12812" spans="2:6" ht="15.75">
      <c r="B12812" s="188"/>
      <c r="C12812" s="188"/>
      <c r="D12812" s="203"/>
      <c r="E12812" s="203"/>
      <c r="F12812" s="203"/>
    </row>
    <row r="12813" spans="2:6" ht="15.75">
      <c r="B12813" s="188"/>
      <c r="C12813" s="188"/>
      <c r="D12813" s="203"/>
      <c r="E12813" s="203"/>
      <c r="F12813" s="203"/>
    </row>
    <row r="12814" spans="2:6" ht="15.75">
      <c r="B12814" s="188"/>
      <c r="C12814" s="188"/>
      <c r="D12814" s="203"/>
      <c r="E12814" s="203"/>
      <c r="F12814" s="203"/>
    </row>
    <row r="12815" spans="2:6" ht="15.75">
      <c r="B12815" s="188"/>
      <c r="C12815" s="188"/>
      <c r="D12815" s="203"/>
      <c r="E12815" s="203"/>
      <c r="F12815" s="203"/>
    </row>
    <row r="12816" spans="2:6" ht="15.75">
      <c r="B12816" s="188"/>
      <c r="C12816" s="188"/>
      <c r="D12816" s="203"/>
      <c r="E12816" s="203"/>
      <c r="F12816" s="203"/>
    </row>
    <row r="12817" spans="2:6" ht="15.75">
      <c r="B12817" s="188"/>
      <c r="C12817" s="188"/>
      <c r="D12817" s="203"/>
      <c r="E12817" s="203"/>
      <c r="F12817" s="203"/>
    </row>
    <row r="12818" spans="2:6" ht="15.75">
      <c r="B12818" s="188"/>
      <c r="C12818" s="188"/>
      <c r="D12818" s="203"/>
      <c r="E12818" s="203"/>
      <c r="F12818" s="203"/>
    </row>
    <row r="12819" spans="2:6" ht="15.75">
      <c r="B12819" s="188"/>
      <c r="C12819" s="188"/>
      <c r="D12819" s="203"/>
      <c r="E12819" s="203"/>
      <c r="F12819" s="203"/>
    </row>
    <row r="12820" spans="2:6" ht="15.75">
      <c r="B12820" s="188"/>
      <c r="C12820" s="188"/>
      <c r="D12820" s="203"/>
      <c r="E12820" s="203"/>
      <c r="F12820" s="203"/>
    </row>
    <row r="12821" spans="2:6" ht="15.75">
      <c r="B12821" s="188"/>
      <c r="C12821" s="188"/>
      <c r="D12821" s="203"/>
      <c r="E12821" s="203"/>
      <c r="F12821" s="203"/>
    </row>
    <row r="12822" spans="2:6" ht="15.75">
      <c r="B12822" s="188"/>
      <c r="C12822" s="188"/>
      <c r="D12822" s="203"/>
      <c r="E12822" s="203"/>
      <c r="F12822" s="203"/>
    </row>
    <row r="12823" spans="2:6" ht="15.75">
      <c r="B12823" s="188"/>
      <c r="C12823" s="188"/>
      <c r="D12823" s="203"/>
      <c r="E12823" s="203"/>
      <c r="F12823" s="203"/>
    </row>
    <row r="12824" spans="2:6" ht="15.75">
      <c r="B12824" s="188"/>
      <c r="C12824" s="188"/>
      <c r="D12824" s="203"/>
      <c r="E12824" s="203"/>
      <c r="F12824" s="203"/>
    </row>
    <row r="12825" spans="2:6" ht="15.75">
      <c r="B12825" s="188"/>
      <c r="C12825" s="188"/>
      <c r="D12825" s="203"/>
      <c r="E12825" s="203"/>
      <c r="F12825" s="203"/>
    </row>
    <row r="12826" spans="2:6" ht="15.75">
      <c r="B12826" s="188"/>
      <c r="C12826" s="188"/>
      <c r="D12826" s="203"/>
      <c r="E12826" s="203"/>
      <c r="F12826" s="203"/>
    </row>
    <row r="12827" spans="2:6" ht="15.75">
      <c r="B12827" s="188"/>
      <c r="C12827" s="188"/>
      <c r="D12827" s="203"/>
      <c r="E12827" s="203"/>
      <c r="F12827" s="203"/>
    </row>
    <row r="12828" spans="2:6" ht="15.75">
      <c r="B12828" s="188"/>
      <c r="C12828" s="188"/>
      <c r="D12828" s="203"/>
      <c r="E12828" s="203"/>
      <c r="F12828" s="203"/>
    </row>
    <row r="12829" spans="2:6" ht="15.75">
      <c r="B12829" s="188"/>
      <c r="C12829" s="188"/>
      <c r="D12829" s="203"/>
      <c r="E12829" s="203"/>
      <c r="F12829" s="203"/>
    </row>
    <row r="12830" spans="2:6" ht="15.75">
      <c r="B12830" s="188"/>
      <c r="C12830" s="188"/>
      <c r="D12830" s="203"/>
      <c r="E12830" s="203"/>
      <c r="F12830" s="203"/>
    </row>
    <row r="12831" spans="2:6" ht="15.75">
      <c r="B12831" s="188"/>
      <c r="C12831" s="188"/>
      <c r="D12831" s="203"/>
      <c r="E12831" s="203"/>
      <c r="F12831" s="203"/>
    </row>
    <row r="12832" spans="2:6" ht="15.75">
      <c r="B12832" s="188"/>
      <c r="C12832" s="188"/>
      <c r="D12832" s="203"/>
      <c r="E12832" s="203"/>
      <c r="F12832" s="203"/>
    </row>
    <row r="12833" spans="2:6" ht="15.75">
      <c r="B12833" s="188"/>
      <c r="C12833" s="188"/>
      <c r="D12833" s="203"/>
      <c r="E12833" s="203"/>
      <c r="F12833" s="203"/>
    </row>
    <row r="12834" spans="2:6" ht="15.75">
      <c r="B12834" s="188"/>
      <c r="C12834" s="188"/>
      <c r="D12834" s="203"/>
      <c r="E12834" s="203"/>
      <c r="F12834" s="203"/>
    </row>
    <row r="12835" spans="2:6" ht="15.75">
      <c r="B12835" s="188"/>
      <c r="C12835" s="188"/>
      <c r="D12835" s="203"/>
      <c r="E12835" s="203"/>
      <c r="F12835" s="203"/>
    </row>
    <row r="12836" spans="2:6" ht="15.75">
      <c r="B12836" s="188"/>
      <c r="C12836" s="188"/>
      <c r="D12836" s="203"/>
      <c r="E12836" s="203"/>
      <c r="F12836" s="203"/>
    </row>
    <row r="12837" spans="2:6" ht="15.75">
      <c r="B12837" s="188"/>
      <c r="C12837" s="188"/>
      <c r="D12837" s="203"/>
      <c r="E12837" s="203"/>
      <c r="F12837" s="203"/>
    </row>
    <row r="12838" spans="2:6" ht="15.75">
      <c r="B12838" s="188"/>
      <c r="C12838" s="188"/>
      <c r="D12838" s="203"/>
      <c r="E12838" s="203"/>
      <c r="F12838" s="203"/>
    </row>
    <row r="12839" spans="2:6" ht="15.75">
      <c r="B12839" s="188"/>
      <c r="C12839" s="188"/>
      <c r="D12839" s="203"/>
      <c r="E12839" s="203"/>
      <c r="F12839" s="203"/>
    </row>
    <row r="12840" spans="2:6" ht="15.75">
      <c r="B12840" s="188"/>
      <c r="C12840" s="188"/>
      <c r="D12840" s="203"/>
      <c r="E12840" s="203"/>
      <c r="F12840" s="203"/>
    </row>
    <row r="12841" spans="2:6" ht="15.75">
      <c r="B12841" s="188"/>
      <c r="C12841" s="188"/>
      <c r="D12841" s="203"/>
      <c r="E12841" s="203"/>
      <c r="F12841" s="203"/>
    </row>
    <row r="12842" spans="2:6" ht="15.75">
      <c r="B12842" s="188"/>
      <c r="C12842" s="188"/>
      <c r="D12842" s="203"/>
      <c r="E12842" s="203"/>
      <c r="F12842" s="203"/>
    </row>
    <row r="12843" spans="2:6" ht="15.75">
      <c r="B12843" s="188"/>
      <c r="C12843" s="188"/>
      <c r="D12843" s="203"/>
      <c r="E12843" s="203"/>
      <c r="F12843" s="203"/>
    </row>
    <row r="12844" spans="2:6" ht="15.75">
      <c r="B12844" s="188"/>
      <c r="C12844" s="188"/>
      <c r="D12844" s="203"/>
      <c r="E12844" s="203"/>
      <c r="F12844" s="203"/>
    </row>
    <row r="12845" spans="2:6" ht="15.75">
      <c r="B12845" s="188"/>
      <c r="C12845" s="188"/>
      <c r="D12845" s="203"/>
      <c r="E12845" s="203"/>
      <c r="F12845" s="203"/>
    </row>
    <row r="12846" spans="2:6" ht="15.75">
      <c r="B12846" s="188"/>
      <c r="C12846" s="188"/>
      <c r="D12846" s="203"/>
      <c r="E12846" s="203"/>
      <c r="F12846" s="203"/>
    </row>
    <row r="12847" spans="2:6" ht="15.75">
      <c r="B12847" s="188"/>
      <c r="C12847" s="188"/>
      <c r="D12847" s="203"/>
      <c r="E12847" s="203"/>
      <c r="F12847" s="203"/>
    </row>
    <row r="12848" spans="2:6" ht="15.75">
      <c r="B12848" s="188"/>
      <c r="C12848" s="188"/>
      <c r="D12848" s="203"/>
      <c r="E12848" s="203"/>
      <c r="F12848" s="203"/>
    </row>
    <row r="12849" spans="2:6" ht="15.75">
      <c r="B12849" s="188"/>
      <c r="C12849" s="188"/>
      <c r="D12849" s="203"/>
      <c r="E12849" s="203"/>
      <c r="F12849" s="203"/>
    </row>
    <row r="12850" spans="2:6" ht="15.75">
      <c r="B12850" s="188"/>
      <c r="C12850" s="188"/>
      <c r="D12850" s="203"/>
      <c r="E12850" s="203"/>
      <c r="F12850" s="203"/>
    </row>
    <row r="12851" spans="2:6" ht="15.75">
      <c r="B12851" s="188"/>
      <c r="C12851" s="188"/>
      <c r="D12851" s="203"/>
      <c r="E12851" s="203"/>
      <c r="F12851" s="203"/>
    </row>
    <row r="12852" spans="2:6" ht="15.75">
      <c r="B12852" s="188"/>
      <c r="C12852" s="188"/>
      <c r="D12852" s="203"/>
      <c r="E12852" s="203"/>
      <c r="F12852" s="203"/>
    </row>
    <row r="12853" spans="2:6" ht="15.75">
      <c r="B12853" s="188"/>
      <c r="C12853" s="188"/>
      <c r="D12853" s="203"/>
      <c r="E12853" s="203"/>
      <c r="F12853" s="203"/>
    </row>
    <row r="12854" spans="2:6" ht="15.75">
      <c r="B12854" s="188"/>
      <c r="C12854" s="188"/>
      <c r="D12854" s="203"/>
      <c r="E12854" s="203"/>
      <c r="F12854" s="203"/>
    </row>
    <row r="12855" spans="2:6" ht="15.75">
      <c r="B12855" s="188"/>
      <c r="C12855" s="188"/>
      <c r="D12855" s="203"/>
      <c r="E12855" s="203"/>
      <c r="F12855" s="203"/>
    </row>
    <row r="12856" spans="2:6" ht="15.75">
      <c r="B12856" s="188"/>
      <c r="C12856" s="188"/>
      <c r="D12856" s="203"/>
      <c r="E12856" s="203"/>
      <c r="F12856" s="203"/>
    </row>
    <row r="12857" spans="2:6" ht="15.75">
      <c r="B12857" s="188"/>
      <c r="C12857" s="188"/>
      <c r="D12857" s="203"/>
      <c r="E12857" s="203"/>
      <c r="F12857" s="203"/>
    </row>
    <row r="12858" spans="2:6" ht="15.75">
      <c r="B12858" s="188"/>
      <c r="C12858" s="188"/>
      <c r="D12858" s="203"/>
      <c r="E12858" s="203"/>
      <c r="F12858" s="203"/>
    </row>
    <row r="12859" spans="2:6" ht="15.75">
      <c r="B12859" s="188"/>
      <c r="C12859" s="188"/>
      <c r="D12859" s="203"/>
      <c r="E12859" s="203"/>
      <c r="F12859" s="203"/>
    </row>
    <row r="12860" spans="2:6" ht="15.75">
      <c r="B12860" s="188"/>
      <c r="C12860" s="188"/>
      <c r="D12860" s="203"/>
      <c r="E12860" s="203"/>
      <c r="F12860" s="203"/>
    </row>
    <row r="12861" spans="2:6" ht="15.75">
      <c r="B12861" s="188"/>
      <c r="C12861" s="188"/>
      <c r="D12861" s="203"/>
      <c r="E12861" s="203"/>
      <c r="F12861" s="203"/>
    </row>
    <row r="12862" spans="2:6" ht="15.75">
      <c r="B12862" s="188"/>
      <c r="C12862" s="188"/>
      <c r="D12862" s="203"/>
      <c r="E12862" s="203"/>
      <c r="F12862" s="203"/>
    </row>
    <row r="12863" spans="2:6" ht="15.75">
      <c r="B12863" s="188"/>
      <c r="C12863" s="188"/>
      <c r="D12863" s="203"/>
      <c r="E12863" s="203"/>
      <c r="F12863" s="203"/>
    </row>
    <row r="12864" spans="2:6" ht="15.75">
      <c r="B12864" s="188"/>
      <c r="C12864" s="188"/>
      <c r="D12864" s="203"/>
      <c r="E12864" s="203"/>
      <c r="F12864" s="203"/>
    </row>
    <row r="12865" spans="2:6" ht="15.75">
      <c r="B12865" s="188"/>
      <c r="C12865" s="188"/>
      <c r="D12865" s="203"/>
      <c r="E12865" s="203"/>
      <c r="F12865" s="203"/>
    </row>
    <row r="12866" spans="2:6" ht="15.75">
      <c r="B12866" s="188"/>
      <c r="C12866" s="188"/>
      <c r="D12866" s="203"/>
      <c r="E12866" s="203"/>
      <c r="F12866" s="203"/>
    </row>
    <row r="12867" spans="2:6" ht="15.75">
      <c r="B12867" s="188"/>
      <c r="C12867" s="188"/>
      <c r="D12867" s="203"/>
      <c r="E12867" s="203"/>
      <c r="F12867" s="203"/>
    </row>
    <row r="12868" spans="2:6" ht="15.75">
      <c r="B12868" s="188"/>
      <c r="C12868" s="188"/>
      <c r="D12868" s="203"/>
      <c r="E12868" s="203"/>
      <c r="F12868" s="203"/>
    </row>
    <row r="12869" spans="2:6" ht="15.75">
      <c r="B12869" s="188"/>
      <c r="C12869" s="188"/>
      <c r="D12869" s="203"/>
      <c r="E12869" s="203"/>
      <c r="F12869" s="203"/>
    </row>
    <row r="12870" spans="2:6" ht="15.75">
      <c r="B12870" s="188"/>
      <c r="C12870" s="188"/>
      <c r="D12870" s="203"/>
      <c r="E12870" s="203"/>
      <c r="F12870" s="203"/>
    </row>
    <row r="12871" spans="2:6" ht="15.75">
      <c r="B12871" s="188"/>
      <c r="C12871" s="188"/>
      <c r="D12871" s="203"/>
      <c r="E12871" s="203"/>
      <c r="F12871" s="203"/>
    </row>
    <row r="12872" spans="2:6" ht="15.75">
      <c r="B12872" s="188"/>
      <c r="C12872" s="188"/>
      <c r="D12872" s="203"/>
      <c r="E12872" s="203"/>
      <c r="F12872" s="203"/>
    </row>
    <row r="12873" spans="2:6" ht="15.75">
      <c r="B12873" s="188"/>
      <c r="C12873" s="188"/>
      <c r="D12873" s="203"/>
      <c r="E12873" s="203"/>
      <c r="F12873" s="203"/>
    </row>
    <row r="12874" spans="2:6" ht="15.75">
      <c r="B12874" s="188"/>
      <c r="C12874" s="188"/>
      <c r="D12874" s="203"/>
      <c r="E12874" s="203"/>
      <c r="F12874" s="203"/>
    </row>
    <row r="12875" spans="2:6" ht="15.75">
      <c r="B12875" s="188"/>
      <c r="C12875" s="188"/>
      <c r="D12875" s="203"/>
      <c r="E12875" s="203"/>
      <c r="F12875" s="203"/>
    </row>
    <row r="12876" spans="2:6" ht="15.75">
      <c r="B12876" s="188"/>
      <c r="C12876" s="188"/>
      <c r="D12876" s="203"/>
      <c r="E12876" s="203"/>
      <c r="F12876" s="203"/>
    </row>
    <row r="12877" spans="2:6" ht="15.75">
      <c r="B12877" s="188"/>
      <c r="C12877" s="188"/>
      <c r="D12877" s="203"/>
      <c r="E12877" s="203"/>
      <c r="F12877" s="203"/>
    </row>
    <row r="12878" spans="2:6" ht="15.75">
      <c r="B12878" s="188"/>
      <c r="C12878" s="188"/>
      <c r="D12878" s="203"/>
      <c r="E12878" s="203"/>
      <c r="F12878" s="203"/>
    </row>
    <row r="12879" spans="2:6" ht="15.75">
      <c r="B12879" s="188"/>
      <c r="C12879" s="188"/>
      <c r="D12879" s="203"/>
      <c r="E12879" s="203"/>
      <c r="F12879" s="203"/>
    </row>
    <row r="12880" spans="2:6" ht="15.75">
      <c r="B12880" s="188"/>
      <c r="C12880" s="188"/>
      <c r="D12880" s="203"/>
      <c r="E12880" s="203"/>
      <c r="F12880" s="203"/>
    </row>
    <row r="12881" spans="2:6" ht="15.75">
      <c r="B12881" s="188"/>
      <c r="C12881" s="188"/>
      <c r="D12881" s="203"/>
      <c r="E12881" s="203"/>
      <c r="F12881" s="203"/>
    </row>
    <row r="12882" spans="2:6" ht="15.75">
      <c r="B12882" s="188"/>
      <c r="C12882" s="188"/>
      <c r="D12882" s="203"/>
      <c r="E12882" s="203"/>
      <c r="F12882" s="203"/>
    </row>
    <row r="12883" spans="2:6" ht="15.75">
      <c r="B12883" s="188"/>
      <c r="C12883" s="188"/>
      <c r="D12883" s="203"/>
      <c r="E12883" s="203"/>
      <c r="F12883" s="203"/>
    </row>
    <row r="12884" spans="2:6" ht="15.75">
      <c r="B12884" s="188"/>
      <c r="C12884" s="188"/>
      <c r="D12884" s="203"/>
      <c r="E12884" s="203"/>
      <c r="F12884" s="203"/>
    </row>
    <row r="12885" spans="2:6" ht="15.75">
      <c r="B12885" s="188"/>
      <c r="C12885" s="188"/>
      <c r="D12885" s="203"/>
      <c r="E12885" s="203"/>
      <c r="F12885" s="203"/>
    </row>
    <row r="12886" spans="2:6" ht="15.75">
      <c r="B12886" s="188"/>
      <c r="C12886" s="188"/>
      <c r="D12886" s="203"/>
      <c r="E12886" s="203"/>
      <c r="F12886" s="203"/>
    </row>
    <row r="12887" spans="2:6" ht="15.75">
      <c r="B12887" s="188"/>
      <c r="C12887" s="188"/>
      <c r="D12887" s="203"/>
      <c r="E12887" s="203"/>
      <c r="F12887" s="203"/>
    </row>
    <row r="12888" spans="2:6" ht="15.75">
      <c r="B12888" s="188"/>
      <c r="C12888" s="188"/>
      <c r="D12888" s="203"/>
      <c r="E12888" s="203"/>
      <c r="F12888" s="203"/>
    </row>
    <row r="12889" spans="2:6" ht="15.75">
      <c r="B12889" s="188"/>
      <c r="C12889" s="188"/>
      <c r="D12889" s="203"/>
      <c r="E12889" s="203"/>
      <c r="F12889" s="203"/>
    </row>
    <row r="12890" spans="2:6" ht="15.75">
      <c r="B12890" s="188"/>
      <c r="C12890" s="188"/>
      <c r="D12890" s="203"/>
      <c r="E12890" s="203"/>
      <c r="F12890" s="203"/>
    </row>
    <row r="12891" spans="2:6" ht="15.75">
      <c r="B12891" s="188"/>
      <c r="C12891" s="188"/>
      <c r="D12891" s="203"/>
      <c r="E12891" s="203"/>
      <c r="F12891" s="203"/>
    </row>
    <row r="12892" spans="2:6" ht="15.75">
      <c r="B12892" s="188"/>
      <c r="C12892" s="188"/>
      <c r="D12892" s="203"/>
      <c r="E12892" s="203"/>
      <c r="F12892" s="203"/>
    </row>
    <row r="12893" spans="2:6" ht="15.75">
      <c r="B12893" s="188"/>
      <c r="C12893" s="188"/>
      <c r="D12893" s="203"/>
      <c r="E12893" s="203"/>
      <c r="F12893" s="203"/>
    </row>
    <row r="12894" spans="2:6" ht="15.75">
      <c r="B12894" s="188"/>
      <c r="C12894" s="188"/>
      <c r="D12894" s="203"/>
      <c r="E12894" s="203"/>
      <c r="F12894" s="203"/>
    </row>
    <row r="12895" spans="2:6" ht="15.75">
      <c r="B12895" s="188"/>
      <c r="C12895" s="188"/>
      <c r="D12895" s="203"/>
      <c r="E12895" s="203"/>
      <c r="F12895" s="203"/>
    </row>
    <row r="12896" spans="2:6" ht="15.75">
      <c r="B12896" s="188"/>
      <c r="C12896" s="188"/>
      <c r="D12896" s="203"/>
      <c r="E12896" s="203"/>
      <c r="F12896" s="203"/>
    </row>
    <row r="12897" spans="2:6" ht="15.75">
      <c r="B12897" s="188"/>
      <c r="C12897" s="188"/>
      <c r="D12897" s="203"/>
      <c r="E12897" s="203"/>
      <c r="F12897" s="203"/>
    </row>
    <row r="12898" spans="2:6" ht="15.75">
      <c r="B12898" s="188"/>
      <c r="C12898" s="188"/>
      <c r="D12898" s="203"/>
      <c r="E12898" s="203"/>
      <c r="F12898" s="203"/>
    </row>
    <row r="12899" spans="2:6" ht="15.75">
      <c r="B12899" s="188"/>
      <c r="C12899" s="188"/>
      <c r="D12899" s="203"/>
      <c r="E12899" s="203"/>
      <c r="F12899" s="203"/>
    </row>
    <row r="12900" spans="2:6" ht="15.75">
      <c r="B12900" s="188"/>
      <c r="C12900" s="188"/>
      <c r="D12900" s="203"/>
      <c r="E12900" s="203"/>
      <c r="F12900" s="203"/>
    </row>
    <row r="12901" spans="2:6" ht="15.75">
      <c r="B12901" s="188"/>
      <c r="C12901" s="188"/>
      <c r="D12901" s="203"/>
      <c r="E12901" s="203"/>
      <c r="F12901" s="203"/>
    </row>
    <row r="12902" spans="2:6" ht="15.75">
      <c r="B12902" s="188"/>
      <c r="C12902" s="188"/>
      <c r="D12902" s="203"/>
      <c r="E12902" s="203"/>
      <c r="F12902" s="203"/>
    </row>
    <row r="12903" spans="2:6" ht="15.75">
      <c r="B12903" s="188"/>
      <c r="C12903" s="188"/>
      <c r="D12903" s="203"/>
      <c r="E12903" s="203"/>
      <c r="F12903" s="203"/>
    </row>
    <row r="12904" spans="2:6" ht="15.75">
      <c r="B12904" s="188"/>
      <c r="C12904" s="188"/>
      <c r="D12904" s="203"/>
      <c r="E12904" s="203"/>
      <c r="F12904" s="203"/>
    </row>
    <row r="12905" spans="2:6" ht="15.75">
      <c r="B12905" s="188"/>
      <c r="C12905" s="188"/>
      <c r="D12905" s="203"/>
      <c r="E12905" s="203"/>
      <c r="F12905" s="203"/>
    </row>
    <row r="12906" spans="2:6" ht="15.75">
      <c r="B12906" s="188"/>
      <c r="C12906" s="188"/>
      <c r="D12906" s="203"/>
      <c r="E12906" s="203"/>
      <c r="F12906" s="203"/>
    </row>
    <row r="12907" spans="2:6" ht="15.75">
      <c r="B12907" s="188"/>
      <c r="C12907" s="188"/>
      <c r="D12907" s="203"/>
      <c r="E12907" s="203"/>
      <c r="F12907" s="203"/>
    </row>
    <row r="12908" spans="2:6" ht="15.75">
      <c r="B12908" s="188"/>
      <c r="C12908" s="188"/>
      <c r="D12908" s="203"/>
      <c r="E12908" s="203"/>
      <c r="F12908" s="203"/>
    </row>
    <row r="12909" spans="2:6" ht="15.75">
      <c r="B12909" s="188"/>
      <c r="C12909" s="188"/>
      <c r="D12909" s="203"/>
      <c r="E12909" s="203"/>
      <c r="F12909" s="203"/>
    </row>
    <row r="12910" spans="2:6" ht="15.75">
      <c r="B12910" s="188"/>
      <c r="C12910" s="188"/>
      <c r="D12910" s="203"/>
      <c r="E12910" s="203"/>
      <c r="F12910" s="203"/>
    </row>
    <row r="12911" spans="2:6" ht="15.75">
      <c r="B12911" s="188"/>
      <c r="C12911" s="188"/>
      <c r="D12911" s="203"/>
      <c r="E12911" s="203"/>
      <c r="F12911" s="203"/>
    </row>
    <row r="12912" spans="2:6" ht="15.75">
      <c r="B12912" s="188"/>
      <c r="C12912" s="188"/>
      <c r="D12912" s="203"/>
      <c r="E12912" s="203"/>
      <c r="F12912" s="203"/>
    </row>
    <row r="12913" spans="2:6" ht="15.75">
      <c r="B12913" s="188"/>
      <c r="C12913" s="188"/>
      <c r="D12913" s="203"/>
      <c r="E12913" s="203"/>
      <c r="F12913" s="203"/>
    </row>
    <row r="12914" spans="2:6" ht="15.75">
      <c r="B12914" s="188"/>
      <c r="C12914" s="188"/>
      <c r="D12914" s="203"/>
      <c r="E12914" s="203"/>
      <c r="F12914" s="203"/>
    </row>
    <row r="12915" spans="2:6" ht="15.75">
      <c r="B12915" s="188"/>
      <c r="C12915" s="188"/>
      <c r="D12915" s="203"/>
      <c r="E12915" s="203"/>
      <c r="F12915" s="203"/>
    </row>
    <row r="12916" spans="2:6" ht="15.75">
      <c r="B12916" s="188"/>
      <c r="C12916" s="188"/>
      <c r="D12916" s="203"/>
      <c r="E12916" s="203"/>
      <c r="F12916" s="203"/>
    </row>
    <row r="12917" spans="2:6" ht="15.75">
      <c r="B12917" s="188"/>
      <c r="C12917" s="188"/>
      <c r="D12917" s="203"/>
      <c r="E12917" s="203"/>
      <c r="F12917" s="203"/>
    </row>
    <row r="12918" spans="2:6" ht="15.75">
      <c r="B12918" s="188"/>
      <c r="C12918" s="188"/>
      <c r="D12918" s="203"/>
      <c r="E12918" s="203"/>
      <c r="F12918" s="203"/>
    </row>
    <row r="12919" spans="2:6" ht="15.75">
      <c r="B12919" s="188"/>
      <c r="C12919" s="188"/>
      <c r="D12919" s="203"/>
      <c r="E12919" s="203"/>
      <c r="F12919" s="203"/>
    </row>
    <row r="12920" spans="2:6" ht="15.75">
      <c r="B12920" s="188"/>
      <c r="C12920" s="188"/>
      <c r="D12920" s="203"/>
      <c r="E12920" s="203"/>
      <c r="F12920" s="203"/>
    </row>
    <row r="12921" spans="2:6" ht="15.75">
      <c r="B12921" s="188"/>
      <c r="C12921" s="188"/>
      <c r="D12921" s="203"/>
      <c r="E12921" s="203"/>
      <c r="F12921" s="203"/>
    </row>
    <row r="12922" spans="2:6" ht="15.75">
      <c r="B12922" s="188"/>
      <c r="C12922" s="188"/>
      <c r="D12922" s="203"/>
      <c r="E12922" s="203"/>
      <c r="F12922" s="203"/>
    </row>
    <row r="12923" spans="2:6" ht="15.75">
      <c r="B12923" s="188"/>
      <c r="C12923" s="188"/>
      <c r="D12923" s="203"/>
      <c r="E12923" s="203"/>
      <c r="F12923" s="203"/>
    </row>
    <row r="12924" spans="2:6" ht="15.75">
      <c r="B12924" s="188"/>
      <c r="C12924" s="188"/>
      <c r="D12924" s="203"/>
      <c r="E12924" s="203"/>
      <c r="F12924" s="203"/>
    </row>
    <row r="12925" spans="2:6" ht="15.75">
      <c r="B12925" s="188"/>
      <c r="C12925" s="188"/>
      <c r="D12925" s="203"/>
      <c r="E12925" s="203"/>
      <c r="F12925" s="203"/>
    </row>
    <row r="12926" spans="2:6" ht="15.75">
      <c r="B12926" s="188"/>
      <c r="C12926" s="188"/>
      <c r="D12926" s="203"/>
      <c r="E12926" s="203"/>
      <c r="F12926" s="203"/>
    </row>
    <row r="12927" spans="2:6" ht="15.75">
      <c r="B12927" s="188"/>
      <c r="C12927" s="188"/>
      <c r="D12927" s="203"/>
      <c r="E12927" s="203"/>
      <c r="F12927" s="203"/>
    </row>
    <row r="12928" spans="2:6" ht="15.75">
      <c r="B12928" s="188"/>
      <c r="C12928" s="188"/>
      <c r="D12928" s="203"/>
      <c r="E12928" s="203"/>
      <c r="F12928" s="203"/>
    </row>
    <row r="12929" spans="2:6" ht="15.75">
      <c r="B12929" s="188"/>
      <c r="C12929" s="188"/>
      <c r="D12929" s="203"/>
      <c r="E12929" s="203"/>
      <c r="F12929" s="203"/>
    </row>
    <row r="12930" spans="2:6" ht="15.75">
      <c r="B12930" s="188"/>
      <c r="C12930" s="188"/>
      <c r="D12930" s="203"/>
      <c r="E12930" s="203"/>
      <c r="F12930" s="203"/>
    </row>
    <row r="12931" spans="2:6" ht="15.75">
      <c r="B12931" s="188"/>
      <c r="C12931" s="188"/>
      <c r="D12931" s="203"/>
      <c r="E12931" s="203"/>
      <c r="F12931" s="203"/>
    </row>
    <row r="12932" spans="2:6" ht="15.75">
      <c r="B12932" s="188"/>
      <c r="C12932" s="188"/>
      <c r="D12932" s="203"/>
      <c r="E12932" s="203"/>
      <c r="F12932" s="203"/>
    </row>
    <row r="12933" spans="2:6" ht="15.75">
      <c r="B12933" s="188"/>
      <c r="C12933" s="188"/>
      <c r="D12933" s="203"/>
      <c r="E12933" s="203"/>
      <c r="F12933" s="203"/>
    </row>
    <row r="12934" spans="2:6" ht="15.75">
      <c r="B12934" s="188"/>
      <c r="C12934" s="188"/>
      <c r="D12934" s="203"/>
      <c r="E12934" s="203"/>
      <c r="F12934" s="203"/>
    </row>
    <row r="12935" spans="2:6" ht="15.75">
      <c r="B12935" s="188"/>
      <c r="C12935" s="188"/>
      <c r="D12935" s="203"/>
      <c r="E12935" s="203"/>
      <c r="F12935" s="203"/>
    </row>
    <row r="12936" spans="2:6" ht="15.75">
      <c r="B12936" s="188"/>
      <c r="C12936" s="188"/>
      <c r="D12936" s="203"/>
      <c r="E12936" s="203"/>
      <c r="F12936" s="203"/>
    </row>
    <row r="12937" spans="2:6" ht="15.75">
      <c r="B12937" s="188"/>
      <c r="C12937" s="188"/>
      <c r="D12937" s="203"/>
      <c r="E12937" s="203"/>
      <c r="F12937" s="203"/>
    </row>
    <row r="12938" spans="2:6" ht="15.75">
      <c r="B12938" s="188"/>
      <c r="C12938" s="188"/>
      <c r="D12938" s="203"/>
      <c r="E12938" s="203"/>
      <c r="F12938" s="203"/>
    </row>
    <row r="12939" spans="2:6" ht="15.75">
      <c r="B12939" s="188"/>
      <c r="C12939" s="188"/>
      <c r="D12939" s="203"/>
      <c r="E12939" s="203"/>
      <c r="F12939" s="203"/>
    </row>
    <row r="12940" spans="2:6" ht="15.75">
      <c r="B12940" s="188"/>
      <c r="C12940" s="188"/>
      <c r="D12940" s="203"/>
      <c r="E12940" s="203"/>
      <c r="F12940" s="203"/>
    </row>
    <row r="12941" spans="2:6" ht="15.75">
      <c r="B12941" s="188"/>
      <c r="C12941" s="188"/>
      <c r="D12941" s="203"/>
      <c r="E12941" s="203"/>
      <c r="F12941" s="203"/>
    </row>
    <row r="12942" spans="2:6" ht="15.75">
      <c r="B12942" s="188"/>
      <c r="C12942" s="188"/>
      <c r="D12942" s="203"/>
      <c r="E12942" s="203"/>
      <c r="F12942" s="203"/>
    </row>
    <row r="12943" spans="2:6" ht="15.75">
      <c r="B12943" s="188"/>
      <c r="C12943" s="188"/>
      <c r="D12943" s="203"/>
      <c r="E12943" s="203"/>
      <c r="F12943" s="203"/>
    </row>
    <row r="12944" spans="2:6" ht="15.75">
      <c r="B12944" s="188"/>
      <c r="C12944" s="188"/>
      <c r="D12944" s="203"/>
      <c r="E12944" s="203"/>
      <c r="F12944" s="203"/>
    </row>
    <row r="12945" spans="2:6" ht="15.75">
      <c r="B12945" s="188"/>
      <c r="C12945" s="188"/>
      <c r="D12945" s="203"/>
      <c r="E12945" s="203"/>
      <c r="F12945" s="203"/>
    </row>
    <row r="12946" spans="2:6" ht="15.75">
      <c r="B12946" s="188"/>
      <c r="C12946" s="188"/>
      <c r="D12946" s="203"/>
      <c r="E12946" s="203"/>
      <c r="F12946" s="203"/>
    </row>
    <row r="12947" spans="2:6" ht="15.75">
      <c r="B12947" s="188"/>
      <c r="C12947" s="188"/>
      <c r="D12947" s="203"/>
      <c r="E12947" s="203"/>
      <c r="F12947" s="203"/>
    </row>
    <row r="12948" spans="2:6" ht="15.75">
      <c r="B12948" s="188"/>
      <c r="C12948" s="188"/>
      <c r="D12948" s="203"/>
      <c r="E12948" s="203"/>
      <c r="F12948" s="203"/>
    </row>
    <row r="12949" spans="2:6" ht="15.75">
      <c r="B12949" s="188"/>
      <c r="C12949" s="188"/>
      <c r="D12949" s="203"/>
      <c r="E12949" s="203"/>
      <c r="F12949" s="203"/>
    </row>
    <row r="12950" spans="2:6" ht="15.75">
      <c r="B12950" s="188"/>
      <c r="C12950" s="188"/>
      <c r="D12950" s="203"/>
      <c r="E12950" s="203"/>
      <c r="F12950" s="203"/>
    </row>
    <row r="12951" spans="2:6" ht="15.75">
      <c r="B12951" s="188"/>
      <c r="C12951" s="188"/>
      <c r="D12951" s="203"/>
      <c r="E12951" s="203"/>
      <c r="F12951" s="203"/>
    </row>
    <row r="12952" spans="2:6" ht="15.75">
      <c r="B12952" s="188"/>
      <c r="C12952" s="188"/>
      <c r="D12952" s="203"/>
      <c r="E12952" s="203"/>
      <c r="F12952" s="203"/>
    </row>
    <row r="12953" spans="2:6" ht="15.75">
      <c r="B12953" s="188"/>
      <c r="C12953" s="188"/>
      <c r="D12953" s="203"/>
      <c r="E12953" s="203"/>
      <c r="F12953" s="203"/>
    </row>
    <row r="12954" spans="2:6" ht="15.75">
      <c r="B12954" s="188"/>
      <c r="C12954" s="188"/>
      <c r="D12954" s="203"/>
      <c r="E12954" s="203"/>
      <c r="F12954" s="203"/>
    </row>
    <row r="12955" spans="2:6" ht="15.75">
      <c r="B12955" s="188"/>
      <c r="C12955" s="188"/>
      <c r="D12955" s="203"/>
      <c r="E12955" s="203"/>
      <c r="F12955" s="203"/>
    </row>
    <row r="12956" spans="2:6" ht="15.75">
      <c r="B12956" s="188"/>
      <c r="C12956" s="188"/>
      <c r="D12956" s="203"/>
      <c r="E12956" s="203"/>
      <c r="F12956" s="203"/>
    </row>
    <row r="12957" spans="2:6" ht="15.75">
      <c r="B12957" s="188"/>
      <c r="C12957" s="188"/>
      <c r="D12957" s="203"/>
      <c r="E12957" s="203"/>
      <c r="F12957" s="203"/>
    </row>
    <row r="12958" spans="2:6" ht="15.75">
      <c r="B12958" s="188"/>
      <c r="C12958" s="188"/>
      <c r="D12958" s="203"/>
      <c r="E12958" s="203"/>
      <c r="F12958" s="203"/>
    </row>
    <row r="12959" spans="2:6" ht="15.75">
      <c r="B12959" s="188"/>
      <c r="C12959" s="188"/>
      <c r="D12959" s="203"/>
      <c r="E12959" s="203"/>
      <c r="F12959" s="203"/>
    </row>
    <row r="12960" spans="2:6" ht="15.75">
      <c r="B12960" s="188"/>
      <c r="C12960" s="188"/>
      <c r="D12960" s="203"/>
      <c r="E12960" s="203"/>
      <c r="F12960" s="203"/>
    </row>
    <row r="12961" spans="2:6" ht="15.75">
      <c r="B12961" s="188"/>
      <c r="C12961" s="188"/>
      <c r="D12961" s="203"/>
      <c r="E12961" s="203"/>
      <c r="F12961" s="203"/>
    </row>
    <row r="12962" spans="2:6" ht="15.75">
      <c r="B12962" s="188"/>
      <c r="C12962" s="188"/>
      <c r="D12962" s="203"/>
      <c r="E12962" s="203"/>
      <c r="F12962" s="203"/>
    </row>
    <row r="12963" spans="2:6" ht="15.75">
      <c r="B12963" s="188"/>
      <c r="C12963" s="188"/>
      <c r="D12963" s="203"/>
      <c r="E12963" s="203"/>
      <c r="F12963" s="203"/>
    </row>
    <row r="12964" spans="2:6" ht="15.75">
      <c r="B12964" s="188"/>
      <c r="C12964" s="188"/>
      <c r="D12964" s="203"/>
      <c r="E12964" s="203"/>
      <c r="F12964" s="203"/>
    </row>
    <row r="12965" spans="2:6" ht="15.75">
      <c r="B12965" s="188"/>
      <c r="C12965" s="188"/>
      <c r="D12965" s="203"/>
      <c r="E12965" s="203"/>
      <c r="F12965" s="203"/>
    </row>
    <row r="12966" spans="2:6" ht="15.75">
      <c r="B12966" s="188"/>
      <c r="C12966" s="188"/>
      <c r="D12966" s="203"/>
      <c r="E12966" s="203"/>
      <c r="F12966" s="203"/>
    </row>
    <row r="12967" spans="2:6" ht="15.75">
      <c r="B12967" s="188"/>
      <c r="C12967" s="188"/>
      <c r="D12967" s="203"/>
      <c r="E12967" s="203"/>
      <c r="F12967" s="203"/>
    </row>
    <row r="12968" spans="2:6" ht="15.75">
      <c r="B12968" s="188"/>
      <c r="C12968" s="188"/>
      <c r="D12968" s="203"/>
      <c r="E12968" s="203"/>
      <c r="F12968" s="203"/>
    </row>
    <row r="12969" spans="2:6" ht="15.75">
      <c r="B12969" s="188"/>
      <c r="C12969" s="188"/>
      <c r="D12969" s="203"/>
      <c r="E12969" s="203"/>
      <c r="F12969" s="203"/>
    </row>
    <row r="12970" spans="2:6" ht="15.75">
      <c r="B12970" s="188"/>
      <c r="C12970" s="188"/>
      <c r="D12970" s="203"/>
      <c r="E12970" s="203"/>
      <c r="F12970" s="203"/>
    </row>
    <row r="12971" spans="2:6" ht="15.75">
      <c r="B12971" s="188"/>
      <c r="C12971" s="188"/>
      <c r="D12971" s="203"/>
      <c r="E12971" s="203"/>
      <c r="F12971" s="203"/>
    </row>
    <row r="12972" spans="2:6" ht="15.75">
      <c r="B12972" s="188"/>
      <c r="C12972" s="188"/>
      <c r="D12972" s="203"/>
      <c r="E12972" s="203"/>
      <c r="F12972" s="203"/>
    </row>
    <row r="12973" spans="2:6" ht="15.75">
      <c r="B12973" s="188"/>
      <c r="C12973" s="188"/>
      <c r="D12973" s="203"/>
      <c r="E12973" s="203"/>
      <c r="F12973" s="203"/>
    </row>
    <row r="12974" spans="2:6" ht="15.75">
      <c r="B12974" s="188"/>
      <c r="C12974" s="188"/>
      <c r="D12974" s="203"/>
      <c r="E12974" s="203"/>
      <c r="F12974" s="203"/>
    </row>
    <row r="12975" spans="2:6" ht="15.75">
      <c r="B12975" s="188"/>
      <c r="C12975" s="188"/>
      <c r="D12975" s="203"/>
      <c r="E12975" s="203"/>
      <c r="F12975" s="203"/>
    </row>
    <row r="12976" spans="2:6" ht="15.75">
      <c r="B12976" s="188"/>
      <c r="C12976" s="188"/>
      <c r="D12976" s="203"/>
      <c r="E12976" s="203"/>
      <c r="F12976" s="203"/>
    </row>
    <row r="12977" spans="2:6" ht="15.75">
      <c r="B12977" s="188"/>
      <c r="C12977" s="188"/>
      <c r="D12977" s="203"/>
      <c r="E12977" s="203"/>
      <c r="F12977" s="203"/>
    </row>
    <row r="12978" spans="2:6" ht="15.75">
      <c r="B12978" s="188"/>
      <c r="C12978" s="188"/>
      <c r="D12978" s="203"/>
      <c r="E12978" s="203"/>
      <c r="F12978" s="203"/>
    </row>
    <row r="12979" spans="2:6" ht="15.75">
      <c r="B12979" s="188"/>
      <c r="C12979" s="188"/>
      <c r="D12979" s="203"/>
      <c r="E12979" s="203"/>
      <c r="F12979" s="203"/>
    </row>
    <row r="12980" spans="2:6" ht="15.75">
      <c r="B12980" s="188"/>
      <c r="C12980" s="188"/>
      <c r="D12980" s="203"/>
      <c r="E12980" s="203"/>
      <c r="F12980" s="203"/>
    </row>
    <row r="12981" spans="2:6" ht="15.75">
      <c r="B12981" s="188"/>
      <c r="C12981" s="188"/>
      <c r="D12981" s="203"/>
      <c r="E12981" s="203"/>
      <c r="F12981" s="203"/>
    </row>
    <row r="12982" spans="2:6" ht="15.75">
      <c r="B12982" s="188"/>
      <c r="C12982" s="188"/>
      <c r="D12982" s="203"/>
      <c r="E12982" s="203"/>
      <c r="F12982" s="203"/>
    </row>
    <row r="12983" spans="2:6" ht="15.75">
      <c r="B12983" s="188"/>
      <c r="C12983" s="188"/>
      <c r="D12983" s="203"/>
      <c r="E12983" s="203"/>
      <c r="F12983" s="203"/>
    </row>
    <row r="12984" spans="2:6" ht="15.75">
      <c r="B12984" s="188"/>
      <c r="C12984" s="188"/>
      <c r="D12984" s="203"/>
      <c r="E12984" s="203"/>
      <c r="F12984" s="203"/>
    </row>
    <row r="12985" spans="2:6" ht="15.75">
      <c r="B12985" s="188"/>
      <c r="C12985" s="188"/>
      <c r="D12985" s="203"/>
      <c r="E12985" s="203"/>
      <c r="F12985" s="203"/>
    </row>
    <row r="12986" spans="2:6" ht="15.75">
      <c r="B12986" s="188"/>
      <c r="C12986" s="188"/>
      <c r="D12986" s="203"/>
      <c r="E12986" s="203"/>
      <c r="F12986" s="203"/>
    </row>
    <row r="12987" spans="2:6" ht="15.75">
      <c r="B12987" s="188"/>
      <c r="C12987" s="188"/>
      <c r="D12987" s="203"/>
      <c r="E12987" s="203"/>
      <c r="F12987" s="203"/>
    </row>
    <row r="12988" spans="2:6" ht="15.75">
      <c r="B12988" s="188"/>
      <c r="C12988" s="188"/>
      <c r="D12988" s="203"/>
      <c r="E12988" s="203"/>
      <c r="F12988" s="203"/>
    </row>
    <row r="12989" spans="2:6" ht="15.75">
      <c r="B12989" s="188"/>
      <c r="C12989" s="188"/>
      <c r="D12989" s="203"/>
      <c r="E12989" s="203"/>
      <c r="F12989" s="203"/>
    </row>
    <row r="12990" spans="2:6" ht="15.75">
      <c r="B12990" s="188"/>
      <c r="C12990" s="188"/>
      <c r="D12990" s="203"/>
      <c r="E12990" s="203"/>
      <c r="F12990" s="203"/>
    </row>
    <row r="12991" spans="2:6" ht="15.75">
      <c r="B12991" s="188"/>
      <c r="C12991" s="188"/>
      <c r="D12991" s="203"/>
      <c r="E12991" s="203"/>
      <c r="F12991" s="203"/>
    </row>
    <row r="12992" spans="2:6" ht="15.75">
      <c r="B12992" s="188"/>
      <c r="C12992" s="188"/>
      <c r="D12992" s="203"/>
      <c r="E12992" s="203"/>
      <c r="F12992" s="203"/>
    </row>
    <row r="12993" spans="2:6" ht="15.75">
      <c r="B12993" s="188"/>
      <c r="C12993" s="188"/>
      <c r="D12993" s="203"/>
      <c r="E12993" s="203"/>
      <c r="F12993" s="203"/>
    </row>
    <row r="12994" spans="2:6" ht="15.75">
      <c r="B12994" s="188"/>
      <c r="C12994" s="188"/>
      <c r="D12994" s="203"/>
      <c r="E12994" s="203"/>
      <c r="F12994" s="203"/>
    </row>
    <row r="12995" spans="2:6" ht="15.75">
      <c r="B12995" s="188"/>
      <c r="C12995" s="188"/>
      <c r="D12995" s="203"/>
      <c r="E12995" s="203"/>
      <c r="F12995" s="203"/>
    </row>
    <row r="12996" spans="2:6" ht="15.75">
      <c r="B12996" s="188"/>
      <c r="C12996" s="188"/>
      <c r="D12996" s="203"/>
      <c r="E12996" s="203"/>
      <c r="F12996" s="203"/>
    </row>
    <row r="12997" spans="2:6" ht="15.75">
      <c r="B12997" s="188"/>
      <c r="C12997" s="188"/>
      <c r="D12997" s="203"/>
      <c r="E12997" s="203"/>
      <c r="F12997" s="203"/>
    </row>
    <row r="12998" spans="2:6" ht="15.75">
      <c r="B12998" s="188"/>
      <c r="C12998" s="188"/>
      <c r="D12998" s="203"/>
      <c r="E12998" s="203"/>
      <c r="F12998" s="203"/>
    </row>
    <row r="12999" spans="2:6" ht="15.75">
      <c r="B12999" s="188"/>
      <c r="C12999" s="188"/>
      <c r="D12999" s="203"/>
      <c r="E12999" s="203"/>
      <c r="F12999" s="203"/>
    </row>
    <row r="13000" spans="2:6" ht="15.75">
      <c r="B13000" s="188"/>
      <c r="C13000" s="188"/>
      <c r="D13000" s="203"/>
      <c r="E13000" s="203"/>
      <c r="F13000" s="203"/>
    </row>
    <row r="13001" spans="2:6" ht="15.75">
      <c r="B13001" s="188"/>
      <c r="C13001" s="188"/>
      <c r="D13001" s="203"/>
      <c r="E13001" s="203"/>
      <c r="F13001" s="203"/>
    </row>
    <row r="13002" spans="2:6" ht="15.75">
      <c r="B13002" s="188"/>
      <c r="C13002" s="188"/>
      <c r="D13002" s="203"/>
      <c r="E13002" s="203"/>
      <c r="F13002" s="203"/>
    </row>
    <row r="13003" spans="2:6" ht="15.75">
      <c r="B13003" s="188"/>
      <c r="C13003" s="188"/>
      <c r="D13003" s="203"/>
      <c r="E13003" s="203"/>
      <c r="F13003" s="203"/>
    </row>
    <row r="13004" spans="2:6" ht="15.75">
      <c r="B13004" s="188"/>
      <c r="C13004" s="188"/>
      <c r="D13004" s="203"/>
      <c r="E13004" s="203"/>
      <c r="F13004" s="203"/>
    </row>
    <row r="13005" spans="2:6" ht="15.75">
      <c r="B13005" s="188"/>
      <c r="C13005" s="188"/>
      <c r="D13005" s="203"/>
      <c r="E13005" s="203"/>
      <c r="F13005" s="203"/>
    </row>
    <row r="13006" spans="2:6" ht="15.75">
      <c r="B13006" s="188"/>
      <c r="C13006" s="188"/>
      <c r="D13006" s="203"/>
      <c r="E13006" s="203"/>
      <c r="F13006" s="203"/>
    </row>
    <row r="13007" spans="2:6" ht="15.75">
      <c r="B13007" s="188"/>
      <c r="C13007" s="188"/>
      <c r="D13007" s="203"/>
      <c r="E13007" s="203"/>
      <c r="F13007" s="203"/>
    </row>
    <row r="13008" spans="2:6" ht="15.75">
      <c r="B13008" s="188"/>
      <c r="C13008" s="188"/>
      <c r="D13008" s="203"/>
      <c r="E13008" s="203"/>
      <c r="F13008" s="203"/>
    </row>
    <row r="13009" spans="2:6" ht="15.75">
      <c r="B13009" s="188"/>
      <c r="C13009" s="188"/>
      <c r="D13009" s="203"/>
      <c r="E13009" s="203"/>
      <c r="F13009" s="203"/>
    </row>
    <row r="13010" spans="2:6" ht="15.75">
      <c r="B13010" s="188"/>
      <c r="C13010" s="188"/>
      <c r="D13010" s="203"/>
      <c r="E13010" s="203"/>
      <c r="F13010" s="203"/>
    </row>
    <row r="13011" spans="2:6" ht="15.75">
      <c r="B13011" s="188"/>
      <c r="C13011" s="188"/>
      <c r="D13011" s="203"/>
      <c r="E13011" s="203"/>
      <c r="F13011" s="203"/>
    </row>
    <row r="13012" spans="2:6" ht="15.75">
      <c r="B13012" s="188"/>
      <c r="C13012" s="188"/>
      <c r="D13012" s="203"/>
      <c r="E13012" s="203"/>
      <c r="F13012" s="203"/>
    </row>
    <row r="13013" spans="2:6" ht="15.75">
      <c r="B13013" s="188"/>
      <c r="C13013" s="188"/>
      <c r="D13013" s="203"/>
      <c r="E13013" s="203"/>
      <c r="F13013" s="203"/>
    </row>
    <row r="13014" spans="2:6" ht="15.75">
      <c r="B13014" s="188"/>
      <c r="C13014" s="188"/>
      <c r="D13014" s="203"/>
      <c r="E13014" s="203"/>
      <c r="F13014" s="203"/>
    </row>
    <row r="13015" spans="2:6" ht="15.75">
      <c r="B13015" s="188"/>
      <c r="C13015" s="188"/>
      <c r="D13015" s="203"/>
      <c r="E13015" s="203"/>
      <c r="F13015" s="203"/>
    </row>
    <row r="13016" spans="2:6" ht="15.75">
      <c r="B13016" s="188"/>
      <c r="C13016" s="188"/>
      <c r="D13016" s="203"/>
      <c r="E13016" s="203"/>
      <c r="F13016" s="203"/>
    </row>
    <row r="13017" spans="2:6" ht="15.75">
      <c r="B13017" s="188"/>
      <c r="C13017" s="188"/>
      <c r="D13017" s="203"/>
      <c r="E13017" s="203"/>
      <c r="F13017" s="203"/>
    </row>
    <row r="13018" spans="2:6" ht="15.75">
      <c r="B13018" s="188"/>
      <c r="C13018" s="188"/>
      <c r="D13018" s="203"/>
      <c r="E13018" s="203"/>
      <c r="F13018" s="203"/>
    </row>
    <row r="13019" spans="2:6" ht="15.75">
      <c r="B13019" s="188"/>
      <c r="C13019" s="188"/>
      <c r="D13019" s="203"/>
      <c r="E13019" s="203"/>
      <c r="F13019" s="203"/>
    </row>
    <row r="13020" spans="2:6" ht="15.75">
      <c r="B13020" s="188"/>
      <c r="C13020" s="188"/>
      <c r="D13020" s="203"/>
      <c r="E13020" s="203"/>
      <c r="F13020" s="203"/>
    </row>
    <row r="13021" spans="2:6" ht="15.75">
      <c r="B13021" s="188"/>
      <c r="C13021" s="188"/>
      <c r="D13021" s="203"/>
      <c r="E13021" s="203"/>
      <c r="F13021" s="203"/>
    </row>
    <row r="13022" spans="2:6" ht="15.75">
      <c r="B13022" s="188"/>
      <c r="C13022" s="188"/>
      <c r="D13022" s="203"/>
      <c r="E13022" s="203"/>
      <c r="F13022" s="203"/>
    </row>
    <row r="13023" spans="2:6" ht="15.75">
      <c r="B13023" s="188"/>
      <c r="C13023" s="188"/>
      <c r="D13023" s="203"/>
      <c r="E13023" s="203"/>
      <c r="F13023" s="203"/>
    </row>
    <row r="13024" spans="2:6" ht="15.75">
      <c r="B13024" s="188"/>
      <c r="C13024" s="188"/>
      <c r="D13024" s="203"/>
      <c r="E13024" s="203"/>
      <c r="F13024" s="203"/>
    </row>
    <row r="13025" spans="2:6" ht="15.75">
      <c r="B13025" s="188"/>
      <c r="C13025" s="188"/>
      <c r="D13025" s="203"/>
      <c r="E13025" s="203"/>
      <c r="F13025" s="203"/>
    </row>
    <row r="13026" spans="2:6" ht="15.75">
      <c r="B13026" s="188"/>
      <c r="C13026" s="188"/>
      <c r="D13026" s="203"/>
      <c r="E13026" s="203"/>
      <c r="F13026" s="203"/>
    </row>
    <row r="13027" spans="2:6" ht="15.75">
      <c r="B13027" s="188"/>
      <c r="C13027" s="188"/>
      <c r="D13027" s="203"/>
      <c r="E13027" s="203"/>
      <c r="F13027" s="203"/>
    </row>
    <row r="13028" spans="2:6" ht="15.75">
      <c r="B13028" s="188"/>
      <c r="C13028" s="188"/>
      <c r="D13028" s="203"/>
      <c r="E13028" s="203"/>
      <c r="F13028" s="203"/>
    </row>
    <row r="13029" spans="2:6" ht="15.75">
      <c r="B13029" s="188"/>
      <c r="C13029" s="188"/>
      <c r="D13029" s="203"/>
      <c r="E13029" s="203"/>
      <c r="F13029" s="203"/>
    </row>
    <row r="13030" spans="2:6" ht="15.75">
      <c r="B13030" s="188"/>
      <c r="C13030" s="188"/>
      <c r="D13030" s="203"/>
      <c r="E13030" s="203"/>
      <c r="F13030" s="203"/>
    </row>
    <row r="13031" spans="2:6" ht="15.75">
      <c r="B13031" s="188"/>
      <c r="C13031" s="188"/>
      <c r="D13031" s="203"/>
      <c r="E13031" s="203"/>
      <c r="F13031" s="203"/>
    </row>
    <row r="13032" spans="2:6" ht="15.75">
      <c r="B13032" s="188"/>
      <c r="C13032" s="188"/>
      <c r="D13032" s="203"/>
      <c r="E13032" s="203"/>
      <c r="F13032" s="203"/>
    </row>
    <row r="13033" spans="2:6" ht="15.75">
      <c r="B13033" s="188"/>
      <c r="C13033" s="188"/>
      <c r="D13033" s="203"/>
      <c r="E13033" s="203"/>
      <c r="F13033" s="203"/>
    </row>
    <row r="13034" spans="2:6" ht="15.75">
      <c r="B13034" s="188"/>
      <c r="C13034" s="188"/>
      <c r="D13034" s="203"/>
      <c r="E13034" s="203"/>
      <c r="F13034" s="203"/>
    </row>
    <row r="13035" spans="2:6" ht="15.75">
      <c r="B13035" s="188"/>
      <c r="C13035" s="188"/>
      <c r="D13035" s="203"/>
      <c r="E13035" s="203"/>
      <c r="F13035" s="203"/>
    </row>
    <row r="13036" spans="2:6" ht="15.75">
      <c r="B13036" s="188"/>
      <c r="C13036" s="188"/>
      <c r="D13036" s="203"/>
      <c r="E13036" s="203"/>
      <c r="F13036" s="203"/>
    </row>
    <row r="13037" spans="2:6" ht="15.75">
      <c r="B13037" s="188"/>
      <c r="C13037" s="188"/>
      <c r="D13037" s="203"/>
      <c r="E13037" s="203"/>
      <c r="F13037" s="203"/>
    </row>
    <row r="13038" spans="2:6" ht="15.75">
      <c r="B13038" s="188"/>
      <c r="C13038" s="188"/>
      <c r="D13038" s="203"/>
      <c r="E13038" s="203"/>
      <c r="F13038" s="203"/>
    </row>
    <row r="13039" spans="2:6" ht="15.75">
      <c r="B13039" s="188"/>
      <c r="C13039" s="188"/>
      <c r="D13039" s="203"/>
      <c r="E13039" s="203"/>
      <c r="F13039" s="203"/>
    </row>
    <row r="13040" spans="2:6" ht="15.75">
      <c r="B13040" s="188"/>
      <c r="C13040" s="188"/>
      <c r="D13040" s="203"/>
      <c r="E13040" s="203"/>
      <c r="F13040" s="203"/>
    </row>
    <row r="13041" spans="2:6" ht="15.75">
      <c r="B13041" s="188"/>
      <c r="C13041" s="188"/>
      <c r="D13041" s="203"/>
      <c r="E13041" s="203"/>
      <c r="F13041" s="203"/>
    </row>
    <row r="13042" spans="2:6" ht="15.75">
      <c r="B13042" s="188"/>
      <c r="C13042" s="188"/>
      <c r="D13042" s="203"/>
      <c r="E13042" s="203"/>
      <c r="F13042" s="203"/>
    </row>
    <row r="13043" spans="2:6" ht="15.75">
      <c r="B13043" s="188"/>
      <c r="C13043" s="188"/>
      <c r="D13043" s="203"/>
      <c r="E13043" s="203"/>
      <c r="F13043" s="203"/>
    </row>
    <row r="13044" spans="2:6" ht="15.75">
      <c r="B13044" s="188"/>
      <c r="C13044" s="188"/>
      <c r="D13044" s="203"/>
      <c r="E13044" s="203"/>
      <c r="F13044" s="203"/>
    </row>
    <row r="13045" spans="2:6" ht="15.75">
      <c r="B13045" s="188"/>
      <c r="C13045" s="188"/>
      <c r="D13045" s="203"/>
      <c r="E13045" s="203"/>
      <c r="F13045" s="203"/>
    </row>
    <row r="13046" spans="2:6" ht="15.75">
      <c r="B13046" s="188"/>
      <c r="C13046" s="188"/>
      <c r="D13046" s="203"/>
      <c r="E13046" s="203"/>
      <c r="F13046" s="203"/>
    </row>
    <row r="13047" spans="2:6" ht="15.75">
      <c r="B13047" s="188"/>
      <c r="C13047" s="188"/>
      <c r="D13047" s="203"/>
      <c r="E13047" s="203"/>
      <c r="F13047" s="203"/>
    </row>
    <row r="13048" spans="2:6" ht="15.75">
      <c r="B13048" s="188"/>
      <c r="C13048" s="188"/>
      <c r="D13048" s="203"/>
      <c r="E13048" s="203"/>
      <c r="F13048" s="203"/>
    </row>
    <row r="13049" spans="2:6" ht="15.75">
      <c r="B13049" s="188"/>
      <c r="C13049" s="188"/>
      <c r="D13049" s="203"/>
      <c r="E13049" s="203"/>
      <c r="F13049" s="203"/>
    </row>
    <row r="13050" spans="2:6" ht="15.75">
      <c r="B13050" s="188"/>
      <c r="C13050" s="188"/>
      <c r="D13050" s="203"/>
      <c r="E13050" s="203"/>
      <c r="F13050" s="203"/>
    </row>
    <row r="13051" spans="2:6" ht="15.75">
      <c r="B13051" s="188"/>
      <c r="C13051" s="188"/>
      <c r="D13051" s="203"/>
      <c r="E13051" s="203"/>
      <c r="F13051" s="203"/>
    </row>
    <row r="13052" spans="2:6" ht="15.75">
      <c r="B13052" s="188"/>
      <c r="C13052" s="188"/>
      <c r="D13052" s="203"/>
      <c r="E13052" s="203"/>
      <c r="F13052" s="203"/>
    </row>
    <row r="13053" spans="2:6" ht="15.75">
      <c r="B13053" s="188"/>
      <c r="C13053" s="188"/>
      <c r="D13053" s="203"/>
      <c r="E13053" s="203"/>
      <c r="F13053" s="203"/>
    </row>
    <row r="13054" spans="2:6" ht="15.75">
      <c r="B13054" s="188"/>
      <c r="C13054" s="188"/>
      <c r="D13054" s="203"/>
      <c r="E13054" s="203"/>
      <c r="F13054" s="203"/>
    </row>
    <row r="13055" spans="2:6" ht="15.75">
      <c r="B13055" s="188"/>
      <c r="C13055" s="188"/>
      <c r="D13055" s="203"/>
      <c r="E13055" s="203"/>
      <c r="F13055" s="203"/>
    </row>
    <row r="13056" spans="2:6" ht="15.75">
      <c r="B13056" s="188"/>
      <c r="C13056" s="188"/>
      <c r="D13056" s="203"/>
      <c r="E13056" s="203"/>
      <c r="F13056" s="203"/>
    </row>
    <row r="13057" spans="2:6" ht="15.75">
      <c r="B13057" s="188"/>
      <c r="C13057" s="188"/>
      <c r="D13057" s="203"/>
      <c r="E13057" s="203"/>
      <c r="F13057" s="203"/>
    </row>
    <row r="13058" spans="2:6" ht="15.75">
      <c r="B13058" s="188"/>
      <c r="C13058" s="188"/>
      <c r="D13058" s="203"/>
      <c r="E13058" s="203"/>
      <c r="F13058" s="203"/>
    </row>
    <row r="13059" spans="2:6" ht="15.75">
      <c r="B13059" s="188"/>
      <c r="C13059" s="188"/>
      <c r="D13059" s="203"/>
      <c r="E13059" s="203"/>
      <c r="F13059" s="203"/>
    </row>
    <row r="13060" spans="2:6" ht="15.75">
      <c r="B13060" s="188"/>
      <c r="C13060" s="188"/>
      <c r="D13060" s="203"/>
      <c r="E13060" s="203"/>
      <c r="F13060" s="203"/>
    </row>
    <row r="13061" spans="2:6" ht="15.75">
      <c r="B13061" s="188"/>
      <c r="C13061" s="188"/>
      <c r="D13061" s="203"/>
      <c r="E13061" s="203"/>
      <c r="F13061" s="203"/>
    </row>
    <row r="13062" spans="2:6" ht="15.75">
      <c r="B13062" s="188"/>
      <c r="C13062" s="188"/>
      <c r="D13062" s="203"/>
      <c r="E13062" s="203"/>
      <c r="F13062" s="203"/>
    </row>
    <row r="13063" spans="2:6" ht="15.75">
      <c r="B13063" s="188"/>
      <c r="C13063" s="188"/>
      <c r="D13063" s="203"/>
      <c r="E13063" s="203"/>
      <c r="F13063" s="203"/>
    </row>
    <row r="13064" spans="2:6" ht="15.75">
      <c r="B13064" s="188"/>
      <c r="C13064" s="188"/>
      <c r="D13064" s="203"/>
      <c r="E13064" s="203"/>
      <c r="F13064" s="203"/>
    </row>
    <row r="13065" spans="2:6" ht="15.75">
      <c r="B13065" s="188"/>
      <c r="C13065" s="188"/>
      <c r="D13065" s="203"/>
      <c r="E13065" s="203"/>
      <c r="F13065" s="203"/>
    </row>
    <row r="13066" spans="2:6" ht="15.75">
      <c r="B13066" s="188"/>
      <c r="C13066" s="188"/>
      <c r="D13066" s="203"/>
      <c r="E13066" s="203"/>
      <c r="F13066" s="203"/>
    </row>
    <row r="13067" spans="2:6" ht="15.75">
      <c r="B13067" s="188"/>
      <c r="C13067" s="188"/>
      <c r="D13067" s="203"/>
      <c r="E13067" s="203"/>
      <c r="F13067" s="203"/>
    </row>
    <row r="13068" spans="2:6" ht="15.75">
      <c r="B13068" s="188"/>
      <c r="C13068" s="188"/>
      <c r="D13068" s="203"/>
      <c r="E13068" s="203"/>
      <c r="F13068" s="203"/>
    </row>
    <row r="13069" spans="2:6" ht="15.75">
      <c r="B13069" s="188"/>
      <c r="C13069" s="188"/>
      <c r="D13069" s="203"/>
      <c r="E13069" s="203"/>
      <c r="F13069" s="203"/>
    </row>
    <row r="13070" spans="2:6" ht="15.75">
      <c r="B13070" s="188"/>
      <c r="C13070" s="188"/>
      <c r="D13070" s="203"/>
      <c r="E13070" s="203"/>
      <c r="F13070" s="203"/>
    </row>
    <row r="13071" spans="2:6" ht="15.75">
      <c r="B13071" s="188"/>
      <c r="C13071" s="188"/>
      <c r="D13071" s="203"/>
      <c r="E13071" s="203"/>
      <c r="F13071" s="203"/>
    </row>
    <row r="13072" spans="2:6" ht="15.75">
      <c r="B13072" s="188"/>
      <c r="C13072" s="188"/>
      <c r="D13072" s="203"/>
      <c r="E13072" s="203"/>
      <c r="F13072" s="203"/>
    </row>
    <row r="13073" spans="2:6" ht="15.75">
      <c r="B13073" s="188"/>
      <c r="C13073" s="188"/>
      <c r="D13073" s="203"/>
      <c r="E13073" s="203"/>
      <c r="F13073" s="203"/>
    </row>
    <row r="13074" spans="2:6" ht="15.75">
      <c r="B13074" s="188"/>
      <c r="C13074" s="188"/>
      <c r="D13074" s="203"/>
      <c r="E13074" s="203"/>
      <c r="F13074" s="203"/>
    </row>
    <row r="13075" spans="2:6" ht="15.75">
      <c r="B13075" s="188"/>
      <c r="C13075" s="188"/>
      <c r="D13075" s="203"/>
      <c r="E13075" s="203"/>
      <c r="F13075" s="203"/>
    </row>
    <row r="13076" spans="2:6" ht="15.75">
      <c r="B13076" s="188"/>
      <c r="C13076" s="188"/>
      <c r="D13076" s="203"/>
      <c r="E13076" s="203"/>
      <c r="F13076" s="203"/>
    </row>
    <row r="13077" spans="2:6" ht="15.75">
      <c r="B13077" s="188"/>
      <c r="C13077" s="188"/>
      <c r="D13077" s="203"/>
      <c r="E13077" s="203"/>
      <c r="F13077" s="203"/>
    </row>
    <row r="13078" spans="2:6" ht="15.75">
      <c r="B13078" s="188"/>
      <c r="C13078" s="188"/>
      <c r="D13078" s="203"/>
      <c r="E13078" s="203"/>
      <c r="F13078" s="203"/>
    </row>
    <row r="13079" spans="2:6" ht="15.75">
      <c r="B13079" s="188"/>
      <c r="C13079" s="188"/>
      <c r="D13079" s="203"/>
      <c r="E13079" s="203"/>
      <c r="F13079" s="203"/>
    </row>
    <row r="13080" spans="2:6" ht="15.75">
      <c r="B13080" s="188"/>
      <c r="C13080" s="188"/>
      <c r="D13080" s="203"/>
      <c r="E13080" s="203"/>
      <c r="F13080" s="203"/>
    </row>
    <row r="13081" spans="2:6" ht="15.75">
      <c r="B13081" s="188"/>
      <c r="C13081" s="188"/>
      <c r="D13081" s="203"/>
      <c r="E13081" s="203"/>
      <c r="F13081" s="203"/>
    </row>
    <row r="13082" spans="2:6" ht="15.75">
      <c r="B13082" s="188"/>
      <c r="C13082" s="188"/>
      <c r="D13082" s="203"/>
      <c r="E13082" s="203"/>
      <c r="F13082" s="203"/>
    </row>
    <row r="13083" spans="2:6" ht="15.75">
      <c r="B13083" s="188"/>
      <c r="C13083" s="188"/>
      <c r="D13083" s="203"/>
      <c r="E13083" s="203"/>
      <c r="F13083" s="203"/>
    </row>
    <row r="13084" spans="2:6" ht="15.75">
      <c r="B13084" s="188"/>
      <c r="C13084" s="188"/>
      <c r="D13084" s="203"/>
      <c r="E13084" s="203"/>
      <c r="F13084" s="203"/>
    </row>
    <row r="13085" spans="2:6" ht="15.75">
      <c r="B13085" s="188"/>
      <c r="C13085" s="188"/>
      <c r="D13085" s="203"/>
      <c r="E13085" s="203"/>
      <c r="F13085" s="203"/>
    </row>
    <row r="13086" spans="2:6" ht="15.75">
      <c r="B13086" s="188"/>
      <c r="C13086" s="188"/>
      <c r="D13086" s="203"/>
      <c r="E13086" s="203"/>
      <c r="F13086" s="203"/>
    </row>
    <row r="13087" spans="2:6" ht="15.75">
      <c r="B13087" s="188"/>
      <c r="C13087" s="188"/>
      <c r="D13087" s="203"/>
      <c r="E13087" s="203"/>
      <c r="F13087" s="203"/>
    </row>
    <row r="13088" spans="2:6" ht="15.75">
      <c r="B13088" s="188"/>
      <c r="C13088" s="188"/>
      <c r="D13088" s="203"/>
      <c r="E13088" s="203"/>
      <c r="F13088" s="203"/>
    </row>
    <row r="13089" spans="2:6" ht="15.75">
      <c r="B13089" s="188"/>
      <c r="C13089" s="188"/>
      <c r="D13089" s="203"/>
      <c r="E13089" s="203"/>
      <c r="F13089" s="203"/>
    </row>
    <row r="13090" spans="2:6" ht="15.75">
      <c r="B13090" s="188"/>
      <c r="C13090" s="188"/>
      <c r="D13090" s="203"/>
      <c r="E13090" s="203"/>
      <c r="F13090" s="203"/>
    </row>
    <row r="13091" spans="2:6" ht="15.75">
      <c r="B13091" s="188"/>
      <c r="C13091" s="188"/>
      <c r="D13091" s="203"/>
      <c r="E13091" s="203"/>
      <c r="F13091" s="203"/>
    </row>
    <row r="13092" spans="2:6" ht="15.75">
      <c r="B13092" s="188"/>
      <c r="C13092" s="188"/>
      <c r="D13092" s="203"/>
      <c r="E13092" s="203"/>
      <c r="F13092" s="203"/>
    </row>
    <row r="13093" spans="2:6" ht="15.75">
      <c r="B13093" s="188"/>
      <c r="C13093" s="188"/>
      <c r="D13093" s="203"/>
      <c r="E13093" s="203"/>
      <c r="F13093" s="203"/>
    </row>
    <row r="13094" spans="2:6" ht="15.75">
      <c r="B13094" s="188"/>
      <c r="C13094" s="188"/>
      <c r="D13094" s="203"/>
      <c r="E13094" s="203"/>
      <c r="F13094" s="203"/>
    </row>
    <row r="13095" spans="2:6" ht="15.75">
      <c r="B13095" s="188"/>
      <c r="C13095" s="188"/>
      <c r="D13095" s="203"/>
      <c r="E13095" s="203"/>
      <c r="F13095" s="203"/>
    </row>
    <row r="13096" spans="2:6" ht="15.75">
      <c r="B13096" s="188"/>
      <c r="C13096" s="188"/>
      <c r="D13096" s="203"/>
      <c r="E13096" s="203"/>
      <c r="F13096" s="203"/>
    </row>
    <row r="13097" spans="2:6" ht="15.75">
      <c r="B13097" s="188"/>
      <c r="C13097" s="188"/>
      <c r="D13097" s="203"/>
      <c r="E13097" s="203"/>
      <c r="F13097" s="203"/>
    </row>
    <row r="13098" spans="2:6" ht="15.75">
      <c r="B13098" s="188"/>
      <c r="C13098" s="188"/>
      <c r="D13098" s="203"/>
      <c r="E13098" s="203"/>
      <c r="F13098" s="203"/>
    </row>
    <row r="13099" spans="2:6" ht="15.75">
      <c r="B13099" s="188"/>
      <c r="C13099" s="188"/>
      <c r="D13099" s="203"/>
      <c r="E13099" s="203"/>
      <c r="F13099" s="203"/>
    </row>
    <row r="13100" spans="2:6" ht="15.75">
      <c r="B13100" s="188"/>
      <c r="C13100" s="188"/>
      <c r="D13100" s="203"/>
      <c r="E13100" s="203"/>
      <c r="F13100" s="203"/>
    </row>
    <row r="13101" spans="2:6" ht="15.75">
      <c r="B13101" s="188"/>
      <c r="C13101" s="188"/>
      <c r="D13101" s="203"/>
      <c r="E13101" s="203"/>
      <c r="F13101" s="203"/>
    </row>
    <row r="13102" spans="2:6" ht="15.75">
      <c r="B13102" s="188"/>
      <c r="C13102" s="188"/>
      <c r="D13102" s="203"/>
      <c r="E13102" s="203"/>
      <c r="F13102" s="203"/>
    </row>
    <row r="13103" spans="2:6" ht="15.75">
      <c r="B13103" s="188"/>
      <c r="C13103" s="188"/>
      <c r="D13103" s="203"/>
      <c r="E13103" s="203"/>
      <c r="F13103" s="203"/>
    </row>
    <row r="13104" spans="2:6" ht="15.75">
      <c r="B13104" s="188"/>
      <c r="C13104" s="188"/>
      <c r="D13104" s="203"/>
      <c r="E13104" s="203"/>
      <c r="F13104" s="203"/>
    </row>
    <row r="13105" spans="2:6" ht="15.75">
      <c r="B13105" s="188"/>
      <c r="C13105" s="188"/>
      <c r="D13105" s="203"/>
      <c r="E13105" s="203"/>
      <c r="F13105" s="203"/>
    </row>
    <row r="13106" spans="2:6" ht="15.75">
      <c r="B13106" s="188"/>
      <c r="C13106" s="188"/>
      <c r="D13106" s="203"/>
      <c r="E13106" s="203"/>
      <c r="F13106" s="203"/>
    </row>
    <row r="13107" spans="2:6" ht="15.75">
      <c r="B13107" s="188"/>
      <c r="C13107" s="188"/>
      <c r="D13107" s="203"/>
      <c r="E13107" s="203"/>
      <c r="F13107" s="203"/>
    </row>
    <row r="13108" spans="2:6" ht="15.75">
      <c r="B13108" s="188"/>
      <c r="C13108" s="188"/>
      <c r="D13108" s="203"/>
      <c r="E13108" s="203"/>
      <c r="F13108" s="203"/>
    </row>
    <row r="13109" spans="2:6" ht="15.75">
      <c r="B13109" s="188"/>
      <c r="C13109" s="188"/>
      <c r="D13109" s="203"/>
      <c r="E13109" s="203"/>
      <c r="F13109" s="203"/>
    </row>
    <row r="13110" spans="2:6" ht="15.75">
      <c r="B13110" s="188"/>
      <c r="C13110" s="188"/>
      <c r="D13110" s="203"/>
      <c r="E13110" s="203"/>
      <c r="F13110" s="203"/>
    </row>
    <row r="13111" spans="2:6" ht="15.75">
      <c r="B13111" s="188"/>
      <c r="C13111" s="188"/>
      <c r="D13111" s="203"/>
      <c r="E13111" s="203"/>
      <c r="F13111" s="203"/>
    </row>
    <row r="13112" spans="2:6" ht="15.75">
      <c r="B13112" s="188"/>
      <c r="C13112" s="188"/>
      <c r="D13112" s="203"/>
      <c r="E13112" s="203"/>
      <c r="F13112" s="203"/>
    </row>
    <row r="13113" spans="2:6" ht="15.75">
      <c r="B13113" s="188"/>
      <c r="C13113" s="188"/>
      <c r="D13113" s="203"/>
      <c r="E13113" s="203"/>
      <c r="F13113" s="203"/>
    </row>
    <row r="13114" spans="2:6" ht="15.75">
      <c r="B13114" s="188"/>
      <c r="C13114" s="188"/>
      <c r="D13114" s="203"/>
      <c r="E13114" s="203"/>
      <c r="F13114" s="203"/>
    </row>
    <row r="13115" spans="2:6" ht="15.75">
      <c r="B13115" s="188"/>
      <c r="C13115" s="188"/>
      <c r="D13115" s="203"/>
      <c r="E13115" s="203"/>
      <c r="F13115" s="203"/>
    </row>
    <row r="13116" spans="2:6" ht="15.75">
      <c r="B13116" s="188"/>
      <c r="C13116" s="188"/>
      <c r="D13116" s="203"/>
      <c r="E13116" s="203"/>
      <c r="F13116" s="203"/>
    </row>
    <row r="13117" spans="2:6" ht="15.75">
      <c r="B13117" s="188"/>
      <c r="C13117" s="188"/>
      <c r="D13117" s="203"/>
      <c r="E13117" s="203"/>
      <c r="F13117" s="203"/>
    </row>
    <row r="13118" spans="2:6" ht="15.75">
      <c r="B13118" s="188"/>
      <c r="C13118" s="188"/>
      <c r="D13118" s="203"/>
      <c r="E13118" s="203"/>
      <c r="F13118" s="203"/>
    </row>
    <row r="13119" spans="2:6" ht="15.75">
      <c r="B13119" s="188"/>
      <c r="C13119" s="188"/>
      <c r="D13119" s="203"/>
      <c r="E13119" s="203"/>
      <c r="F13119" s="203"/>
    </row>
    <row r="13120" spans="2:6" ht="15.75">
      <c r="B13120" s="188"/>
      <c r="C13120" s="188"/>
      <c r="D13120" s="203"/>
      <c r="E13120" s="203"/>
      <c r="F13120" s="203"/>
    </row>
    <row r="13121" spans="2:6" ht="15.75">
      <c r="B13121" s="188"/>
      <c r="C13121" s="188"/>
      <c r="D13121" s="203"/>
      <c r="E13121" s="203"/>
      <c r="F13121" s="203"/>
    </row>
    <row r="13122" spans="2:6" ht="15.75">
      <c r="B13122" s="188"/>
      <c r="C13122" s="188"/>
      <c r="D13122" s="203"/>
      <c r="E13122" s="203"/>
      <c r="F13122" s="203"/>
    </row>
    <row r="13123" spans="2:6" ht="15.75">
      <c r="B13123" s="188"/>
      <c r="C13123" s="188"/>
      <c r="D13123" s="203"/>
      <c r="E13123" s="203"/>
      <c r="F13123" s="203"/>
    </row>
    <row r="13124" spans="2:6" ht="15.75">
      <c r="B13124" s="188"/>
      <c r="C13124" s="188"/>
      <c r="D13124" s="203"/>
      <c r="E13124" s="203"/>
      <c r="F13124" s="203"/>
    </row>
    <row r="13125" spans="2:6" ht="15.75">
      <c r="B13125" s="188"/>
      <c r="C13125" s="188"/>
      <c r="D13125" s="203"/>
      <c r="E13125" s="203"/>
      <c r="F13125" s="203"/>
    </row>
    <row r="13126" spans="2:6" ht="15.75">
      <c r="B13126" s="188"/>
      <c r="C13126" s="188"/>
      <c r="D13126" s="203"/>
      <c r="E13126" s="203"/>
      <c r="F13126" s="203"/>
    </row>
    <row r="13127" spans="2:6" ht="15.75">
      <c r="B13127" s="188"/>
      <c r="C13127" s="188"/>
      <c r="D13127" s="203"/>
      <c r="E13127" s="203"/>
      <c r="F13127" s="203"/>
    </row>
    <row r="13128" spans="2:6" ht="15.75">
      <c r="B13128" s="188"/>
      <c r="C13128" s="188"/>
      <c r="D13128" s="203"/>
      <c r="E13128" s="203"/>
      <c r="F13128" s="203"/>
    </row>
    <row r="13129" spans="2:6" ht="15.75">
      <c r="B13129" s="188"/>
      <c r="C13129" s="188"/>
      <c r="D13129" s="203"/>
      <c r="E13129" s="203"/>
      <c r="F13129" s="203"/>
    </row>
    <row r="13130" spans="2:6" ht="15.75">
      <c r="B13130" s="188"/>
      <c r="C13130" s="188"/>
      <c r="D13130" s="203"/>
      <c r="E13130" s="203"/>
      <c r="F13130" s="203"/>
    </row>
    <row r="13131" spans="2:6" ht="15.75">
      <c r="B13131" s="188"/>
      <c r="C13131" s="188"/>
      <c r="D13131" s="203"/>
      <c r="E13131" s="203"/>
      <c r="F13131" s="203"/>
    </row>
    <row r="13132" spans="2:6" ht="15.75">
      <c r="B13132" s="188"/>
      <c r="C13132" s="188"/>
      <c r="D13132" s="203"/>
      <c r="E13132" s="203"/>
      <c r="F13132" s="203"/>
    </row>
    <row r="13133" spans="2:6" ht="15.75">
      <c r="B13133" s="188"/>
      <c r="C13133" s="188"/>
      <c r="D13133" s="203"/>
      <c r="E13133" s="203"/>
      <c r="F13133" s="203"/>
    </row>
    <row r="13134" spans="2:6" ht="15.75">
      <c r="B13134" s="188"/>
      <c r="C13134" s="188"/>
      <c r="D13134" s="203"/>
      <c r="E13134" s="203"/>
      <c r="F13134" s="203"/>
    </row>
    <row r="13135" spans="2:6" ht="15.75">
      <c r="B13135" s="188"/>
      <c r="C13135" s="188"/>
      <c r="D13135" s="203"/>
      <c r="E13135" s="203"/>
      <c r="F13135" s="203"/>
    </row>
    <row r="13136" spans="2:6" ht="15.75">
      <c r="B13136" s="188"/>
      <c r="C13136" s="188"/>
      <c r="D13136" s="203"/>
      <c r="E13136" s="203"/>
      <c r="F13136" s="203"/>
    </row>
    <row r="13137" spans="2:6" ht="15.75">
      <c r="B13137" s="188"/>
      <c r="C13137" s="188"/>
      <c r="D13137" s="203"/>
      <c r="E13137" s="203"/>
      <c r="F13137" s="203"/>
    </row>
    <row r="13138" spans="2:6" ht="15.75">
      <c r="B13138" s="188"/>
      <c r="C13138" s="188"/>
      <c r="D13138" s="203"/>
      <c r="E13138" s="203"/>
      <c r="F13138" s="203"/>
    </row>
    <row r="13139" spans="2:6" ht="15.75">
      <c r="B13139" s="188"/>
      <c r="C13139" s="188"/>
      <c r="D13139" s="203"/>
      <c r="E13139" s="203"/>
      <c r="F13139" s="203"/>
    </row>
    <row r="13140" spans="2:6" ht="15.75">
      <c r="B13140" s="188"/>
      <c r="C13140" s="188"/>
      <c r="D13140" s="203"/>
      <c r="E13140" s="203"/>
      <c r="F13140" s="203"/>
    </row>
    <row r="13141" spans="2:6" ht="15.75">
      <c r="B13141" s="188"/>
      <c r="C13141" s="188"/>
      <c r="D13141" s="203"/>
      <c r="E13141" s="203"/>
      <c r="F13141" s="203"/>
    </row>
    <row r="13142" spans="2:6" ht="15.75">
      <c r="B13142" s="188"/>
      <c r="C13142" s="188"/>
      <c r="D13142" s="203"/>
      <c r="E13142" s="203"/>
      <c r="F13142" s="203"/>
    </row>
    <row r="13143" spans="2:6" ht="15.75">
      <c r="B13143" s="188"/>
      <c r="C13143" s="188"/>
      <c r="D13143" s="203"/>
      <c r="E13143" s="203"/>
      <c r="F13143" s="203"/>
    </row>
    <row r="13144" spans="2:6" ht="15.75">
      <c r="B13144" s="188"/>
      <c r="C13144" s="188"/>
      <c r="D13144" s="203"/>
      <c r="E13144" s="203"/>
      <c r="F13144" s="203"/>
    </row>
    <row r="13145" spans="2:6" ht="15.75">
      <c r="B13145" s="188"/>
      <c r="C13145" s="188"/>
      <c r="D13145" s="203"/>
      <c r="E13145" s="203"/>
      <c r="F13145" s="203"/>
    </row>
    <row r="13146" spans="2:6" ht="15.75">
      <c r="B13146" s="188"/>
      <c r="C13146" s="188"/>
      <c r="D13146" s="203"/>
      <c r="E13146" s="203"/>
      <c r="F13146" s="203"/>
    </row>
    <row r="13147" spans="2:6" ht="15.75">
      <c r="B13147" s="188"/>
      <c r="C13147" s="188"/>
      <c r="D13147" s="203"/>
      <c r="E13147" s="203"/>
      <c r="F13147" s="203"/>
    </row>
    <row r="13148" spans="2:6" ht="15.75">
      <c r="B13148" s="188"/>
      <c r="C13148" s="188"/>
      <c r="D13148" s="203"/>
      <c r="E13148" s="203"/>
      <c r="F13148" s="203"/>
    </row>
    <row r="13149" spans="2:6" ht="15.75">
      <c r="B13149" s="188"/>
      <c r="C13149" s="188"/>
      <c r="D13149" s="203"/>
      <c r="E13149" s="203"/>
      <c r="F13149" s="203"/>
    </row>
    <row r="13150" spans="2:6" ht="15.75">
      <c r="B13150" s="188"/>
      <c r="C13150" s="188"/>
      <c r="D13150" s="203"/>
      <c r="E13150" s="203"/>
      <c r="F13150" s="203"/>
    </row>
    <row r="13151" spans="2:6" ht="15.75">
      <c r="B13151" s="188"/>
      <c r="C13151" s="188"/>
      <c r="D13151" s="203"/>
      <c r="E13151" s="203"/>
      <c r="F13151" s="203"/>
    </row>
    <row r="13152" spans="2:6" ht="15.75">
      <c r="B13152" s="188"/>
      <c r="C13152" s="188"/>
      <c r="D13152" s="203"/>
      <c r="E13152" s="203"/>
      <c r="F13152" s="203"/>
    </row>
    <row r="13153" spans="2:6" ht="15.75">
      <c r="B13153" s="188"/>
      <c r="C13153" s="188"/>
      <c r="D13153" s="203"/>
      <c r="E13153" s="203"/>
      <c r="F13153" s="203"/>
    </row>
    <row r="13154" spans="2:6" ht="15.75">
      <c r="B13154" s="188"/>
      <c r="C13154" s="188"/>
      <c r="D13154" s="203"/>
      <c r="E13154" s="203"/>
      <c r="F13154" s="203"/>
    </row>
    <row r="13155" spans="2:6" ht="15.75">
      <c r="B13155" s="188"/>
      <c r="C13155" s="188"/>
      <c r="D13155" s="203"/>
      <c r="E13155" s="203"/>
      <c r="F13155" s="203"/>
    </row>
    <row r="13156" spans="2:6" ht="15.75">
      <c r="B13156" s="188"/>
      <c r="C13156" s="188"/>
      <c r="D13156" s="203"/>
      <c r="E13156" s="203"/>
      <c r="F13156" s="203"/>
    </row>
    <row r="13157" spans="2:6" ht="15.75">
      <c r="B13157" s="188"/>
      <c r="C13157" s="188"/>
      <c r="D13157" s="203"/>
      <c r="E13157" s="203"/>
      <c r="F13157" s="203"/>
    </row>
    <row r="13158" spans="2:6" ht="15.75">
      <c r="B13158" s="188"/>
      <c r="C13158" s="188"/>
      <c r="D13158" s="203"/>
      <c r="E13158" s="203"/>
      <c r="F13158" s="203"/>
    </row>
    <row r="13159" spans="2:6" ht="15.75">
      <c r="B13159" s="188"/>
      <c r="C13159" s="188"/>
      <c r="D13159" s="203"/>
      <c r="E13159" s="203"/>
      <c r="F13159" s="203"/>
    </row>
    <row r="13160" spans="2:6" ht="15.75">
      <c r="B13160" s="188"/>
      <c r="C13160" s="188"/>
      <c r="D13160" s="203"/>
      <c r="E13160" s="203"/>
      <c r="F13160" s="203"/>
    </row>
    <row r="13161" spans="2:6" ht="15.75">
      <c r="B13161" s="188"/>
      <c r="C13161" s="188"/>
      <c r="D13161" s="203"/>
      <c r="E13161" s="203"/>
      <c r="F13161" s="203"/>
    </row>
    <row r="13162" spans="2:6" ht="15.75">
      <c r="B13162" s="188"/>
      <c r="C13162" s="188"/>
      <c r="D13162" s="203"/>
      <c r="E13162" s="203"/>
      <c r="F13162" s="203"/>
    </row>
    <row r="13163" spans="2:6" ht="15.75">
      <c r="B13163" s="188"/>
      <c r="C13163" s="188"/>
      <c r="D13163" s="203"/>
      <c r="E13163" s="203"/>
      <c r="F13163" s="203"/>
    </row>
    <row r="13164" spans="2:6" ht="15.75">
      <c r="B13164" s="188"/>
      <c r="C13164" s="188"/>
      <c r="D13164" s="203"/>
      <c r="E13164" s="203"/>
      <c r="F13164" s="203"/>
    </row>
    <row r="13165" spans="2:6" ht="15.75">
      <c r="B13165" s="188"/>
      <c r="C13165" s="188"/>
      <c r="D13165" s="203"/>
      <c r="E13165" s="203"/>
      <c r="F13165" s="203"/>
    </row>
    <row r="13166" spans="2:6" ht="15.75">
      <c r="B13166" s="188"/>
      <c r="C13166" s="188"/>
      <c r="D13166" s="203"/>
      <c r="E13166" s="203"/>
      <c r="F13166" s="203"/>
    </row>
    <row r="13167" spans="2:6" ht="15.75">
      <c r="B13167" s="188"/>
      <c r="C13167" s="188"/>
      <c r="D13167" s="203"/>
      <c r="E13167" s="203"/>
      <c r="F13167" s="203"/>
    </row>
    <row r="13168" spans="2:6" ht="15.75">
      <c r="B13168" s="188"/>
      <c r="C13168" s="188"/>
      <c r="D13168" s="203"/>
      <c r="E13168" s="203"/>
      <c r="F13168" s="203"/>
    </row>
    <row r="13169" spans="2:6" ht="15.75">
      <c r="B13169" s="188"/>
      <c r="C13169" s="188"/>
      <c r="D13169" s="203"/>
      <c r="E13169" s="203"/>
      <c r="F13169" s="203"/>
    </row>
    <row r="13170" spans="2:6" ht="15.75">
      <c r="B13170" s="188"/>
      <c r="C13170" s="188"/>
      <c r="D13170" s="203"/>
      <c r="E13170" s="203"/>
      <c r="F13170" s="203"/>
    </row>
    <row r="13171" spans="2:6" ht="15.75">
      <c r="B13171" s="188"/>
      <c r="C13171" s="188"/>
      <c r="D13171" s="203"/>
      <c r="E13171" s="203"/>
      <c r="F13171" s="203"/>
    </row>
    <row r="13172" spans="2:6" ht="15.75">
      <c r="B13172" s="188"/>
      <c r="C13172" s="188"/>
      <c r="D13172" s="203"/>
      <c r="E13172" s="203"/>
      <c r="F13172" s="203"/>
    </row>
    <row r="13173" spans="2:6" ht="15.75">
      <c r="B13173" s="188"/>
      <c r="C13173" s="188"/>
      <c r="D13173" s="203"/>
      <c r="E13173" s="203"/>
      <c r="F13173" s="203"/>
    </row>
    <row r="13174" spans="2:6" ht="15.75">
      <c r="B13174" s="188"/>
      <c r="C13174" s="188"/>
      <c r="D13174" s="203"/>
      <c r="E13174" s="203"/>
      <c r="F13174" s="203"/>
    </row>
    <row r="13175" spans="2:6" ht="15.75">
      <c r="B13175" s="188"/>
      <c r="C13175" s="188"/>
      <c r="D13175" s="203"/>
      <c r="E13175" s="203"/>
      <c r="F13175" s="203"/>
    </row>
    <row r="13176" spans="2:6" ht="15.75">
      <c r="B13176" s="188"/>
      <c r="C13176" s="188"/>
      <c r="D13176" s="203"/>
      <c r="E13176" s="203"/>
      <c r="F13176" s="203"/>
    </row>
    <row r="13177" spans="2:6" ht="15.75">
      <c r="B13177" s="188"/>
      <c r="C13177" s="188"/>
      <c r="D13177" s="203"/>
      <c r="E13177" s="203"/>
      <c r="F13177" s="203"/>
    </row>
    <row r="13178" spans="2:6" ht="15.75">
      <c r="B13178" s="188"/>
      <c r="C13178" s="188"/>
      <c r="D13178" s="203"/>
      <c r="E13178" s="203"/>
      <c r="F13178" s="203"/>
    </row>
    <row r="13179" spans="2:6" ht="15.75">
      <c r="B13179" s="188"/>
      <c r="C13179" s="188"/>
      <c r="D13179" s="203"/>
      <c r="E13179" s="203"/>
      <c r="F13179" s="203"/>
    </row>
    <row r="13180" spans="2:6" ht="15.75">
      <c r="B13180" s="188"/>
      <c r="C13180" s="188"/>
      <c r="D13180" s="203"/>
      <c r="E13180" s="203"/>
      <c r="F13180" s="203"/>
    </row>
    <row r="13181" spans="2:6" ht="15.75">
      <c r="B13181" s="188"/>
      <c r="C13181" s="188"/>
      <c r="D13181" s="203"/>
      <c r="E13181" s="203"/>
      <c r="F13181" s="203"/>
    </row>
    <row r="13182" spans="2:6" ht="15.75">
      <c r="B13182" s="188"/>
      <c r="C13182" s="188"/>
      <c r="D13182" s="203"/>
      <c r="E13182" s="203"/>
      <c r="F13182" s="203"/>
    </row>
    <row r="13183" spans="2:6" ht="15.75">
      <c r="B13183" s="188"/>
      <c r="C13183" s="188"/>
      <c r="D13183" s="203"/>
      <c r="E13183" s="203"/>
      <c r="F13183" s="203"/>
    </row>
    <row r="13184" spans="2:6" ht="15.75">
      <c r="B13184" s="188"/>
      <c r="C13184" s="188"/>
      <c r="D13184" s="203"/>
      <c r="E13184" s="203"/>
      <c r="F13184" s="203"/>
    </row>
    <row r="13185" spans="2:6" ht="15.75">
      <c r="B13185" s="188"/>
      <c r="C13185" s="188"/>
      <c r="D13185" s="203"/>
      <c r="E13185" s="203"/>
      <c r="F13185" s="203"/>
    </row>
    <row r="13186" spans="2:6" ht="15.75">
      <c r="B13186" s="188"/>
      <c r="C13186" s="188"/>
      <c r="D13186" s="203"/>
      <c r="E13186" s="203"/>
      <c r="F13186" s="203"/>
    </row>
    <row r="13187" spans="2:6" ht="15.75">
      <c r="B13187" s="188"/>
      <c r="C13187" s="188"/>
      <c r="D13187" s="203"/>
      <c r="E13187" s="203"/>
      <c r="F13187" s="203"/>
    </row>
    <row r="13188" spans="2:6" ht="15.75">
      <c r="B13188" s="188"/>
      <c r="C13188" s="188"/>
      <c r="D13188" s="203"/>
      <c r="E13188" s="203"/>
      <c r="F13188" s="203"/>
    </row>
    <row r="13189" spans="2:6" ht="15.75">
      <c r="B13189" s="188"/>
      <c r="C13189" s="188"/>
      <c r="D13189" s="203"/>
      <c r="E13189" s="203"/>
      <c r="F13189" s="203"/>
    </row>
    <row r="13190" spans="2:6" ht="15.75">
      <c r="B13190" s="188"/>
      <c r="C13190" s="188"/>
      <c r="D13190" s="203"/>
      <c r="E13190" s="203"/>
      <c r="F13190" s="203"/>
    </row>
    <row r="13191" spans="2:6" ht="15.75">
      <c r="B13191" s="188"/>
      <c r="C13191" s="188"/>
      <c r="D13191" s="203"/>
      <c r="E13191" s="203"/>
      <c r="F13191" s="203"/>
    </row>
    <row r="13192" spans="2:6" ht="15.75">
      <c r="B13192" s="188"/>
      <c r="C13192" s="188"/>
      <c r="D13192" s="203"/>
      <c r="E13192" s="203"/>
      <c r="F13192" s="203"/>
    </row>
    <row r="13193" spans="2:6" ht="15.75">
      <c r="B13193" s="188"/>
      <c r="C13193" s="188"/>
      <c r="D13193" s="203"/>
      <c r="E13193" s="203"/>
      <c r="F13193" s="203"/>
    </row>
    <row r="13194" spans="2:6" ht="15.75">
      <c r="B13194" s="188"/>
      <c r="C13194" s="188"/>
      <c r="D13194" s="203"/>
      <c r="E13194" s="203"/>
      <c r="F13194" s="203"/>
    </row>
    <row r="13195" spans="2:6" ht="15.75">
      <c r="B13195" s="188"/>
      <c r="C13195" s="188"/>
      <c r="D13195" s="203"/>
      <c r="E13195" s="203"/>
      <c r="F13195" s="203"/>
    </row>
    <row r="13196" spans="2:6" ht="15.75">
      <c r="B13196" s="188"/>
      <c r="C13196" s="188"/>
      <c r="D13196" s="203"/>
      <c r="E13196" s="203"/>
      <c r="F13196" s="203"/>
    </row>
    <row r="13197" spans="2:6" ht="15.75">
      <c r="B13197" s="188"/>
      <c r="C13197" s="188"/>
      <c r="D13197" s="203"/>
      <c r="E13197" s="203"/>
      <c r="F13197" s="203"/>
    </row>
    <row r="13198" spans="2:6" ht="15.75">
      <c r="B13198" s="188"/>
      <c r="C13198" s="188"/>
      <c r="D13198" s="203"/>
      <c r="E13198" s="203"/>
      <c r="F13198" s="203"/>
    </row>
    <row r="13199" spans="2:6" ht="15.75">
      <c r="B13199" s="188"/>
      <c r="C13199" s="188"/>
      <c r="D13199" s="203"/>
      <c r="E13199" s="203"/>
      <c r="F13199" s="203"/>
    </row>
    <row r="13200" spans="2:6" ht="15.75">
      <c r="B13200" s="188"/>
      <c r="C13200" s="188"/>
      <c r="D13200" s="203"/>
      <c r="E13200" s="203"/>
      <c r="F13200" s="203"/>
    </row>
    <row r="13201" spans="2:6" ht="15.75">
      <c r="B13201" s="188"/>
      <c r="C13201" s="188"/>
      <c r="D13201" s="203"/>
      <c r="E13201" s="203"/>
      <c r="F13201" s="203"/>
    </row>
    <row r="13202" spans="2:6" ht="15.75">
      <c r="B13202" s="188"/>
      <c r="C13202" s="188"/>
      <c r="D13202" s="203"/>
      <c r="E13202" s="203"/>
      <c r="F13202" s="203"/>
    </row>
    <row r="13203" spans="2:6" ht="15.75">
      <c r="B13203" s="188"/>
      <c r="C13203" s="188"/>
      <c r="D13203" s="203"/>
      <c r="E13203" s="203"/>
      <c r="F13203" s="203"/>
    </row>
    <row r="13204" spans="2:6" ht="15.75">
      <c r="B13204" s="188"/>
      <c r="C13204" s="188"/>
      <c r="D13204" s="203"/>
      <c r="E13204" s="203"/>
      <c r="F13204" s="203"/>
    </row>
    <row r="13205" spans="2:6" ht="15.75">
      <c r="B13205" s="188"/>
      <c r="C13205" s="188"/>
      <c r="D13205" s="203"/>
      <c r="E13205" s="203"/>
      <c r="F13205" s="203"/>
    </row>
    <row r="13206" spans="2:6" ht="15.75">
      <c r="B13206" s="188"/>
      <c r="C13206" s="188"/>
      <c r="D13206" s="203"/>
      <c r="E13206" s="203"/>
      <c r="F13206" s="203"/>
    </row>
    <row r="13207" spans="2:6" ht="15.75">
      <c r="B13207" s="188"/>
      <c r="C13207" s="188"/>
      <c r="D13207" s="203"/>
      <c r="E13207" s="203"/>
      <c r="F13207" s="203"/>
    </row>
    <row r="13208" spans="2:6" ht="15.75">
      <c r="B13208" s="188"/>
      <c r="C13208" s="188"/>
      <c r="D13208" s="203"/>
      <c r="E13208" s="203"/>
      <c r="F13208" s="203"/>
    </row>
    <row r="13209" spans="2:6" ht="15.75">
      <c r="B13209" s="188"/>
      <c r="C13209" s="188"/>
      <c r="D13209" s="203"/>
      <c r="E13209" s="203"/>
      <c r="F13209" s="203"/>
    </row>
    <row r="13210" spans="2:6" ht="15.75">
      <c r="B13210" s="188"/>
      <c r="C13210" s="188"/>
      <c r="D13210" s="203"/>
      <c r="E13210" s="203"/>
      <c r="F13210" s="203"/>
    </row>
    <row r="13211" spans="2:6" ht="15.75">
      <c r="B13211" s="188"/>
      <c r="C13211" s="188"/>
      <c r="D13211" s="203"/>
      <c r="E13211" s="203"/>
      <c r="F13211" s="203"/>
    </row>
    <row r="13212" spans="2:6" ht="15.75">
      <c r="B13212" s="188"/>
      <c r="C13212" s="188"/>
      <c r="D13212" s="203"/>
      <c r="E13212" s="203"/>
      <c r="F13212" s="203"/>
    </row>
    <row r="13213" spans="2:6" ht="15.75">
      <c r="B13213" s="188"/>
      <c r="C13213" s="188"/>
      <c r="D13213" s="203"/>
      <c r="E13213" s="203"/>
      <c r="F13213" s="203"/>
    </row>
    <row r="13214" spans="2:6" ht="15.75">
      <c r="B13214" s="188"/>
      <c r="C13214" s="188"/>
      <c r="D13214" s="203"/>
      <c r="E13214" s="203"/>
      <c r="F13214" s="203"/>
    </row>
    <row r="13215" spans="2:6" ht="15.75">
      <c r="B13215" s="188"/>
      <c r="C13215" s="188"/>
      <c r="D13215" s="203"/>
      <c r="E13215" s="203"/>
      <c r="F13215" s="203"/>
    </row>
    <row r="13216" spans="2:6" ht="15.75">
      <c r="B13216" s="188"/>
      <c r="C13216" s="188"/>
      <c r="D13216" s="203"/>
      <c r="E13216" s="203"/>
      <c r="F13216" s="203"/>
    </row>
    <row r="13217" spans="2:6" ht="15.75">
      <c r="B13217" s="188"/>
      <c r="C13217" s="188"/>
      <c r="D13217" s="203"/>
      <c r="E13217" s="203"/>
      <c r="F13217" s="203"/>
    </row>
    <row r="13218" spans="2:6" ht="15.75">
      <c r="B13218" s="188"/>
      <c r="C13218" s="188"/>
      <c r="D13218" s="203"/>
      <c r="E13218" s="203"/>
      <c r="F13218" s="203"/>
    </row>
    <row r="13219" spans="2:6" ht="15.75">
      <c r="B13219" s="188"/>
      <c r="C13219" s="188"/>
      <c r="D13219" s="203"/>
      <c r="E13219" s="203"/>
      <c r="F13219" s="203"/>
    </row>
    <row r="13220" spans="2:6" ht="15.75">
      <c r="B13220" s="188"/>
      <c r="C13220" s="188"/>
      <c r="D13220" s="203"/>
      <c r="E13220" s="203"/>
      <c r="F13220" s="203"/>
    </row>
    <row r="13221" spans="2:6" ht="15.75">
      <c r="B13221" s="188"/>
      <c r="C13221" s="188"/>
      <c r="D13221" s="203"/>
      <c r="E13221" s="203"/>
      <c r="F13221" s="203"/>
    </row>
    <row r="13222" spans="2:6" ht="15.75">
      <c r="B13222" s="188"/>
      <c r="C13222" s="188"/>
      <c r="D13222" s="203"/>
      <c r="E13222" s="203"/>
      <c r="F13222" s="203"/>
    </row>
    <row r="13223" spans="2:6" ht="15.75">
      <c r="B13223" s="188"/>
      <c r="C13223" s="188"/>
      <c r="D13223" s="203"/>
      <c r="E13223" s="203"/>
      <c r="F13223" s="203"/>
    </row>
    <row r="13224" spans="2:6" ht="15.75">
      <c r="B13224" s="188"/>
      <c r="C13224" s="188"/>
      <c r="D13224" s="203"/>
      <c r="E13224" s="203"/>
      <c r="F13224" s="203"/>
    </row>
    <row r="13225" spans="2:6" ht="15.75">
      <c r="B13225" s="188"/>
      <c r="C13225" s="188"/>
      <c r="D13225" s="203"/>
      <c r="E13225" s="203"/>
      <c r="F13225" s="203"/>
    </row>
    <row r="13226" spans="2:6" ht="15.75">
      <c r="B13226" s="188"/>
      <c r="C13226" s="188"/>
      <c r="D13226" s="203"/>
      <c r="E13226" s="203"/>
      <c r="F13226" s="203"/>
    </row>
    <row r="13227" spans="2:6" ht="15.75">
      <c r="B13227" s="188"/>
      <c r="C13227" s="188"/>
      <c r="D13227" s="203"/>
      <c r="E13227" s="203"/>
      <c r="F13227" s="203"/>
    </row>
    <row r="13228" spans="2:6" ht="15.75">
      <c r="B13228" s="188"/>
      <c r="C13228" s="188"/>
      <c r="D13228" s="203"/>
      <c r="E13228" s="203"/>
      <c r="F13228" s="203"/>
    </row>
    <row r="13229" spans="2:6" ht="15.75">
      <c r="B13229" s="188"/>
      <c r="C13229" s="188"/>
      <c r="D13229" s="203"/>
      <c r="E13229" s="203"/>
      <c r="F13229" s="203"/>
    </row>
    <row r="13230" spans="2:6" ht="15.75">
      <c r="B13230" s="188"/>
      <c r="C13230" s="188"/>
      <c r="D13230" s="203"/>
      <c r="E13230" s="203"/>
      <c r="F13230" s="203"/>
    </row>
    <row r="13231" spans="2:6" ht="15.75">
      <c r="B13231" s="188"/>
      <c r="C13231" s="188"/>
      <c r="D13231" s="203"/>
      <c r="E13231" s="203"/>
      <c r="F13231" s="203"/>
    </row>
    <row r="13232" spans="2:6" ht="15.75">
      <c r="B13232" s="188"/>
      <c r="C13232" s="188"/>
      <c r="D13232" s="203"/>
      <c r="E13232" s="203"/>
      <c r="F13232" s="203"/>
    </row>
    <row r="13233" spans="2:6" ht="15.75">
      <c r="B13233" s="188"/>
      <c r="C13233" s="188"/>
      <c r="D13233" s="203"/>
      <c r="E13233" s="203"/>
      <c r="F13233" s="203"/>
    </row>
    <row r="13234" spans="2:6" ht="15.75">
      <c r="B13234" s="188"/>
      <c r="C13234" s="188"/>
      <c r="D13234" s="203"/>
      <c r="E13234" s="203"/>
      <c r="F13234" s="203"/>
    </row>
    <row r="13235" spans="2:6" ht="15.75">
      <c r="B13235" s="188"/>
      <c r="C13235" s="188"/>
      <c r="D13235" s="203"/>
      <c r="E13235" s="203"/>
      <c r="F13235" s="203"/>
    </row>
    <row r="13236" spans="2:6" ht="15.75">
      <c r="B13236" s="188"/>
      <c r="C13236" s="188"/>
      <c r="D13236" s="203"/>
      <c r="E13236" s="203"/>
      <c r="F13236" s="203"/>
    </row>
    <row r="13237" spans="2:6" ht="15.75">
      <c r="B13237" s="188"/>
      <c r="C13237" s="188"/>
      <c r="D13237" s="203"/>
      <c r="E13237" s="203"/>
      <c r="F13237" s="203"/>
    </row>
    <row r="13238" spans="2:6" ht="15.75">
      <c r="B13238" s="188"/>
      <c r="C13238" s="188"/>
      <c r="D13238" s="203"/>
      <c r="E13238" s="203"/>
      <c r="F13238" s="203"/>
    </row>
    <row r="13239" spans="2:6" ht="15.75">
      <c r="B13239" s="188"/>
      <c r="C13239" s="188"/>
      <c r="D13239" s="203"/>
      <c r="E13239" s="203"/>
      <c r="F13239" s="203"/>
    </row>
    <row r="13240" spans="2:6" ht="15.75">
      <c r="B13240" s="188"/>
      <c r="C13240" s="188"/>
      <c r="D13240" s="203"/>
      <c r="E13240" s="203"/>
      <c r="F13240" s="203"/>
    </row>
    <row r="13241" spans="2:6" ht="15.75">
      <c r="B13241" s="188"/>
      <c r="C13241" s="188"/>
      <c r="D13241" s="203"/>
      <c r="E13241" s="203"/>
      <c r="F13241" s="203"/>
    </row>
    <row r="13242" spans="2:6" ht="15.75">
      <c r="B13242" s="188"/>
      <c r="C13242" s="188"/>
      <c r="D13242" s="203"/>
      <c r="E13242" s="203"/>
      <c r="F13242" s="203"/>
    </row>
    <row r="13243" spans="2:6" ht="15.75">
      <c r="B13243" s="188"/>
      <c r="C13243" s="188"/>
      <c r="D13243" s="203"/>
      <c r="E13243" s="203"/>
      <c r="F13243" s="203"/>
    </row>
    <row r="13244" spans="2:6" ht="15.75">
      <c r="B13244" s="188"/>
      <c r="C13244" s="188"/>
      <c r="D13244" s="203"/>
      <c r="E13244" s="203"/>
      <c r="F13244" s="203"/>
    </row>
    <row r="13245" spans="2:6" ht="15.75">
      <c r="B13245" s="188"/>
      <c r="C13245" s="188"/>
      <c r="D13245" s="203"/>
      <c r="E13245" s="203"/>
      <c r="F13245" s="203"/>
    </row>
    <row r="13246" spans="2:6" ht="15.75">
      <c r="B13246" s="188"/>
      <c r="C13246" s="188"/>
      <c r="D13246" s="203"/>
      <c r="E13246" s="203"/>
      <c r="F13246" s="203"/>
    </row>
    <row r="13247" spans="2:6" ht="15.75">
      <c r="B13247" s="188"/>
      <c r="C13247" s="188"/>
      <c r="D13247" s="203"/>
      <c r="E13247" s="203"/>
      <c r="F13247" s="203"/>
    </row>
    <row r="13248" spans="2:6" ht="15.75">
      <c r="B13248" s="188"/>
      <c r="C13248" s="188"/>
      <c r="D13248" s="203"/>
      <c r="E13248" s="203"/>
      <c r="F13248" s="203"/>
    </row>
    <row r="13249" spans="2:6" ht="15.75">
      <c r="B13249" s="188"/>
      <c r="C13249" s="188"/>
      <c r="D13249" s="203"/>
      <c r="E13249" s="203"/>
      <c r="F13249" s="203"/>
    </row>
    <row r="13250" spans="2:6" ht="15.75">
      <c r="B13250" s="188"/>
      <c r="C13250" s="188"/>
      <c r="D13250" s="203"/>
      <c r="E13250" s="203"/>
      <c r="F13250" s="203"/>
    </row>
    <row r="13251" spans="2:6" ht="15.75">
      <c r="B13251" s="188"/>
      <c r="C13251" s="188"/>
      <c r="D13251" s="203"/>
      <c r="E13251" s="203"/>
      <c r="F13251" s="203"/>
    </row>
    <row r="13252" spans="2:6" ht="15.75">
      <c r="B13252" s="188"/>
      <c r="C13252" s="188"/>
      <c r="D13252" s="203"/>
      <c r="E13252" s="203"/>
      <c r="F13252" s="203"/>
    </row>
    <row r="13253" spans="2:6" ht="15.75">
      <c r="B13253" s="188"/>
      <c r="C13253" s="188"/>
      <c r="D13253" s="203"/>
      <c r="E13253" s="203"/>
      <c r="F13253" s="203"/>
    </row>
    <row r="13254" spans="2:6" ht="15.75">
      <c r="B13254" s="188"/>
      <c r="C13254" s="188"/>
      <c r="D13254" s="203"/>
      <c r="E13254" s="203"/>
      <c r="F13254" s="203"/>
    </row>
    <row r="13255" spans="2:6" ht="15.75">
      <c r="B13255" s="188"/>
      <c r="C13255" s="188"/>
      <c r="D13255" s="203"/>
      <c r="E13255" s="203"/>
      <c r="F13255" s="203"/>
    </row>
    <row r="13256" spans="2:6" ht="15.75">
      <c r="B13256" s="188"/>
      <c r="C13256" s="188"/>
      <c r="D13256" s="203"/>
      <c r="E13256" s="203"/>
      <c r="F13256" s="203"/>
    </row>
    <row r="13257" spans="2:6" ht="15.75">
      <c r="B13257" s="188"/>
      <c r="C13257" s="188"/>
      <c r="D13257" s="203"/>
      <c r="E13257" s="203"/>
      <c r="F13257" s="203"/>
    </row>
    <row r="13258" spans="2:6" ht="15.75">
      <c r="B13258" s="188"/>
      <c r="C13258" s="188"/>
      <c r="D13258" s="203"/>
      <c r="E13258" s="203"/>
      <c r="F13258" s="203"/>
    </row>
    <row r="13259" spans="2:6" ht="15.75">
      <c r="B13259" s="188"/>
      <c r="C13259" s="188"/>
      <c r="D13259" s="203"/>
      <c r="E13259" s="203"/>
      <c r="F13259" s="203"/>
    </row>
    <row r="13260" spans="2:6" ht="15.75">
      <c r="B13260" s="188"/>
      <c r="C13260" s="188"/>
      <c r="D13260" s="203"/>
      <c r="E13260" s="203"/>
      <c r="F13260" s="203"/>
    </row>
    <row r="13261" spans="2:6" ht="15.75">
      <c r="B13261" s="188"/>
      <c r="C13261" s="188"/>
      <c r="D13261" s="203"/>
      <c r="E13261" s="203"/>
      <c r="F13261" s="203"/>
    </row>
    <row r="13262" spans="2:6" ht="15.75">
      <c r="B13262" s="188"/>
      <c r="C13262" s="188"/>
      <c r="D13262" s="203"/>
      <c r="E13262" s="203"/>
      <c r="F13262" s="203"/>
    </row>
    <row r="13263" spans="2:6" ht="15.75">
      <c r="B13263" s="188"/>
      <c r="C13263" s="188"/>
      <c r="D13263" s="203"/>
      <c r="E13263" s="203"/>
      <c r="F13263" s="203"/>
    </row>
    <row r="13264" spans="2:6" ht="15.75">
      <c r="B13264" s="188"/>
      <c r="C13264" s="188"/>
      <c r="D13264" s="203"/>
      <c r="E13264" s="203"/>
      <c r="F13264" s="203"/>
    </row>
    <row r="13265" spans="2:6" ht="15.75">
      <c r="B13265" s="188"/>
      <c r="C13265" s="188"/>
      <c r="D13265" s="203"/>
      <c r="E13265" s="203"/>
      <c r="F13265" s="203"/>
    </row>
    <row r="13266" spans="2:6" ht="15.75">
      <c r="B13266" s="188"/>
      <c r="C13266" s="188"/>
      <c r="D13266" s="203"/>
      <c r="E13266" s="203"/>
      <c r="F13266" s="203"/>
    </row>
    <row r="13267" spans="2:6" ht="15.75">
      <c r="B13267" s="188"/>
      <c r="C13267" s="188"/>
      <c r="D13267" s="203"/>
      <c r="E13267" s="203"/>
      <c r="F13267" s="203"/>
    </row>
    <row r="13268" spans="2:6" ht="15.75">
      <c r="B13268" s="188"/>
      <c r="C13268" s="188"/>
      <c r="D13268" s="203"/>
      <c r="E13268" s="203"/>
      <c r="F13268" s="203"/>
    </row>
    <row r="13269" spans="2:6" ht="15.75">
      <c r="B13269" s="188"/>
      <c r="C13269" s="188"/>
      <c r="D13269" s="203"/>
      <c r="E13269" s="203"/>
      <c r="F13269" s="203"/>
    </row>
    <row r="13270" spans="2:6" ht="15.75">
      <c r="B13270" s="188"/>
      <c r="C13270" s="188"/>
      <c r="D13270" s="203"/>
      <c r="E13270" s="203"/>
      <c r="F13270" s="203"/>
    </row>
    <row r="13271" spans="2:6" ht="15.75">
      <c r="B13271" s="188"/>
      <c r="C13271" s="188"/>
      <c r="D13271" s="203"/>
      <c r="E13271" s="203"/>
      <c r="F13271" s="203"/>
    </row>
    <row r="13272" spans="2:6" ht="15.75">
      <c r="B13272" s="188"/>
      <c r="C13272" s="188"/>
      <c r="D13272" s="203"/>
      <c r="E13272" s="203"/>
      <c r="F13272" s="203"/>
    </row>
    <row r="13273" spans="2:6" ht="15.75">
      <c r="B13273" s="188"/>
      <c r="C13273" s="188"/>
      <c r="D13273" s="203"/>
      <c r="E13273" s="203"/>
      <c r="F13273" s="203"/>
    </row>
    <row r="13274" spans="2:6" ht="15.75">
      <c r="B13274" s="188"/>
      <c r="C13274" s="188"/>
      <c r="D13274" s="203"/>
      <c r="E13274" s="203"/>
      <c r="F13274" s="203"/>
    </row>
    <row r="13275" spans="2:6" ht="15.75">
      <c r="B13275" s="188"/>
      <c r="C13275" s="188"/>
      <c r="D13275" s="203"/>
      <c r="E13275" s="203"/>
      <c r="F13275" s="203"/>
    </row>
    <row r="13276" spans="2:6" ht="15.75">
      <c r="B13276" s="188"/>
      <c r="C13276" s="188"/>
      <c r="D13276" s="203"/>
      <c r="E13276" s="203"/>
      <c r="F13276" s="203"/>
    </row>
    <row r="13277" spans="2:6" ht="15.75">
      <c r="B13277" s="188"/>
      <c r="C13277" s="188"/>
      <c r="D13277" s="203"/>
      <c r="E13277" s="203"/>
      <c r="F13277" s="203"/>
    </row>
    <row r="13278" spans="2:6" ht="15.75">
      <c r="B13278" s="188"/>
      <c r="C13278" s="188"/>
      <c r="D13278" s="203"/>
      <c r="E13278" s="203"/>
      <c r="F13278" s="203"/>
    </row>
    <row r="13279" spans="2:6" ht="15.75">
      <c r="B13279" s="188"/>
      <c r="C13279" s="188"/>
      <c r="D13279" s="203"/>
      <c r="E13279" s="203"/>
      <c r="F13279" s="203"/>
    </row>
    <row r="13280" spans="2:6" ht="15.75">
      <c r="B13280" s="188"/>
      <c r="C13280" s="188"/>
      <c r="D13280" s="203"/>
      <c r="E13280" s="203"/>
      <c r="F13280" s="203"/>
    </row>
    <row r="13281" spans="2:6" ht="15.75">
      <c r="B13281" s="188"/>
      <c r="C13281" s="188"/>
      <c r="D13281" s="203"/>
      <c r="E13281" s="203"/>
      <c r="F13281" s="203"/>
    </row>
    <row r="13282" spans="2:6" ht="15.75">
      <c r="B13282" s="188"/>
      <c r="C13282" s="188"/>
      <c r="D13282" s="203"/>
      <c r="E13282" s="203"/>
      <c r="F13282" s="203"/>
    </row>
    <row r="13283" spans="2:6" ht="15.75">
      <c r="B13283" s="188"/>
      <c r="C13283" s="188"/>
      <c r="D13283" s="203"/>
      <c r="E13283" s="203"/>
      <c r="F13283" s="203"/>
    </row>
    <row r="13284" spans="2:6" ht="15.75">
      <c r="B13284" s="188"/>
      <c r="C13284" s="188"/>
      <c r="D13284" s="203"/>
      <c r="E13284" s="203"/>
      <c r="F13284" s="203"/>
    </row>
    <row r="13285" spans="2:6" ht="15.75">
      <c r="B13285" s="188"/>
      <c r="C13285" s="188"/>
      <c r="D13285" s="203"/>
      <c r="E13285" s="203"/>
      <c r="F13285" s="203"/>
    </row>
    <row r="13286" spans="2:6" ht="15.75">
      <c r="B13286" s="188"/>
      <c r="C13286" s="188"/>
      <c r="D13286" s="203"/>
      <c r="E13286" s="203"/>
      <c r="F13286" s="203"/>
    </row>
    <row r="13287" spans="2:6" ht="15.75">
      <c r="B13287" s="188"/>
      <c r="C13287" s="188"/>
      <c r="D13287" s="203"/>
      <c r="E13287" s="203"/>
      <c r="F13287" s="203"/>
    </row>
    <row r="13288" spans="2:6" ht="15.75">
      <c r="B13288" s="188"/>
      <c r="C13288" s="188"/>
      <c r="D13288" s="203"/>
      <c r="E13288" s="203"/>
      <c r="F13288" s="203"/>
    </row>
    <row r="13289" spans="2:6" ht="15.75">
      <c r="B13289" s="188"/>
      <c r="C13289" s="188"/>
      <c r="D13289" s="203"/>
      <c r="E13289" s="203"/>
      <c r="F13289" s="203"/>
    </row>
    <row r="13290" spans="2:6" ht="15.75">
      <c r="B13290" s="188"/>
      <c r="C13290" s="188"/>
      <c r="D13290" s="203"/>
      <c r="E13290" s="203"/>
      <c r="F13290" s="203"/>
    </row>
    <row r="13291" spans="2:6" ht="15.75">
      <c r="B13291" s="188"/>
      <c r="C13291" s="188"/>
      <c r="D13291" s="203"/>
      <c r="E13291" s="203"/>
      <c r="F13291" s="203"/>
    </row>
    <row r="13292" spans="2:6" ht="15.75">
      <c r="B13292" s="188"/>
      <c r="C13292" s="188"/>
      <c r="D13292" s="203"/>
      <c r="E13292" s="203"/>
      <c r="F13292" s="203"/>
    </row>
    <row r="13293" spans="2:6" ht="15.75">
      <c r="B13293" s="188"/>
      <c r="C13293" s="188"/>
      <c r="D13293" s="203"/>
      <c r="E13293" s="203"/>
      <c r="F13293" s="203"/>
    </row>
    <row r="13294" spans="2:6" ht="15.75">
      <c r="B13294" s="188"/>
      <c r="C13294" s="188"/>
      <c r="D13294" s="203"/>
      <c r="E13294" s="203"/>
      <c r="F13294" s="203"/>
    </row>
    <row r="13295" spans="2:6" ht="15.75">
      <c r="B13295" s="188"/>
      <c r="C13295" s="188"/>
      <c r="D13295" s="203"/>
      <c r="E13295" s="203"/>
      <c r="F13295" s="203"/>
    </row>
    <row r="13296" spans="2:6" ht="15.75">
      <c r="B13296" s="188"/>
      <c r="C13296" s="188"/>
      <c r="D13296" s="203"/>
      <c r="E13296" s="203"/>
      <c r="F13296" s="203"/>
    </row>
    <row r="13297" spans="2:6" ht="15.75">
      <c r="B13297" s="188"/>
      <c r="C13297" s="188"/>
      <c r="D13297" s="203"/>
      <c r="E13297" s="203"/>
      <c r="F13297" s="203"/>
    </row>
    <row r="13298" spans="2:6" ht="15.75">
      <c r="B13298" s="188"/>
      <c r="C13298" s="188"/>
      <c r="D13298" s="203"/>
      <c r="E13298" s="203"/>
      <c r="F13298" s="203"/>
    </row>
    <row r="13299" spans="2:6" ht="15.75">
      <c r="B13299" s="188"/>
      <c r="C13299" s="188"/>
      <c r="D13299" s="203"/>
      <c r="E13299" s="203"/>
      <c r="F13299" s="203"/>
    </row>
    <row r="13300" spans="2:6" ht="15.75">
      <c r="B13300" s="188"/>
      <c r="C13300" s="188"/>
      <c r="D13300" s="203"/>
      <c r="E13300" s="203"/>
      <c r="F13300" s="203"/>
    </row>
    <row r="13301" spans="2:6" ht="15.75">
      <c r="B13301" s="188"/>
      <c r="C13301" s="188"/>
      <c r="D13301" s="203"/>
      <c r="E13301" s="203"/>
      <c r="F13301" s="203"/>
    </row>
    <row r="13302" spans="2:6" ht="15.75">
      <c r="B13302" s="188"/>
      <c r="C13302" s="188"/>
      <c r="D13302" s="203"/>
      <c r="E13302" s="203"/>
      <c r="F13302" s="203"/>
    </row>
    <row r="13303" spans="2:6" ht="15.75">
      <c r="B13303" s="188"/>
      <c r="C13303" s="188"/>
      <c r="D13303" s="203"/>
      <c r="E13303" s="203"/>
      <c r="F13303" s="203"/>
    </row>
    <row r="13304" spans="2:6" ht="15.75">
      <c r="B13304" s="188"/>
      <c r="C13304" s="188"/>
      <c r="D13304" s="203"/>
      <c r="E13304" s="203"/>
      <c r="F13304" s="203"/>
    </row>
    <row r="13305" spans="2:6" ht="15.75">
      <c r="B13305" s="188"/>
      <c r="C13305" s="188"/>
      <c r="D13305" s="203"/>
      <c r="E13305" s="203"/>
      <c r="F13305" s="203"/>
    </row>
    <row r="13306" spans="2:6" ht="15.75">
      <c r="B13306" s="188"/>
      <c r="C13306" s="188"/>
      <c r="D13306" s="203"/>
      <c r="E13306" s="203"/>
      <c r="F13306" s="203"/>
    </row>
    <row r="13307" spans="2:6" ht="15.75">
      <c r="B13307" s="188"/>
      <c r="C13307" s="188"/>
      <c r="D13307" s="203"/>
      <c r="E13307" s="203"/>
      <c r="F13307" s="203"/>
    </row>
    <row r="13308" spans="2:6" ht="15.75">
      <c r="B13308" s="188"/>
      <c r="C13308" s="188"/>
      <c r="D13308" s="203"/>
      <c r="E13308" s="203"/>
      <c r="F13308" s="203"/>
    </row>
    <row r="13309" spans="2:6" ht="15.75">
      <c r="B13309" s="188"/>
      <c r="C13309" s="188"/>
      <c r="D13309" s="203"/>
      <c r="E13309" s="203"/>
      <c r="F13309" s="203"/>
    </row>
    <row r="13310" spans="2:6" ht="15.75">
      <c r="B13310" s="188"/>
      <c r="C13310" s="188"/>
      <c r="D13310" s="203"/>
      <c r="E13310" s="203"/>
      <c r="F13310" s="203"/>
    </row>
    <row r="13311" spans="2:6" ht="15.75">
      <c r="B13311" s="188"/>
      <c r="C13311" s="188"/>
      <c r="D13311" s="203"/>
      <c r="E13311" s="203"/>
      <c r="F13311" s="203"/>
    </row>
    <row r="13312" spans="2:6" ht="15.75">
      <c r="B13312" s="188"/>
      <c r="C13312" s="188"/>
      <c r="D13312" s="203"/>
      <c r="E13312" s="203"/>
      <c r="F13312" s="203"/>
    </row>
    <row r="13313" spans="2:6" ht="15.75">
      <c r="B13313" s="188"/>
      <c r="C13313" s="188"/>
      <c r="D13313" s="203"/>
      <c r="E13313" s="203"/>
      <c r="F13313" s="203"/>
    </row>
    <row r="13314" spans="2:6" ht="15.75">
      <c r="B13314" s="188"/>
      <c r="C13314" s="188"/>
      <c r="D13314" s="203"/>
      <c r="E13314" s="203"/>
      <c r="F13314" s="203"/>
    </row>
    <row r="13315" spans="2:6" ht="15.75">
      <c r="B13315" s="188"/>
      <c r="C13315" s="188"/>
      <c r="D13315" s="203"/>
      <c r="E13315" s="203"/>
      <c r="F13315" s="203"/>
    </row>
    <row r="13316" spans="2:6" ht="15.75">
      <c r="B13316" s="188"/>
      <c r="C13316" s="188"/>
      <c r="D13316" s="203"/>
      <c r="E13316" s="203"/>
      <c r="F13316" s="203"/>
    </row>
    <row r="13317" spans="2:6" ht="15.75">
      <c r="B13317" s="188"/>
      <c r="C13317" s="188"/>
      <c r="D13317" s="203"/>
      <c r="E13317" s="203"/>
      <c r="F13317" s="203"/>
    </row>
    <row r="13318" spans="2:6" ht="15.75">
      <c r="B13318" s="188"/>
      <c r="C13318" s="188"/>
      <c r="D13318" s="203"/>
      <c r="E13318" s="203"/>
      <c r="F13318" s="203"/>
    </row>
    <row r="13319" spans="2:6" ht="15.75">
      <c r="B13319" s="188"/>
      <c r="C13319" s="188"/>
      <c r="D13319" s="203"/>
      <c r="E13319" s="203"/>
      <c r="F13319" s="203"/>
    </row>
    <row r="13320" spans="2:6" ht="15.75">
      <c r="B13320" s="188"/>
      <c r="C13320" s="188"/>
      <c r="D13320" s="203"/>
      <c r="E13320" s="203"/>
      <c r="F13320" s="203"/>
    </row>
    <row r="13321" spans="2:6" ht="15.75">
      <c r="B13321" s="188"/>
      <c r="C13321" s="188"/>
      <c r="D13321" s="203"/>
      <c r="E13321" s="203"/>
      <c r="F13321" s="203"/>
    </row>
    <row r="13322" spans="2:6" ht="15.75">
      <c r="B13322" s="188"/>
      <c r="C13322" s="188"/>
      <c r="D13322" s="203"/>
      <c r="E13322" s="203"/>
      <c r="F13322" s="203"/>
    </row>
    <row r="13323" spans="2:6" ht="15.75">
      <c r="B13323" s="188"/>
      <c r="C13323" s="188"/>
      <c r="D13323" s="203"/>
      <c r="E13323" s="203"/>
      <c r="F13323" s="203"/>
    </row>
    <row r="13324" spans="2:6" ht="15.75">
      <c r="B13324" s="188"/>
      <c r="C13324" s="188"/>
      <c r="D13324" s="203"/>
      <c r="E13324" s="203"/>
      <c r="F13324" s="203"/>
    </row>
    <row r="13325" spans="2:6" ht="15.75">
      <c r="B13325" s="188"/>
      <c r="C13325" s="188"/>
      <c r="D13325" s="203"/>
      <c r="E13325" s="203"/>
      <c r="F13325" s="203"/>
    </row>
    <row r="13326" spans="2:6" ht="15.75">
      <c r="B13326" s="188"/>
      <c r="C13326" s="188"/>
      <c r="D13326" s="203"/>
      <c r="E13326" s="203"/>
      <c r="F13326" s="203"/>
    </row>
    <row r="13327" spans="2:6" ht="15.75">
      <c r="B13327" s="188"/>
      <c r="C13327" s="188"/>
      <c r="D13327" s="203"/>
      <c r="E13327" s="203"/>
      <c r="F13327" s="203"/>
    </row>
    <row r="13328" spans="2:6" ht="15.75">
      <c r="B13328" s="188"/>
      <c r="C13328" s="188"/>
      <c r="D13328" s="203"/>
      <c r="E13328" s="203"/>
      <c r="F13328" s="203"/>
    </row>
    <row r="13329" spans="2:6" ht="15.75">
      <c r="B13329" s="188"/>
      <c r="C13329" s="188"/>
      <c r="D13329" s="203"/>
      <c r="E13329" s="203"/>
      <c r="F13329" s="203"/>
    </row>
    <row r="13330" spans="2:6" ht="15.75">
      <c r="B13330" s="188"/>
      <c r="C13330" s="188"/>
      <c r="D13330" s="203"/>
      <c r="E13330" s="203"/>
      <c r="F13330" s="203"/>
    </row>
    <row r="13331" spans="2:6" ht="15.75">
      <c r="B13331" s="188"/>
      <c r="C13331" s="188"/>
      <c r="D13331" s="203"/>
      <c r="E13331" s="203"/>
      <c r="F13331" s="203"/>
    </row>
    <row r="13332" spans="2:6" ht="15.75">
      <c r="B13332" s="188"/>
      <c r="C13332" s="188"/>
      <c r="D13332" s="203"/>
      <c r="E13332" s="203"/>
      <c r="F13332" s="203"/>
    </row>
    <row r="13333" spans="2:6" ht="15.75">
      <c r="B13333" s="188"/>
      <c r="C13333" s="188"/>
      <c r="D13333" s="203"/>
      <c r="E13333" s="203"/>
      <c r="F13333" s="203"/>
    </row>
    <row r="13334" spans="2:6" ht="15.75">
      <c r="B13334" s="188"/>
      <c r="C13334" s="188"/>
      <c r="D13334" s="203"/>
      <c r="E13334" s="203"/>
      <c r="F13334" s="203"/>
    </row>
    <row r="13335" spans="2:6" ht="15.75">
      <c r="B13335" s="188"/>
      <c r="C13335" s="188"/>
      <c r="D13335" s="203"/>
      <c r="E13335" s="203"/>
      <c r="F13335" s="203"/>
    </row>
    <row r="13336" spans="2:6" ht="15.75">
      <c r="B13336" s="188"/>
      <c r="C13336" s="188"/>
      <c r="D13336" s="203"/>
      <c r="E13336" s="203"/>
      <c r="F13336" s="203"/>
    </row>
    <row r="13337" spans="2:6" ht="15.75">
      <c r="B13337" s="188"/>
      <c r="C13337" s="188"/>
      <c r="D13337" s="203"/>
      <c r="E13337" s="203"/>
      <c r="F13337" s="203"/>
    </row>
    <row r="13338" spans="2:6" ht="15.75">
      <c r="B13338" s="188"/>
      <c r="C13338" s="188"/>
      <c r="D13338" s="203"/>
      <c r="E13338" s="203"/>
      <c r="F13338" s="203"/>
    </row>
    <row r="13339" spans="2:6" ht="15.75">
      <c r="B13339" s="188"/>
      <c r="C13339" s="188"/>
      <c r="D13339" s="203"/>
      <c r="E13339" s="203"/>
      <c r="F13339" s="203"/>
    </row>
    <row r="13340" spans="2:6" ht="15.75">
      <c r="B13340" s="188"/>
      <c r="C13340" s="188"/>
      <c r="D13340" s="203"/>
      <c r="E13340" s="203"/>
      <c r="F13340" s="203"/>
    </row>
    <row r="13341" spans="2:6" ht="15.75">
      <c r="B13341" s="188"/>
      <c r="C13341" s="188"/>
      <c r="D13341" s="203"/>
      <c r="E13341" s="203"/>
      <c r="F13341" s="203"/>
    </row>
    <row r="13342" spans="2:6" ht="15.75">
      <c r="B13342" s="188"/>
      <c r="C13342" s="188"/>
      <c r="D13342" s="203"/>
      <c r="E13342" s="203"/>
      <c r="F13342" s="203"/>
    </row>
    <row r="13343" spans="2:6" ht="15.75">
      <c r="B13343" s="188"/>
      <c r="C13343" s="188"/>
      <c r="D13343" s="203"/>
      <c r="E13343" s="203"/>
      <c r="F13343" s="203"/>
    </row>
    <row r="13344" spans="2:6" ht="15.75">
      <c r="B13344" s="188"/>
      <c r="C13344" s="188"/>
      <c r="D13344" s="203"/>
      <c r="E13344" s="203"/>
      <c r="F13344" s="203"/>
    </row>
    <row r="13345" spans="2:6" ht="15.75">
      <c r="B13345" s="188"/>
      <c r="C13345" s="188"/>
      <c r="D13345" s="203"/>
      <c r="E13345" s="203"/>
      <c r="F13345" s="203"/>
    </row>
    <row r="13346" spans="2:6" ht="15.75">
      <c r="B13346" s="188"/>
      <c r="C13346" s="188"/>
      <c r="D13346" s="203"/>
      <c r="E13346" s="203"/>
      <c r="F13346" s="203"/>
    </row>
    <row r="13347" spans="2:6" ht="15.75">
      <c r="B13347" s="188"/>
      <c r="C13347" s="188"/>
      <c r="D13347" s="203"/>
      <c r="E13347" s="203"/>
      <c r="F13347" s="203"/>
    </row>
    <row r="13348" spans="2:6" ht="15.75">
      <c r="B13348" s="188"/>
      <c r="C13348" s="188"/>
      <c r="D13348" s="203"/>
      <c r="E13348" s="203"/>
      <c r="F13348" s="203"/>
    </row>
    <row r="13349" spans="2:6" ht="15.75">
      <c r="B13349" s="188"/>
      <c r="C13349" s="188"/>
      <c r="D13349" s="203"/>
      <c r="E13349" s="203"/>
      <c r="F13349" s="203"/>
    </row>
    <row r="13350" spans="2:6" ht="15.75">
      <c r="B13350" s="188"/>
      <c r="C13350" s="188"/>
      <c r="D13350" s="203"/>
      <c r="E13350" s="203"/>
      <c r="F13350" s="203"/>
    </row>
    <row r="13351" spans="2:6" ht="15.75">
      <c r="B13351" s="188"/>
      <c r="C13351" s="188"/>
      <c r="D13351" s="203"/>
      <c r="E13351" s="203"/>
      <c r="F13351" s="203"/>
    </row>
    <row r="13352" spans="2:6" ht="15.75">
      <c r="B13352" s="188"/>
      <c r="C13352" s="188"/>
      <c r="D13352" s="203"/>
      <c r="E13352" s="203"/>
      <c r="F13352" s="203"/>
    </row>
    <row r="13353" spans="2:6" ht="15.75">
      <c r="B13353" s="188"/>
      <c r="C13353" s="188"/>
      <c r="D13353" s="203"/>
      <c r="E13353" s="203"/>
      <c r="F13353" s="203"/>
    </row>
    <row r="13354" spans="2:6" ht="15.75">
      <c r="B13354" s="188"/>
      <c r="C13354" s="188"/>
      <c r="D13354" s="203"/>
      <c r="E13354" s="203"/>
      <c r="F13354" s="203"/>
    </row>
    <row r="13355" spans="2:6" ht="15.75">
      <c r="B13355" s="188"/>
      <c r="C13355" s="188"/>
      <c r="D13355" s="203"/>
      <c r="E13355" s="203"/>
      <c r="F13355" s="203"/>
    </row>
    <row r="13356" spans="2:6" ht="15.75">
      <c r="B13356" s="188"/>
      <c r="C13356" s="188"/>
      <c r="D13356" s="203"/>
      <c r="E13356" s="203"/>
      <c r="F13356" s="203"/>
    </row>
    <row r="13357" spans="2:6" ht="15.75">
      <c r="B13357" s="188"/>
      <c r="C13357" s="188"/>
      <c r="D13357" s="203"/>
      <c r="E13357" s="203"/>
      <c r="F13357" s="203"/>
    </row>
    <row r="13358" spans="2:6" ht="15.75">
      <c r="B13358" s="188"/>
      <c r="C13358" s="188"/>
      <c r="D13358" s="203"/>
      <c r="E13358" s="203"/>
      <c r="F13358" s="203"/>
    </row>
    <row r="13359" spans="2:6" ht="15.75">
      <c r="B13359" s="188"/>
      <c r="C13359" s="188"/>
      <c r="D13359" s="203"/>
      <c r="E13359" s="203"/>
      <c r="F13359" s="203"/>
    </row>
    <row r="13360" spans="2:6" ht="15.75">
      <c r="B13360" s="188"/>
      <c r="C13360" s="188"/>
      <c r="D13360" s="203"/>
      <c r="E13360" s="203"/>
      <c r="F13360" s="203"/>
    </row>
    <row r="13361" spans="2:6" ht="15.75">
      <c r="B13361" s="188"/>
      <c r="C13361" s="188"/>
      <c r="D13361" s="203"/>
      <c r="E13361" s="203"/>
      <c r="F13361" s="203"/>
    </row>
    <row r="13362" spans="2:6" ht="15.75">
      <c r="B13362" s="188"/>
      <c r="C13362" s="188"/>
      <c r="D13362" s="203"/>
      <c r="E13362" s="203"/>
      <c r="F13362" s="203"/>
    </row>
    <row r="13363" spans="2:6" ht="15.75">
      <c r="B13363" s="188"/>
      <c r="C13363" s="188"/>
      <c r="D13363" s="203"/>
      <c r="E13363" s="203"/>
      <c r="F13363" s="203"/>
    </row>
    <row r="13364" spans="2:6" ht="15.75">
      <c r="B13364" s="188"/>
      <c r="C13364" s="188"/>
      <c r="D13364" s="203"/>
      <c r="E13364" s="203"/>
      <c r="F13364" s="203"/>
    </row>
    <row r="13365" spans="2:6" ht="15.75">
      <c r="B13365" s="188"/>
      <c r="C13365" s="188"/>
      <c r="D13365" s="203"/>
      <c r="E13365" s="203"/>
      <c r="F13365" s="203"/>
    </row>
    <row r="13366" spans="2:6" ht="15.75">
      <c r="B13366" s="188"/>
      <c r="C13366" s="188"/>
      <c r="D13366" s="203"/>
      <c r="E13366" s="203"/>
      <c r="F13366" s="203"/>
    </row>
    <row r="13367" spans="2:6" ht="15.75">
      <c r="B13367" s="188"/>
      <c r="C13367" s="188"/>
      <c r="D13367" s="203"/>
      <c r="E13367" s="203"/>
      <c r="F13367" s="203"/>
    </row>
    <row r="13368" spans="2:6" ht="15.75">
      <c r="B13368" s="188"/>
      <c r="C13368" s="188"/>
      <c r="D13368" s="203"/>
      <c r="E13368" s="203"/>
      <c r="F13368" s="203"/>
    </row>
    <row r="13369" spans="2:6" ht="15.75">
      <c r="B13369" s="188"/>
      <c r="C13369" s="188"/>
      <c r="D13369" s="203"/>
      <c r="E13369" s="203"/>
      <c r="F13369" s="203"/>
    </row>
    <row r="13370" spans="2:6" ht="15.75">
      <c r="B13370" s="188"/>
      <c r="C13370" s="188"/>
      <c r="D13370" s="203"/>
      <c r="E13370" s="203"/>
      <c r="F13370" s="203"/>
    </row>
    <row r="13371" spans="2:6" ht="15.75">
      <c r="B13371" s="188"/>
      <c r="C13371" s="188"/>
      <c r="D13371" s="203"/>
      <c r="E13371" s="203"/>
      <c r="F13371" s="203"/>
    </row>
    <row r="13372" spans="2:6" ht="15.75">
      <c r="B13372" s="188"/>
      <c r="C13372" s="188"/>
      <c r="D13372" s="203"/>
      <c r="E13372" s="203"/>
      <c r="F13372" s="203"/>
    </row>
    <row r="13373" spans="2:6" ht="15.75">
      <c r="B13373" s="188"/>
      <c r="C13373" s="188"/>
      <c r="D13373" s="203"/>
      <c r="E13373" s="203"/>
      <c r="F13373" s="203"/>
    </row>
    <row r="13374" spans="2:6" ht="15.75">
      <c r="B13374" s="188"/>
      <c r="C13374" s="188"/>
      <c r="D13374" s="203"/>
      <c r="E13374" s="203"/>
      <c r="F13374" s="203"/>
    </row>
    <row r="13375" spans="2:6" ht="15.75">
      <c r="B13375" s="188"/>
      <c r="C13375" s="188"/>
      <c r="D13375" s="203"/>
      <c r="E13375" s="203"/>
      <c r="F13375" s="203"/>
    </row>
    <row r="13376" spans="2:6" ht="15.75">
      <c r="B13376" s="188"/>
      <c r="C13376" s="188"/>
      <c r="D13376" s="203"/>
      <c r="E13376" s="203"/>
      <c r="F13376" s="203"/>
    </row>
    <row r="13377" spans="2:6" ht="15.75">
      <c r="B13377" s="188"/>
      <c r="C13377" s="188"/>
      <c r="D13377" s="203"/>
      <c r="E13377" s="203"/>
      <c r="F13377" s="203"/>
    </row>
    <row r="13378" spans="2:6" ht="15.75">
      <c r="B13378" s="188"/>
      <c r="C13378" s="188"/>
      <c r="D13378" s="203"/>
      <c r="E13378" s="203"/>
      <c r="F13378" s="203"/>
    </row>
    <row r="13379" spans="2:6" ht="15.75">
      <c r="B13379" s="188"/>
      <c r="C13379" s="188"/>
      <c r="D13379" s="203"/>
      <c r="E13379" s="203"/>
      <c r="F13379" s="203"/>
    </row>
    <row r="13380" spans="2:6" ht="15.75">
      <c r="B13380" s="188"/>
      <c r="C13380" s="188"/>
      <c r="D13380" s="203"/>
      <c r="E13380" s="203"/>
      <c r="F13380" s="203"/>
    </row>
    <row r="13381" spans="2:6" ht="15.75">
      <c r="B13381" s="188"/>
      <c r="C13381" s="188"/>
      <c r="D13381" s="203"/>
      <c r="E13381" s="203"/>
      <c r="F13381" s="203"/>
    </row>
    <row r="13382" spans="2:6" ht="15.75">
      <c r="B13382" s="188"/>
      <c r="C13382" s="188"/>
      <c r="D13382" s="203"/>
      <c r="E13382" s="203"/>
      <c r="F13382" s="203"/>
    </row>
    <row r="13383" spans="2:6" ht="15.75">
      <c r="B13383" s="188"/>
      <c r="C13383" s="188"/>
      <c r="D13383" s="203"/>
      <c r="E13383" s="203"/>
      <c r="F13383" s="203"/>
    </row>
    <row r="13384" spans="2:6" ht="15.75">
      <c r="B13384" s="188"/>
      <c r="C13384" s="188"/>
      <c r="D13384" s="203"/>
      <c r="E13384" s="203"/>
      <c r="F13384" s="203"/>
    </row>
    <row r="13385" spans="2:6" ht="15.75">
      <c r="B13385" s="188"/>
      <c r="C13385" s="188"/>
      <c r="D13385" s="203"/>
      <c r="E13385" s="203"/>
      <c r="F13385" s="203"/>
    </row>
    <row r="13386" spans="2:6" ht="15.75">
      <c r="B13386" s="188"/>
      <c r="C13386" s="188"/>
      <c r="D13386" s="203"/>
      <c r="E13386" s="203"/>
      <c r="F13386" s="203"/>
    </row>
    <row r="13387" spans="2:6" ht="15.75">
      <c r="B13387" s="188"/>
      <c r="C13387" s="188"/>
      <c r="D13387" s="203"/>
      <c r="E13387" s="203"/>
      <c r="F13387" s="203"/>
    </row>
    <row r="13388" spans="2:6" ht="15.75">
      <c r="B13388" s="188"/>
      <c r="C13388" s="188"/>
      <c r="D13388" s="203"/>
      <c r="E13388" s="203"/>
      <c r="F13388" s="203"/>
    </row>
    <row r="13389" spans="2:6" ht="15.75">
      <c r="B13389" s="188"/>
      <c r="C13389" s="188"/>
      <c r="D13389" s="203"/>
      <c r="E13389" s="203"/>
      <c r="F13389" s="203"/>
    </row>
    <row r="13390" spans="2:6" ht="15.75">
      <c r="B13390" s="188"/>
      <c r="C13390" s="188"/>
      <c r="D13390" s="203"/>
      <c r="E13390" s="203"/>
      <c r="F13390" s="203"/>
    </row>
    <row r="13391" spans="2:6" ht="15.75">
      <c r="B13391" s="188"/>
      <c r="C13391" s="188"/>
      <c r="D13391" s="203"/>
      <c r="E13391" s="203"/>
      <c r="F13391" s="203"/>
    </row>
    <row r="13392" spans="2:6" ht="15.75">
      <c r="B13392" s="188"/>
      <c r="C13392" s="188"/>
      <c r="D13392" s="203"/>
      <c r="E13392" s="203"/>
      <c r="F13392" s="203"/>
    </row>
    <row r="13393" spans="2:6" ht="15.75">
      <c r="B13393" s="188"/>
      <c r="C13393" s="188"/>
      <c r="D13393" s="203"/>
      <c r="E13393" s="203"/>
      <c r="F13393" s="203"/>
    </row>
    <row r="13394" spans="2:6" ht="15.75">
      <c r="B13394" s="188"/>
      <c r="C13394" s="188"/>
      <c r="D13394" s="203"/>
      <c r="E13394" s="203"/>
      <c r="F13394" s="203"/>
    </row>
    <row r="13395" spans="2:6" ht="15.75">
      <c r="B13395" s="188"/>
      <c r="C13395" s="188"/>
      <c r="D13395" s="203"/>
      <c r="E13395" s="203"/>
      <c r="F13395" s="203"/>
    </row>
    <row r="13396" spans="2:6" ht="15.75">
      <c r="B13396" s="188"/>
      <c r="C13396" s="188"/>
      <c r="D13396" s="203"/>
      <c r="E13396" s="203"/>
      <c r="F13396" s="203"/>
    </row>
    <row r="13397" spans="2:6" ht="15.75">
      <c r="B13397" s="188"/>
      <c r="C13397" s="188"/>
      <c r="D13397" s="203"/>
      <c r="E13397" s="203"/>
      <c r="F13397" s="203"/>
    </row>
    <row r="13398" spans="2:6" ht="15.75">
      <c r="B13398" s="188"/>
      <c r="C13398" s="188"/>
      <c r="D13398" s="203"/>
      <c r="E13398" s="203"/>
      <c r="F13398" s="203"/>
    </row>
    <row r="13399" spans="2:6" ht="15.75">
      <c r="B13399" s="188"/>
      <c r="C13399" s="188"/>
      <c r="D13399" s="203"/>
      <c r="E13399" s="203"/>
      <c r="F13399" s="203"/>
    </row>
    <row r="13400" spans="2:6" ht="15.75">
      <c r="B13400" s="188"/>
      <c r="C13400" s="188"/>
      <c r="D13400" s="203"/>
      <c r="E13400" s="203"/>
      <c r="F13400" s="203"/>
    </row>
    <row r="13401" spans="2:6" ht="15.75">
      <c r="B13401" s="188"/>
      <c r="C13401" s="188"/>
      <c r="D13401" s="203"/>
      <c r="E13401" s="203"/>
      <c r="F13401" s="203"/>
    </row>
    <row r="13402" spans="2:6" ht="15.75">
      <c r="B13402" s="188"/>
      <c r="C13402" s="188"/>
      <c r="D13402" s="203"/>
      <c r="E13402" s="203"/>
      <c r="F13402" s="203"/>
    </row>
    <row r="13403" spans="2:6" ht="15.75">
      <c r="B13403" s="188"/>
      <c r="C13403" s="188"/>
      <c r="D13403" s="203"/>
      <c r="E13403" s="203"/>
      <c r="F13403" s="203"/>
    </row>
    <row r="13404" spans="2:6" ht="15.75">
      <c r="B13404" s="188"/>
      <c r="C13404" s="188"/>
      <c r="D13404" s="203"/>
      <c r="E13404" s="203"/>
      <c r="F13404" s="203"/>
    </row>
    <row r="13405" spans="2:6" ht="15.75">
      <c r="B13405" s="188"/>
      <c r="C13405" s="188"/>
      <c r="D13405" s="203"/>
      <c r="E13405" s="203"/>
      <c r="F13405" s="203"/>
    </row>
    <row r="13406" spans="2:6" ht="15.75">
      <c r="B13406" s="188"/>
      <c r="C13406" s="188"/>
      <c r="D13406" s="203"/>
      <c r="E13406" s="203"/>
      <c r="F13406" s="203"/>
    </row>
    <row r="13407" spans="2:6" ht="15.75">
      <c r="B13407" s="188"/>
      <c r="C13407" s="188"/>
      <c r="D13407" s="203"/>
      <c r="E13407" s="203"/>
      <c r="F13407" s="203"/>
    </row>
    <row r="13408" spans="2:6" ht="15.75">
      <c r="B13408" s="188"/>
      <c r="C13408" s="188"/>
      <c r="D13408" s="203"/>
      <c r="E13408" s="203"/>
      <c r="F13408" s="203"/>
    </row>
    <row r="13409" spans="2:6" ht="15.75">
      <c r="B13409" s="188"/>
      <c r="C13409" s="188"/>
      <c r="D13409" s="203"/>
      <c r="E13409" s="203"/>
      <c r="F13409" s="203"/>
    </row>
    <row r="13410" spans="2:6" ht="15.75">
      <c r="B13410" s="188"/>
      <c r="C13410" s="188"/>
      <c r="D13410" s="203"/>
      <c r="E13410" s="203"/>
      <c r="F13410" s="203"/>
    </row>
    <row r="13411" spans="2:6" ht="15.75">
      <c r="B13411" s="188"/>
      <c r="C13411" s="188"/>
      <c r="D13411" s="203"/>
      <c r="E13411" s="203"/>
      <c r="F13411" s="203"/>
    </row>
    <row r="13412" spans="2:6" ht="15.75">
      <c r="B13412" s="188"/>
      <c r="C13412" s="188"/>
      <c r="D13412" s="203"/>
      <c r="E13412" s="203"/>
      <c r="F13412" s="203"/>
    </row>
    <row r="13413" spans="2:6" ht="15.75">
      <c r="B13413" s="188"/>
      <c r="C13413" s="188"/>
      <c r="D13413" s="203"/>
      <c r="E13413" s="203"/>
      <c r="F13413" s="203"/>
    </row>
    <row r="13414" spans="2:6" ht="15.75">
      <c r="B13414" s="188"/>
      <c r="C13414" s="188"/>
      <c r="D13414" s="203"/>
      <c r="E13414" s="203"/>
      <c r="F13414" s="203"/>
    </row>
    <row r="13415" spans="2:6" ht="15.75">
      <c r="B13415" s="188"/>
      <c r="C13415" s="188"/>
      <c r="D13415" s="203"/>
      <c r="E13415" s="203"/>
      <c r="F13415" s="203"/>
    </row>
    <row r="13416" spans="2:6" ht="15.75">
      <c r="B13416" s="188"/>
      <c r="C13416" s="188"/>
      <c r="D13416" s="203"/>
      <c r="E13416" s="203"/>
      <c r="F13416" s="203"/>
    </row>
    <row r="13417" spans="2:6" ht="15.75">
      <c r="B13417" s="188"/>
      <c r="C13417" s="188"/>
      <c r="D13417" s="203"/>
      <c r="E13417" s="203"/>
      <c r="F13417" s="203"/>
    </row>
    <row r="13418" spans="2:6" ht="15.75">
      <c r="B13418" s="188"/>
      <c r="C13418" s="188"/>
      <c r="D13418" s="203"/>
      <c r="E13418" s="203"/>
      <c r="F13418" s="203"/>
    </row>
    <row r="13419" spans="2:6" ht="15.75">
      <c r="B13419" s="188"/>
      <c r="C13419" s="188"/>
      <c r="D13419" s="203"/>
      <c r="E13419" s="203"/>
      <c r="F13419" s="203"/>
    </row>
    <row r="13420" spans="2:6" ht="15.75">
      <c r="B13420" s="188"/>
      <c r="C13420" s="188"/>
      <c r="D13420" s="203"/>
      <c r="E13420" s="203"/>
      <c r="F13420" s="203"/>
    </row>
    <row r="13421" spans="2:6" ht="15.75">
      <c r="B13421" s="188"/>
      <c r="C13421" s="188"/>
      <c r="D13421" s="203"/>
      <c r="E13421" s="203"/>
      <c r="F13421" s="203"/>
    </row>
    <row r="13422" spans="2:6" ht="15.75">
      <c r="B13422" s="188"/>
      <c r="C13422" s="188"/>
      <c r="D13422" s="203"/>
      <c r="E13422" s="203"/>
      <c r="F13422" s="203"/>
    </row>
    <row r="13423" spans="2:6" ht="15.75">
      <c r="B13423" s="188"/>
      <c r="C13423" s="188"/>
      <c r="D13423" s="203"/>
      <c r="E13423" s="203"/>
      <c r="F13423" s="203"/>
    </row>
    <row r="13424" spans="2:6" ht="15.75">
      <c r="B13424" s="188"/>
      <c r="C13424" s="188"/>
      <c r="D13424" s="203"/>
      <c r="E13424" s="203"/>
      <c r="F13424" s="203"/>
    </row>
    <row r="13425" spans="2:6" ht="15.75">
      <c r="B13425" s="188"/>
      <c r="C13425" s="188"/>
      <c r="D13425" s="203"/>
      <c r="E13425" s="203"/>
      <c r="F13425" s="203"/>
    </row>
    <row r="13426" spans="2:6" ht="15.75">
      <c r="B13426" s="188"/>
      <c r="C13426" s="188"/>
      <c r="D13426" s="203"/>
      <c r="E13426" s="203"/>
      <c r="F13426" s="203"/>
    </row>
    <row r="13427" spans="2:6" ht="15.75">
      <c r="B13427" s="188"/>
      <c r="C13427" s="188"/>
      <c r="D13427" s="203"/>
      <c r="E13427" s="203"/>
      <c r="F13427" s="203"/>
    </row>
    <row r="13428" spans="2:6" ht="15.75">
      <c r="B13428" s="188"/>
      <c r="C13428" s="188"/>
      <c r="D13428" s="203"/>
      <c r="E13428" s="203"/>
      <c r="F13428" s="203"/>
    </row>
    <row r="13429" spans="2:6" ht="15.75">
      <c r="B13429" s="188"/>
      <c r="C13429" s="188"/>
      <c r="D13429" s="203"/>
      <c r="E13429" s="203"/>
      <c r="F13429" s="203"/>
    </row>
    <row r="13430" spans="2:6" ht="15.75">
      <c r="B13430" s="188"/>
      <c r="C13430" s="188"/>
      <c r="D13430" s="203"/>
      <c r="E13430" s="203"/>
      <c r="F13430" s="203"/>
    </row>
    <row r="13431" spans="2:6" ht="15.75">
      <c r="B13431" s="188"/>
      <c r="C13431" s="188"/>
      <c r="D13431" s="203"/>
      <c r="E13431" s="203"/>
      <c r="F13431" s="203"/>
    </row>
    <row r="13432" spans="2:6" ht="15.75">
      <c r="B13432" s="188"/>
      <c r="C13432" s="188"/>
      <c r="D13432" s="203"/>
      <c r="E13432" s="203"/>
      <c r="F13432" s="203"/>
    </row>
    <row r="13433" spans="2:6" ht="15.75">
      <c r="B13433" s="188"/>
      <c r="C13433" s="188"/>
      <c r="D13433" s="203"/>
      <c r="E13433" s="203"/>
      <c r="F13433" s="203"/>
    </row>
    <row r="13434" spans="2:6" ht="15.75">
      <c r="B13434" s="188"/>
      <c r="C13434" s="188"/>
      <c r="D13434" s="203"/>
      <c r="E13434" s="203"/>
      <c r="F13434" s="203"/>
    </row>
    <row r="13435" spans="2:6" ht="15.75">
      <c r="B13435" s="188"/>
      <c r="C13435" s="188"/>
      <c r="D13435" s="203"/>
      <c r="E13435" s="203"/>
      <c r="F13435" s="203"/>
    </row>
    <row r="13436" spans="2:6" ht="15.75">
      <c r="B13436" s="188"/>
      <c r="C13436" s="188"/>
      <c r="D13436" s="203"/>
      <c r="E13436" s="203"/>
      <c r="F13436" s="203"/>
    </row>
    <row r="13437" spans="2:6" ht="15.75">
      <c r="B13437" s="188"/>
      <c r="C13437" s="188"/>
      <c r="D13437" s="203"/>
      <c r="E13437" s="203"/>
      <c r="F13437" s="203"/>
    </row>
    <row r="13438" spans="2:6" ht="15.75">
      <c r="B13438" s="188"/>
      <c r="C13438" s="188"/>
      <c r="D13438" s="203"/>
      <c r="E13438" s="203"/>
      <c r="F13438" s="203"/>
    </row>
    <row r="13439" spans="2:6" ht="15.75">
      <c r="B13439" s="188"/>
      <c r="C13439" s="188"/>
      <c r="D13439" s="203"/>
      <c r="E13439" s="203"/>
      <c r="F13439" s="203"/>
    </row>
    <row r="13440" spans="2:6" ht="15.75">
      <c r="B13440" s="188"/>
      <c r="C13440" s="188"/>
      <c r="D13440" s="203"/>
      <c r="E13440" s="203"/>
      <c r="F13440" s="203"/>
    </row>
    <row r="13441" spans="2:6" ht="15.75">
      <c r="B13441" s="188"/>
      <c r="C13441" s="188"/>
      <c r="D13441" s="203"/>
      <c r="E13441" s="203"/>
      <c r="F13441" s="203"/>
    </row>
    <row r="13442" spans="2:6" ht="15.75">
      <c r="B13442" s="188"/>
      <c r="C13442" s="188"/>
      <c r="D13442" s="203"/>
      <c r="E13442" s="203"/>
      <c r="F13442" s="203"/>
    </row>
    <row r="13443" spans="2:6" ht="15.75">
      <c r="B13443" s="188"/>
      <c r="C13443" s="188"/>
      <c r="D13443" s="203"/>
      <c r="E13443" s="203"/>
      <c r="F13443" s="203"/>
    </row>
    <row r="13444" spans="2:6" ht="15.75">
      <c r="B13444" s="188"/>
      <c r="C13444" s="188"/>
      <c r="D13444" s="203"/>
      <c r="E13444" s="203"/>
      <c r="F13444" s="203"/>
    </row>
    <row r="13445" spans="2:6" ht="15.75">
      <c r="B13445" s="188"/>
      <c r="C13445" s="188"/>
      <c r="D13445" s="203"/>
      <c r="E13445" s="203"/>
      <c r="F13445" s="203"/>
    </row>
    <row r="13446" spans="2:6" ht="15.75">
      <c r="B13446" s="188"/>
      <c r="C13446" s="188"/>
      <c r="D13446" s="203"/>
      <c r="E13446" s="203"/>
      <c r="F13446" s="203"/>
    </row>
    <row r="13447" spans="2:6" ht="15.75">
      <c r="B13447" s="188"/>
      <c r="C13447" s="188"/>
      <c r="D13447" s="203"/>
      <c r="E13447" s="203"/>
      <c r="F13447" s="203"/>
    </row>
    <row r="13448" spans="2:6" ht="15.75">
      <c r="B13448" s="188"/>
      <c r="C13448" s="188"/>
      <c r="D13448" s="203"/>
      <c r="E13448" s="203"/>
      <c r="F13448" s="203"/>
    </row>
    <row r="13449" spans="2:6" ht="15.75">
      <c r="B13449" s="188"/>
      <c r="C13449" s="188"/>
      <c r="D13449" s="203"/>
      <c r="E13449" s="203"/>
      <c r="F13449" s="203"/>
    </row>
    <row r="13450" spans="2:6" ht="15.75">
      <c r="B13450" s="188"/>
      <c r="C13450" s="188"/>
      <c r="D13450" s="203"/>
      <c r="E13450" s="203"/>
      <c r="F13450" s="203"/>
    </row>
    <row r="13451" spans="2:6" ht="15.75">
      <c r="B13451" s="188"/>
      <c r="C13451" s="188"/>
      <c r="D13451" s="203"/>
      <c r="E13451" s="203"/>
      <c r="F13451" s="203"/>
    </row>
    <row r="13452" spans="2:6" ht="15.75">
      <c r="B13452" s="188"/>
      <c r="C13452" s="188"/>
      <c r="D13452" s="203"/>
      <c r="E13452" s="203"/>
      <c r="F13452" s="203"/>
    </row>
    <row r="13453" spans="2:6" ht="15.75">
      <c r="B13453" s="188"/>
      <c r="C13453" s="188"/>
      <c r="D13453" s="203"/>
      <c r="E13453" s="203"/>
      <c r="F13453" s="203"/>
    </row>
    <row r="13454" spans="2:6" ht="15.75">
      <c r="B13454" s="188"/>
      <c r="C13454" s="188"/>
      <c r="D13454" s="203"/>
      <c r="E13454" s="203"/>
      <c r="F13454" s="203"/>
    </row>
    <row r="13455" spans="2:6" ht="15.75">
      <c r="B13455" s="188"/>
      <c r="C13455" s="188"/>
      <c r="D13455" s="203"/>
      <c r="E13455" s="203"/>
      <c r="F13455" s="203"/>
    </row>
    <row r="13456" spans="2:6" ht="15.75">
      <c r="B13456" s="188"/>
      <c r="C13456" s="188"/>
      <c r="D13456" s="203"/>
      <c r="E13456" s="203"/>
      <c r="F13456" s="203"/>
    </row>
    <row r="13457" spans="2:6" ht="15.75">
      <c r="B13457" s="188"/>
      <c r="C13457" s="188"/>
      <c r="D13457" s="203"/>
      <c r="E13457" s="203"/>
      <c r="F13457" s="203"/>
    </row>
    <row r="13458" spans="2:6" ht="15.75">
      <c r="B13458" s="188"/>
      <c r="C13458" s="188"/>
      <c r="D13458" s="203"/>
      <c r="E13458" s="203"/>
      <c r="F13458" s="203"/>
    </row>
    <row r="13459" spans="2:6" ht="15.75">
      <c r="B13459" s="188"/>
      <c r="C13459" s="188"/>
      <c r="D13459" s="203"/>
      <c r="E13459" s="203"/>
      <c r="F13459" s="203"/>
    </row>
    <row r="13460" spans="2:6" ht="15.75">
      <c r="B13460" s="188"/>
      <c r="C13460" s="188"/>
      <c r="D13460" s="203"/>
      <c r="E13460" s="203"/>
      <c r="F13460" s="203"/>
    </row>
    <row r="13461" spans="2:6" ht="15.75">
      <c r="B13461" s="188"/>
      <c r="C13461" s="188"/>
      <c r="D13461" s="203"/>
      <c r="E13461" s="203"/>
      <c r="F13461" s="203"/>
    </row>
    <row r="13462" spans="2:6" ht="15.75">
      <c r="B13462" s="188"/>
      <c r="C13462" s="188"/>
      <c r="D13462" s="203"/>
      <c r="E13462" s="203"/>
      <c r="F13462" s="203"/>
    </row>
    <row r="13463" spans="2:6" ht="15.75">
      <c r="B13463" s="188"/>
      <c r="C13463" s="188"/>
      <c r="D13463" s="203"/>
      <c r="E13463" s="203"/>
      <c r="F13463" s="203"/>
    </row>
    <row r="13464" spans="2:6" ht="15.75">
      <c r="B13464" s="188"/>
      <c r="C13464" s="188"/>
      <c r="D13464" s="203"/>
      <c r="E13464" s="203"/>
      <c r="F13464" s="203"/>
    </row>
    <row r="13465" spans="2:6" ht="15.75">
      <c r="B13465" s="188"/>
      <c r="C13465" s="188"/>
      <c r="D13465" s="203"/>
      <c r="E13465" s="203"/>
      <c r="F13465" s="203"/>
    </row>
    <row r="13466" spans="2:6" ht="15.75">
      <c r="B13466" s="188"/>
      <c r="C13466" s="188"/>
      <c r="D13466" s="203"/>
      <c r="E13466" s="203"/>
      <c r="F13466" s="203"/>
    </row>
    <row r="13467" spans="2:6" ht="15.75">
      <c r="B13467" s="188"/>
      <c r="C13467" s="188"/>
      <c r="D13467" s="203"/>
      <c r="E13467" s="203"/>
      <c r="F13467" s="203"/>
    </row>
    <row r="13468" spans="2:6" ht="15.75">
      <c r="B13468" s="188"/>
      <c r="C13468" s="188"/>
      <c r="D13468" s="203"/>
      <c r="E13468" s="203"/>
      <c r="F13468" s="203"/>
    </row>
    <row r="13469" spans="2:6" ht="15.75">
      <c r="B13469" s="188"/>
      <c r="C13469" s="188"/>
      <c r="D13469" s="203"/>
      <c r="E13469" s="203"/>
      <c r="F13469" s="203"/>
    </row>
    <row r="13470" spans="2:6" ht="15.75">
      <c r="B13470" s="188"/>
      <c r="C13470" s="188"/>
      <c r="D13470" s="203"/>
      <c r="E13470" s="203"/>
      <c r="F13470" s="203"/>
    </row>
    <row r="13471" spans="2:6" ht="15.75">
      <c r="B13471" s="188"/>
      <c r="C13471" s="188"/>
      <c r="D13471" s="203"/>
      <c r="E13471" s="203"/>
      <c r="F13471" s="203"/>
    </row>
    <row r="13472" spans="2:6" ht="15.75">
      <c r="B13472" s="188"/>
      <c r="C13472" s="188"/>
      <c r="D13472" s="203"/>
      <c r="E13472" s="203"/>
      <c r="F13472" s="203"/>
    </row>
    <row r="13473" spans="2:6" ht="15.75">
      <c r="B13473" s="188"/>
      <c r="C13473" s="188"/>
      <c r="D13473" s="203"/>
      <c r="E13473" s="203"/>
      <c r="F13473" s="203"/>
    </row>
    <row r="13474" spans="2:6" ht="15.75">
      <c r="B13474" s="188"/>
      <c r="C13474" s="188"/>
      <c r="D13474" s="203"/>
      <c r="E13474" s="203"/>
      <c r="F13474" s="203"/>
    </row>
    <row r="13475" spans="2:6" ht="15.75">
      <c r="B13475" s="188"/>
      <c r="C13475" s="188"/>
      <c r="D13475" s="203"/>
      <c r="E13475" s="203"/>
      <c r="F13475" s="203"/>
    </row>
    <row r="13476" spans="2:6" ht="15.75">
      <c r="B13476" s="188"/>
      <c r="C13476" s="188"/>
      <c r="D13476" s="203"/>
      <c r="E13476" s="203"/>
      <c r="F13476" s="203"/>
    </row>
    <row r="13477" spans="2:6" ht="15.75">
      <c r="B13477" s="188"/>
      <c r="C13477" s="188"/>
      <c r="D13477" s="203"/>
      <c r="E13477" s="203"/>
      <c r="F13477" s="203"/>
    </row>
    <row r="13478" spans="2:6" ht="15.75">
      <c r="B13478" s="188"/>
      <c r="C13478" s="188"/>
      <c r="D13478" s="203"/>
      <c r="E13478" s="203"/>
      <c r="F13478" s="203"/>
    </row>
    <row r="13479" spans="2:6" ht="15.75">
      <c r="B13479" s="188"/>
      <c r="C13479" s="188"/>
      <c r="D13479" s="203"/>
      <c r="E13479" s="203"/>
      <c r="F13479" s="203"/>
    </row>
    <row r="13480" spans="2:6" ht="15.75">
      <c r="B13480" s="188"/>
      <c r="C13480" s="188"/>
      <c r="D13480" s="203"/>
      <c r="E13480" s="203"/>
      <c r="F13480" s="203"/>
    </row>
    <row r="13481" spans="2:6" ht="15.75">
      <c r="B13481" s="188"/>
      <c r="C13481" s="188"/>
      <c r="D13481" s="203"/>
      <c r="E13481" s="203"/>
      <c r="F13481" s="203"/>
    </row>
    <row r="13482" spans="2:6" ht="15.75">
      <c r="B13482" s="188"/>
      <c r="C13482" s="188"/>
      <c r="D13482" s="203"/>
      <c r="E13482" s="203"/>
      <c r="F13482" s="203"/>
    </row>
    <row r="13483" spans="2:6" ht="15.75">
      <c r="B13483" s="188"/>
      <c r="C13483" s="188"/>
      <c r="D13483" s="203"/>
      <c r="E13483" s="203"/>
      <c r="F13483" s="203"/>
    </row>
    <row r="13484" spans="2:6" ht="15.75">
      <c r="B13484" s="188"/>
      <c r="C13484" s="188"/>
      <c r="D13484" s="203"/>
      <c r="E13484" s="203"/>
      <c r="F13484" s="203"/>
    </row>
    <row r="13485" spans="2:6" ht="15.75">
      <c r="B13485" s="188"/>
      <c r="C13485" s="188"/>
      <c r="D13485" s="203"/>
      <c r="E13485" s="203"/>
      <c r="F13485" s="203"/>
    </row>
    <row r="13486" spans="2:6" ht="15.75">
      <c r="B13486" s="188"/>
      <c r="C13486" s="188"/>
      <c r="D13486" s="203"/>
      <c r="E13486" s="203"/>
      <c r="F13486" s="203"/>
    </row>
    <row r="13487" spans="2:6" ht="15.75">
      <c r="B13487" s="188"/>
      <c r="C13487" s="188"/>
      <c r="D13487" s="203"/>
      <c r="E13487" s="203"/>
      <c r="F13487" s="203"/>
    </row>
    <row r="13488" spans="2:6" ht="15.75">
      <c r="B13488" s="188"/>
      <c r="C13488" s="188"/>
      <c r="D13488" s="203"/>
      <c r="E13488" s="203"/>
      <c r="F13488" s="203"/>
    </row>
    <row r="13489" spans="2:6" ht="15.75">
      <c r="B13489" s="188"/>
      <c r="C13489" s="188"/>
      <c r="D13489" s="203"/>
      <c r="E13489" s="203"/>
      <c r="F13489" s="203"/>
    </row>
    <row r="13490" spans="2:6" ht="15.75">
      <c r="B13490" s="188"/>
      <c r="C13490" s="188"/>
      <c r="D13490" s="203"/>
      <c r="E13490" s="203"/>
      <c r="F13490" s="203"/>
    </row>
    <row r="13491" spans="2:6" ht="15.75">
      <c r="B13491" s="188"/>
      <c r="C13491" s="188"/>
      <c r="D13491" s="203"/>
      <c r="E13491" s="203"/>
      <c r="F13491" s="203"/>
    </row>
    <row r="13492" spans="2:6" ht="15.75">
      <c r="B13492" s="188"/>
      <c r="C13492" s="188"/>
      <c r="D13492" s="203"/>
      <c r="E13492" s="203"/>
      <c r="F13492" s="203"/>
    </row>
    <row r="13493" spans="2:6" ht="15.75">
      <c r="B13493" s="188"/>
      <c r="C13493" s="188"/>
      <c r="D13493" s="203"/>
      <c r="E13493" s="203"/>
      <c r="F13493" s="203"/>
    </row>
    <row r="13494" spans="2:6" ht="15.75">
      <c r="B13494" s="188"/>
      <c r="C13494" s="188"/>
      <c r="D13494" s="203"/>
      <c r="E13494" s="203"/>
      <c r="F13494" s="203"/>
    </row>
    <row r="13495" spans="2:6" ht="15.75">
      <c r="B13495" s="188"/>
      <c r="C13495" s="188"/>
      <c r="D13495" s="203"/>
      <c r="E13495" s="203"/>
      <c r="F13495" s="203"/>
    </row>
    <row r="13496" spans="2:6" ht="15.75">
      <c r="B13496" s="188"/>
      <c r="C13496" s="188"/>
      <c r="D13496" s="203"/>
      <c r="E13496" s="203"/>
      <c r="F13496" s="203"/>
    </row>
    <row r="13497" spans="2:6" ht="15.75">
      <c r="B13497" s="188"/>
      <c r="C13497" s="188"/>
      <c r="D13497" s="203"/>
      <c r="E13497" s="203"/>
      <c r="F13497" s="203"/>
    </row>
    <row r="13498" spans="2:6" ht="15.75">
      <c r="B13498" s="188"/>
      <c r="C13498" s="188"/>
      <c r="D13498" s="203"/>
      <c r="E13498" s="203"/>
      <c r="F13498" s="203"/>
    </row>
    <row r="13499" spans="2:6" ht="15.75">
      <c r="B13499" s="188"/>
      <c r="C13499" s="188"/>
      <c r="D13499" s="203"/>
      <c r="E13499" s="203"/>
      <c r="F13499" s="203"/>
    </row>
    <row r="13500" spans="2:6" ht="15.75">
      <c r="B13500" s="188"/>
      <c r="C13500" s="188"/>
      <c r="D13500" s="203"/>
      <c r="E13500" s="203"/>
      <c r="F13500" s="203"/>
    </row>
    <row r="13501" spans="2:6" ht="15.75">
      <c r="B13501" s="188"/>
      <c r="C13501" s="188"/>
      <c r="D13501" s="203"/>
      <c r="E13501" s="203"/>
      <c r="F13501" s="203"/>
    </row>
    <row r="13502" spans="2:6" ht="15.75">
      <c r="B13502" s="188"/>
      <c r="C13502" s="188"/>
      <c r="D13502" s="203"/>
      <c r="E13502" s="203"/>
      <c r="F13502" s="203"/>
    </row>
    <row r="13503" spans="2:6" ht="15.75">
      <c r="B13503" s="188"/>
      <c r="C13503" s="188"/>
      <c r="D13503" s="203"/>
      <c r="E13503" s="203"/>
      <c r="F13503" s="203"/>
    </row>
    <row r="13504" spans="2:6" ht="15.75">
      <c r="B13504" s="188"/>
      <c r="C13504" s="188"/>
      <c r="D13504" s="203"/>
      <c r="E13504" s="203"/>
      <c r="F13504" s="203"/>
    </row>
    <row r="13505" spans="2:6" ht="15.75">
      <c r="B13505" s="188"/>
      <c r="C13505" s="188"/>
      <c r="D13505" s="203"/>
      <c r="E13505" s="203"/>
      <c r="F13505" s="203"/>
    </row>
    <row r="13506" spans="2:6" ht="15.75">
      <c r="B13506" s="188"/>
      <c r="C13506" s="188"/>
      <c r="D13506" s="203"/>
      <c r="E13506" s="203"/>
      <c r="F13506" s="203"/>
    </row>
    <row r="13507" spans="2:6" ht="15.75">
      <c r="B13507" s="188"/>
      <c r="C13507" s="188"/>
      <c r="D13507" s="203"/>
      <c r="E13507" s="203"/>
      <c r="F13507" s="203"/>
    </row>
    <row r="13508" spans="2:6" ht="15.75">
      <c r="B13508" s="188"/>
      <c r="C13508" s="188"/>
      <c r="D13508" s="203"/>
      <c r="E13508" s="203"/>
      <c r="F13508" s="203"/>
    </row>
    <row r="13509" spans="2:6" ht="15.75">
      <c r="B13509" s="188"/>
      <c r="C13509" s="188"/>
      <c r="D13509" s="203"/>
      <c r="E13509" s="203"/>
      <c r="F13509" s="203"/>
    </row>
    <row r="13510" spans="2:6" ht="15.75">
      <c r="B13510" s="188"/>
      <c r="C13510" s="188"/>
      <c r="D13510" s="203"/>
      <c r="E13510" s="203"/>
      <c r="F13510" s="203"/>
    </row>
    <row r="13511" spans="2:6" ht="15.75">
      <c r="B13511" s="188"/>
      <c r="C13511" s="188"/>
      <c r="D13511" s="203"/>
      <c r="E13511" s="203"/>
      <c r="F13511" s="203"/>
    </row>
    <row r="13512" spans="2:6" ht="15.75">
      <c r="B13512" s="188"/>
      <c r="C13512" s="188"/>
      <c r="D13512" s="203"/>
      <c r="E13512" s="203"/>
      <c r="F13512" s="203"/>
    </row>
    <row r="13513" spans="2:6" ht="15.75">
      <c r="B13513" s="188"/>
      <c r="C13513" s="188"/>
      <c r="D13513" s="203"/>
      <c r="E13513" s="203"/>
      <c r="F13513" s="203"/>
    </row>
    <row r="13514" spans="2:6" ht="15.75">
      <c r="B13514" s="188"/>
      <c r="C13514" s="188"/>
      <c r="D13514" s="203"/>
      <c r="E13514" s="203"/>
      <c r="F13514" s="203"/>
    </row>
    <row r="13515" spans="2:6" ht="15.75">
      <c r="B13515" s="188"/>
      <c r="C13515" s="188"/>
      <c r="D13515" s="203"/>
      <c r="E13515" s="203"/>
      <c r="F13515" s="203"/>
    </row>
    <row r="13516" spans="2:6" ht="15.75">
      <c r="B13516" s="188"/>
      <c r="C13516" s="188"/>
      <c r="D13516" s="203"/>
      <c r="E13516" s="203"/>
      <c r="F13516" s="203"/>
    </row>
    <row r="13517" spans="2:6" ht="15.75">
      <c r="B13517" s="188"/>
      <c r="C13517" s="188"/>
      <c r="D13517" s="203"/>
      <c r="E13517" s="203"/>
      <c r="F13517" s="203"/>
    </row>
    <row r="13518" spans="2:6" ht="15.75">
      <c r="B13518" s="188"/>
      <c r="C13518" s="188"/>
      <c r="D13518" s="203"/>
      <c r="E13518" s="203"/>
      <c r="F13518" s="203"/>
    </row>
    <row r="13519" spans="2:6" ht="15.75">
      <c r="B13519" s="188"/>
      <c r="C13519" s="188"/>
      <c r="D13519" s="203"/>
      <c r="E13519" s="203"/>
      <c r="F13519" s="203"/>
    </row>
    <row r="13520" spans="2:6" ht="15.75">
      <c r="B13520" s="188"/>
      <c r="C13520" s="188"/>
      <c r="D13520" s="203"/>
      <c r="E13520" s="203"/>
      <c r="F13520" s="203"/>
    </row>
    <row r="13521" spans="2:6" ht="15.75">
      <c r="B13521" s="188"/>
      <c r="C13521" s="188"/>
      <c r="D13521" s="203"/>
      <c r="E13521" s="203"/>
      <c r="F13521" s="203"/>
    </row>
    <row r="13522" spans="2:6" ht="15.75">
      <c r="B13522" s="188"/>
      <c r="C13522" s="188"/>
      <c r="D13522" s="203"/>
      <c r="E13522" s="203"/>
      <c r="F13522" s="203"/>
    </row>
    <row r="13523" spans="2:6" ht="15.75">
      <c r="B13523" s="188"/>
      <c r="C13523" s="188"/>
      <c r="D13523" s="203"/>
      <c r="E13523" s="203"/>
      <c r="F13523" s="203"/>
    </row>
    <row r="13524" spans="2:6" ht="15.75">
      <c r="B13524" s="188"/>
      <c r="C13524" s="188"/>
      <c r="D13524" s="203"/>
      <c r="E13524" s="203"/>
      <c r="F13524" s="203"/>
    </row>
    <row r="13525" spans="2:6" ht="15.75">
      <c r="B13525" s="188"/>
      <c r="C13525" s="188"/>
      <c r="D13525" s="203"/>
      <c r="E13525" s="203"/>
      <c r="F13525" s="203"/>
    </row>
    <row r="13526" spans="2:6" ht="15.75">
      <c r="B13526" s="188"/>
      <c r="C13526" s="188"/>
      <c r="D13526" s="203"/>
      <c r="E13526" s="203"/>
      <c r="F13526" s="203"/>
    </row>
    <row r="13527" spans="2:6" ht="15.75">
      <c r="B13527" s="188"/>
      <c r="C13527" s="188"/>
      <c r="D13527" s="203"/>
      <c r="E13527" s="203"/>
      <c r="F13527" s="203"/>
    </row>
    <row r="13528" spans="2:6" ht="15.75">
      <c r="B13528" s="188"/>
      <c r="C13528" s="188"/>
      <c r="D13528" s="203"/>
      <c r="E13528" s="203"/>
      <c r="F13528" s="203"/>
    </row>
    <row r="13529" spans="2:6" ht="15.75">
      <c r="B13529" s="188"/>
      <c r="C13529" s="188"/>
      <c r="D13529" s="203"/>
      <c r="E13529" s="203"/>
      <c r="F13529" s="203"/>
    </row>
    <row r="13530" spans="2:6" ht="15.75">
      <c r="B13530" s="188"/>
      <c r="C13530" s="188"/>
      <c r="D13530" s="203"/>
      <c r="E13530" s="203"/>
      <c r="F13530" s="203"/>
    </row>
    <row r="13531" spans="2:6" ht="15.75">
      <c r="B13531" s="188"/>
      <c r="C13531" s="188"/>
      <c r="D13531" s="203"/>
      <c r="E13531" s="203"/>
      <c r="F13531" s="203"/>
    </row>
    <row r="13532" spans="2:6" ht="15.75">
      <c r="B13532" s="188"/>
      <c r="C13532" s="188"/>
      <c r="D13532" s="203"/>
      <c r="E13532" s="203"/>
      <c r="F13532" s="203"/>
    </row>
    <row r="13533" spans="2:6" ht="15.75">
      <c r="B13533" s="188"/>
      <c r="C13533" s="188"/>
      <c r="D13533" s="203"/>
      <c r="E13533" s="203"/>
      <c r="F13533" s="203"/>
    </row>
    <row r="13534" spans="2:6" ht="15.75">
      <c r="B13534" s="188"/>
      <c r="C13534" s="188"/>
      <c r="D13534" s="203"/>
      <c r="E13534" s="203"/>
      <c r="F13534" s="203"/>
    </row>
    <row r="13535" spans="2:6" ht="15.75">
      <c r="B13535" s="188"/>
      <c r="C13535" s="188"/>
      <c r="D13535" s="203"/>
      <c r="E13535" s="203"/>
      <c r="F13535" s="203"/>
    </row>
    <row r="13536" spans="2:6" ht="15.75">
      <c r="B13536" s="188"/>
      <c r="C13536" s="188"/>
      <c r="D13536" s="203"/>
      <c r="E13536" s="203"/>
      <c r="F13536" s="203"/>
    </row>
    <row r="13537" spans="2:6" ht="15.75">
      <c r="B13537" s="188"/>
      <c r="C13537" s="188"/>
      <c r="D13537" s="203"/>
      <c r="E13537" s="203"/>
      <c r="F13537" s="203"/>
    </row>
    <row r="13538" spans="2:6" ht="15.75">
      <c r="B13538" s="188"/>
      <c r="C13538" s="188"/>
      <c r="D13538" s="203"/>
      <c r="E13538" s="203"/>
      <c r="F13538" s="203"/>
    </row>
    <row r="13539" spans="2:6" ht="15.75">
      <c r="B13539" s="188"/>
      <c r="C13539" s="188"/>
      <c r="D13539" s="203"/>
      <c r="E13539" s="203"/>
      <c r="F13539" s="203"/>
    </row>
    <row r="13540" spans="2:6" ht="15.75">
      <c r="B13540" s="188"/>
      <c r="C13540" s="188"/>
      <c r="D13540" s="203"/>
      <c r="E13540" s="203"/>
      <c r="F13540" s="203"/>
    </row>
    <row r="13541" spans="2:6" ht="15.75">
      <c r="B13541" s="188"/>
      <c r="C13541" s="188"/>
      <c r="D13541" s="203"/>
      <c r="E13541" s="203"/>
      <c r="F13541" s="203"/>
    </row>
    <row r="13542" spans="2:6" ht="15.75">
      <c r="B13542" s="188"/>
      <c r="C13542" s="188"/>
      <c r="D13542" s="203"/>
      <c r="E13542" s="203"/>
      <c r="F13542" s="203"/>
    </row>
    <row r="13543" spans="2:6" ht="15.75">
      <c r="B13543" s="188"/>
      <c r="C13543" s="188"/>
      <c r="D13543" s="203"/>
      <c r="E13543" s="203"/>
      <c r="F13543" s="203"/>
    </row>
    <row r="13544" spans="2:6" ht="15.75">
      <c r="B13544" s="188"/>
      <c r="C13544" s="188"/>
      <c r="D13544" s="203"/>
      <c r="E13544" s="203"/>
      <c r="F13544" s="203"/>
    </row>
    <row r="13545" spans="2:6" ht="15.75">
      <c r="B13545" s="188"/>
      <c r="C13545" s="188"/>
      <c r="D13545" s="203"/>
      <c r="E13545" s="203"/>
      <c r="F13545" s="203"/>
    </row>
    <row r="13546" spans="2:6" ht="15.75">
      <c r="B13546" s="188"/>
      <c r="C13546" s="188"/>
      <c r="D13546" s="203"/>
      <c r="E13546" s="203"/>
      <c r="F13546" s="203"/>
    </row>
    <row r="13547" spans="2:6" ht="15.75">
      <c r="B13547" s="188"/>
      <c r="C13547" s="188"/>
      <c r="D13547" s="203"/>
      <c r="E13547" s="203"/>
      <c r="F13547" s="203"/>
    </row>
    <row r="13548" spans="2:6" ht="15.75">
      <c r="B13548" s="188"/>
      <c r="C13548" s="188"/>
      <c r="D13548" s="203"/>
      <c r="E13548" s="203"/>
      <c r="F13548" s="203"/>
    </row>
    <row r="13549" spans="2:6" ht="15.75">
      <c r="B13549" s="188"/>
      <c r="C13549" s="188"/>
      <c r="D13549" s="203"/>
      <c r="E13549" s="203"/>
      <c r="F13549" s="203"/>
    </row>
    <row r="13550" spans="2:6" ht="15.75">
      <c r="B13550" s="188"/>
      <c r="C13550" s="188"/>
      <c r="D13550" s="203"/>
      <c r="E13550" s="203"/>
      <c r="F13550" s="203"/>
    </row>
    <row r="13551" spans="2:6" ht="15.75">
      <c r="B13551" s="188"/>
      <c r="C13551" s="188"/>
      <c r="D13551" s="203"/>
      <c r="E13551" s="203"/>
      <c r="F13551" s="203"/>
    </row>
    <row r="13552" spans="2:6" ht="15.75">
      <c r="B13552" s="188"/>
      <c r="C13552" s="188"/>
      <c r="D13552" s="203"/>
      <c r="E13552" s="203"/>
      <c r="F13552" s="203"/>
    </row>
    <row r="13553" spans="2:6" ht="15.75">
      <c r="B13553" s="188"/>
      <c r="C13553" s="188"/>
      <c r="D13553" s="203"/>
      <c r="E13553" s="203"/>
      <c r="F13553" s="203"/>
    </row>
    <row r="13554" spans="2:6" ht="15.75">
      <c r="B13554" s="188"/>
      <c r="C13554" s="188"/>
      <c r="D13554" s="203"/>
      <c r="E13554" s="203"/>
      <c r="F13554" s="203"/>
    </row>
    <row r="13555" spans="2:6" ht="15.75">
      <c r="B13555" s="188"/>
      <c r="C13555" s="188"/>
      <c r="D13555" s="203"/>
      <c r="E13555" s="203"/>
      <c r="F13555" s="203"/>
    </row>
    <row r="13556" spans="2:6" ht="15.75">
      <c r="B13556" s="188"/>
      <c r="C13556" s="188"/>
      <c r="D13556" s="203"/>
      <c r="E13556" s="203"/>
      <c r="F13556" s="203"/>
    </row>
    <row r="13557" spans="2:6" ht="15.75">
      <c r="B13557" s="188"/>
      <c r="C13557" s="188"/>
      <c r="D13557" s="203"/>
      <c r="E13557" s="203"/>
      <c r="F13557" s="203"/>
    </row>
    <row r="13558" spans="2:6" ht="15.75">
      <c r="B13558" s="188"/>
      <c r="C13558" s="188"/>
      <c r="D13558" s="203"/>
      <c r="E13558" s="203"/>
      <c r="F13558" s="203"/>
    </row>
    <row r="13559" spans="2:6" ht="15.75">
      <c r="B13559" s="188"/>
      <c r="C13559" s="188"/>
      <c r="D13559" s="203"/>
      <c r="E13559" s="203"/>
      <c r="F13559" s="203"/>
    </row>
    <row r="13560" spans="2:6" ht="15.75">
      <c r="B13560" s="188"/>
      <c r="C13560" s="188"/>
      <c r="D13560" s="203"/>
      <c r="E13560" s="203"/>
      <c r="F13560" s="203"/>
    </row>
    <row r="13561" spans="2:6" ht="15.75">
      <c r="B13561" s="188"/>
      <c r="C13561" s="188"/>
      <c r="D13561" s="203"/>
      <c r="E13561" s="203"/>
      <c r="F13561" s="203"/>
    </row>
    <row r="13562" spans="2:6" ht="15.75">
      <c r="B13562" s="188"/>
      <c r="C13562" s="188"/>
      <c r="D13562" s="203"/>
      <c r="E13562" s="203"/>
      <c r="F13562" s="203"/>
    </row>
    <row r="13563" spans="2:6" ht="15.75">
      <c r="B13563" s="188"/>
      <c r="C13563" s="188"/>
      <c r="D13563" s="203"/>
      <c r="E13563" s="203"/>
      <c r="F13563" s="203"/>
    </row>
    <row r="13564" spans="2:6" ht="15.75">
      <c r="B13564" s="188"/>
      <c r="C13564" s="188"/>
      <c r="D13564" s="203"/>
      <c r="E13564" s="203"/>
      <c r="F13564" s="203"/>
    </row>
    <row r="13565" spans="2:6" ht="15.75">
      <c r="B13565" s="188"/>
      <c r="C13565" s="188"/>
      <c r="D13565" s="203"/>
      <c r="E13565" s="203"/>
      <c r="F13565" s="203"/>
    </row>
    <row r="13566" spans="2:6" ht="15.75">
      <c r="B13566" s="188"/>
      <c r="C13566" s="188"/>
      <c r="D13566" s="203"/>
      <c r="E13566" s="203"/>
      <c r="F13566" s="203"/>
    </row>
    <row r="13567" spans="2:6" ht="15.75">
      <c r="B13567" s="188"/>
      <c r="C13567" s="188"/>
      <c r="D13567" s="203"/>
      <c r="E13567" s="203"/>
      <c r="F13567" s="203"/>
    </row>
    <row r="13568" spans="2:6" ht="15.75">
      <c r="B13568" s="188"/>
      <c r="C13568" s="188"/>
      <c r="D13568" s="203"/>
      <c r="E13568" s="203"/>
      <c r="F13568" s="203"/>
    </row>
    <row r="13569" spans="2:6" ht="15.75">
      <c r="B13569" s="188"/>
      <c r="C13569" s="188"/>
      <c r="D13569" s="203"/>
      <c r="E13569" s="203"/>
      <c r="F13569" s="203"/>
    </row>
    <row r="13570" spans="2:6" ht="15.75">
      <c r="B13570" s="188"/>
      <c r="C13570" s="188"/>
      <c r="D13570" s="203"/>
      <c r="E13570" s="203"/>
      <c r="F13570" s="203"/>
    </row>
    <row r="13571" spans="2:6" ht="15.75">
      <c r="B13571" s="188"/>
      <c r="C13571" s="188"/>
      <c r="D13571" s="203"/>
      <c r="E13571" s="203"/>
      <c r="F13571" s="203"/>
    </row>
    <row r="13572" spans="2:6" ht="15.75">
      <c r="B13572" s="188"/>
      <c r="C13572" s="188"/>
      <c r="D13572" s="203"/>
      <c r="E13572" s="203"/>
      <c r="F13572" s="203"/>
    </row>
    <row r="13573" spans="2:6" ht="15.75">
      <c r="B13573" s="188"/>
      <c r="C13573" s="188"/>
      <c r="D13573" s="203"/>
      <c r="E13573" s="203"/>
      <c r="F13573" s="203"/>
    </row>
    <row r="13574" spans="2:6" ht="15.75">
      <c r="B13574" s="188"/>
      <c r="C13574" s="188"/>
      <c r="D13574" s="203"/>
      <c r="E13574" s="203"/>
      <c r="F13574" s="203"/>
    </row>
    <row r="13575" spans="2:6" ht="15.75">
      <c r="B13575" s="188"/>
      <c r="C13575" s="188"/>
      <c r="D13575" s="203"/>
      <c r="E13575" s="203"/>
      <c r="F13575" s="203"/>
    </row>
    <row r="13576" spans="2:6" ht="15.75">
      <c r="B13576" s="188"/>
      <c r="C13576" s="188"/>
      <c r="D13576" s="203"/>
      <c r="E13576" s="203"/>
      <c r="F13576" s="203"/>
    </row>
    <row r="13577" spans="2:6" ht="15.75">
      <c r="B13577" s="188"/>
      <c r="C13577" s="188"/>
      <c r="D13577" s="203"/>
      <c r="E13577" s="203"/>
      <c r="F13577" s="203"/>
    </row>
    <row r="13578" spans="2:6" ht="15.75">
      <c r="B13578" s="188"/>
      <c r="C13578" s="188"/>
      <c r="D13578" s="203"/>
      <c r="E13578" s="203"/>
      <c r="F13578" s="203"/>
    </row>
    <row r="13579" spans="2:6" ht="15.75">
      <c r="B13579" s="188"/>
      <c r="C13579" s="188"/>
      <c r="D13579" s="203"/>
      <c r="E13579" s="203"/>
      <c r="F13579" s="203"/>
    </row>
    <row r="13580" spans="2:6" ht="15.75">
      <c r="B13580" s="188"/>
      <c r="C13580" s="188"/>
      <c r="D13580" s="203"/>
      <c r="E13580" s="203"/>
      <c r="F13580" s="203"/>
    </row>
    <row r="13581" spans="2:6" ht="15.75">
      <c r="B13581" s="188"/>
      <c r="C13581" s="188"/>
      <c r="D13581" s="203"/>
      <c r="E13581" s="203"/>
      <c r="F13581" s="203"/>
    </row>
    <row r="13582" spans="2:6" ht="15.75">
      <c r="B13582" s="188"/>
      <c r="C13582" s="188"/>
      <c r="D13582" s="203"/>
      <c r="E13582" s="203"/>
      <c r="F13582" s="203"/>
    </row>
    <row r="13583" spans="2:6" ht="15.75">
      <c r="B13583" s="188"/>
      <c r="C13583" s="188"/>
      <c r="D13583" s="203"/>
      <c r="E13583" s="203"/>
      <c r="F13583" s="203"/>
    </row>
    <row r="13584" spans="2:6" ht="15.75">
      <c r="B13584" s="188"/>
      <c r="C13584" s="188"/>
      <c r="D13584" s="203"/>
      <c r="E13584" s="203"/>
      <c r="F13584" s="203"/>
    </row>
    <row r="13585" spans="2:6" ht="15.75">
      <c r="B13585" s="188"/>
      <c r="C13585" s="188"/>
      <c r="D13585" s="203"/>
      <c r="E13585" s="203"/>
      <c r="F13585" s="203"/>
    </row>
    <row r="13586" spans="2:6" ht="15.75">
      <c r="B13586" s="188"/>
      <c r="C13586" s="188"/>
      <c r="D13586" s="203"/>
      <c r="E13586" s="203"/>
      <c r="F13586" s="203"/>
    </row>
    <row r="13587" spans="2:6" ht="15.75">
      <c r="B13587" s="188"/>
      <c r="C13587" s="188"/>
      <c r="D13587" s="203"/>
      <c r="E13587" s="203"/>
      <c r="F13587" s="203"/>
    </row>
    <row r="13588" spans="2:6" ht="15.75">
      <c r="B13588" s="188"/>
      <c r="C13588" s="188"/>
      <c r="D13588" s="203"/>
      <c r="E13588" s="203"/>
      <c r="F13588" s="203"/>
    </row>
    <row r="13589" spans="2:6" ht="15.75">
      <c r="B13589" s="188"/>
      <c r="C13589" s="188"/>
      <c r="D13589" s="203"/>
      <c r="E13589" s="203"/>
      <c r="F13589" s="203"/>
    </row>
    <row r="13590" spans="2:6" ht="15.75">
      <c r="B13590" s="188"/>
      <c r="C13590" s="188"/>
      <c r="D13590" s="203"/>
      <c r="E13590" s="203"/>
      <c r="F13590" s="203"/>
    </row>
    <row r="13591" spans="2:6" ht="15.75">
      <c r="B13591" s="188"/>
      <c r="C13591" s="188"/>
      <c r="D13591" s="203"/>
      <c r="E13591" s="203"/>
      <c r="F13591" s="203"/>
    </row>
    <row r="13592" spans="2:6" ht="15.75">
      <c r="B13592" s="188"/>
      <c r="C13592" s="188"/>
      <c r="D13592" s="203"/>
      <c r="E13592" s="203"/>
      <c r="F13592" s="203"/>
    </row>
    <row r="13593" spans="2:6" ht="15.75">
      <c r="B13593" s="188"/>
      <c r="C13593" s="188"/>
      <c r="D13593" s="203"/>
      <c r="E13593" s="203"/>
      <c r="F13593" s="203"/>
    </row>
    <row r="13594" spans="2:6" ht="15.75">
      <c r="B13594" s="188"/>
      <c r="C13594" s="188"/>
      <c r="D13594" s="203"/>
      <c r="E13594" s="203"/>
      <c r="F13594" s="203"/>
    </row>
    <row r="13595" spans="2:6" ht="15.75">
      <c r="B13595" s="188"/>
      <c r="C13595" s="188"/>
      <c r="D13595" s="203"/>
      <c r="E13595" s="203"/>
      <c r="F13595" s="203"/>
    </row>
    <row r="13596" spans="2:6" ht="15.75">
      <c r="B13596" s="188"/>
      <c r="C13596" s="188"/>
      <c r="D13596" s="203"/>
      <c r="E13596" s="203"/>
      <c r="F13596" s="203"/>
    </row>
    <row r="13597" spans="2:6" ht="15.75">
      <c r="B13597" s="188"/>
      <c r="C13597" s="188"/>
      <c r="D13597" s="203"/>
      <c r="E13597" s="203"/>
      <c r="F13597" s="203"/>
    </row>
    <row r="13598" spans="2:6" ht="15.75">
      <c r="B13598" s="188"/>
      <c r="C13598" s="188"/>
      <c r="D13598" s="203"/>
      <c r="E13598" s="203"/>
      <c r="F13598" s="203"/>
    </row>
    <row r="13599" spans="2:6" ht="15.75">
      <c r="B13599" s="188"/>
      <c r="C13599" s="188"/>
      <c r="D13599" s="203"/>
      <c r="E13599" s="203"/>
      <c r="F13599" s="203"/>
    </row>
    <row r="13600" spans="2:6" ht="15.75">
      <c r="B13600" s="188"/>
      <c r="C13600" s="188"/>
      <c r="D13600" s="203"/>
      <c r="E13600" s="203"/>
      <c r="F13600" s="203"/>
    </row>
    <row r="13601" spans="2:6" ht="15.75">
      <c r="B13601" s="188"/>
      <c r="C13601" s="188"/>
      <c r="D13601" s="203"/>
      <c r="E13601" s="203"/>
      <c r="F13601" s="203"/>
    </row>
    <row r="13602" spans="2:6" ht="15.75">
      <c r="B13602" s="188"/>
      <c r="C13602" s="188"/>
      <c r="D13602" s="203"/>
      <c r="E13602" s="203"/>
      <c r="F13602" s="203"/>
    </row>
    <row r="13603" spans="2:6" ht="15.75">
      <c r="B13603" s="188"/>
      <c r="C13603" s="188"/>
      <c r="D13603" s="203"/>
      <c r="E13603" s="203"/>
      <c r="F13603" s="203"/>
    </row>
    <row r="13604" spans="2:6" ht="15.75">
      <c r="B13604" s="188"/>
      <c r="C13604" s="188"/>
      <c r="D13604" s="203"/>
      <c r="E13604" s="203"/>
      <c r="F13604" s="203"/>
    </row>
    <row r="13605" spans="2:6" ht="15.75">
      <c r="B13605" s="188"/>
      <c r="C13605" s="188"/>
      <c r="D13605" s="203"/>
      <c r="E13605" s="203"/>
      <c r="F13605" s="203"/>
    </row>
    <row r="13606" spans="2:6" ht="15.75">
      <c r="B13606" s="188"/>
      <c r="C13606" s="188"/>
      <c r="D13606" s="203"/>
      <c r="E13606" s="203"/>
      <c r="F13606" s="203"/>
    </row>
    <row r="13607" spans="2:6" ht="15.75">
      <c r="B13607" s="188"/>
      <c r="C13607" s="188"/>
      <c r="D13607" s="203"/>
      <c r="E13607" s="203"/>
      <c r="F13607" s="203"/>
    </row>
    <row r="13608" spans="2:6" ht="15.75">
      <c r="B13608" s="188"/>
      <c r="C13608" s="188"/>
      <c r="D13608" s="203"/>
      <c r="E13608" s="203"/>
      <c r="F13608" s="203"/>
    </row>
    <row r="13609" spans="2:6" ht="15.75">
      <c r="B13609" s="188"/>
      <c r="C13609" s="188"/>
      <c r="D13609" s="203"/>
      <c r="E13609" s="203"/>
      <c r="F13609" s="203"/>
    </row>
    <row r="13610" spans="2:6" ht="15.75">
      <c r="B13610" s="188"/>
      <c r="C13610" s="188"/>
      <c r="D13610" s="203"/>
      <c r="E13610" s="203"/>
      <c r="F13610" s="203"/>
    </row>
    <row r="13611" spans="2:6" ht="15.75">
      <c r="B13611" s="188"/>
      <c r="C13611" s="188"/>
      <c r="D13611" s="203"/>
      <c r="E13611" s="203"/>
      <c r="F13611" s="203"/>
    </row>
    <row r="13612" spans="2:6" ht="15.75">
      <c r="B13612" s="188"/>
      <c r="C13612" s="188"/>
      <c r="D13612" s="203"/>
      <c r="E13612" s="203"/>
      <c r="F13612" s="203"/>
    </row>
    <row r="13613" spans="2:6" ht="15.75">
      <c r="B13613" s="188"/>
      <c r="C13613" s="188"/>
      <c r="D13613" s="203"/>
      <c r="E13613" s="203"/>
      <c r="F13613" s="203"/>
    </row>
    <row r="13614" spans="2:6" ht="15.75">
      <c r="B13614" s="188"/>
      <c r="C13614" s="188"/>
      <c r="D13614" s="203"/>
      <c r="E13614" s="203"/>
      <c r="F13614" s="203"/>
    </row>
    <row r="13615" spans="2:6" ht="15.75">
      <c r="B13615" s="188"/>
      <c r="C13615" s="188"/>
      <c r="D13615" s="203"/>
      <c r="E13615" s="203"/>
      <c r="F13615" s="203"/>
    </row>
    <row r="13616" spans="2:6" ht="15.75">
      <c r="B13616" s="188"/>
      <c r="C13616" s="188"/>
      <c r="D13616" s="203"/>
      <c r="E13616" s="203"/>
      <c r="F13616" s="203"/>
    </row>
    <row r="13617" spans="2:6" ht="15.75">
      <c r="B13617" s="188"/>
      <c r="C13617" s="188"/>
      <c r="D13617" s="203"/>
      <c r="E13617" s="203"/>
      <c r="F13617" s="203"/>
    </row>
    <row r="13618" spans="2:6" ht="15.75">
      <c r="B13618" s="188"/>
      <c r="C13618" s="188"/>
      <c r="D13618" s="203"/>
      <c r="E13618" s="203"/>
      <c r="F13618" s="203"/>
    </row>
    <row r="13619" spans="2:6" ht="15.75">
      <c r="B13619" s="188"/>
      <c r="C13619" s="188"/>
      <c r="D13619" s="203"/>
      <c r="E13619" s="203"/>
      <c r="F13619" s="203"/>
    </row>
    <row r="13620" spans="2:6" ht="15.75">
      <c r="B13620" s="188"/>
      <c r="C13620" s="188"/>
      <c r="D13620" s="203"/>
      <c r="E13620" s="203"/>
      <c r="F13620" s="203"/>
    </row>
    <row r="13621" spans="2:6" ht="15.75">
      <c r="B13621" s="188"/>
      <c r="C13621" s="188"/>
      <c r="D13621" s="203"/>
      <c r="E13621" s="203"/>
      <c r="F13621" s="203"/>
    </row>
    <row r="13622" spans="2:6" ht="15.75">
      <c r="B13622" s="188"/>
      <c r="C13622" s="188"/>
      <c r="D13622" s="203"/>
      <c r="E13622" s="203"/>
      <c r="F13622" s="203"/>
    </row>
    <row r="13623" spans="2:6" ht="15.75">
      <c r="B13623" s="188"/>
      <c r="C13623" s="188"/>
      <c r="D13623" s="203"/>
      <c r="E13623" s="203"/>
      <c r="F13623" s="203"/>
    </row>
    <row r="13624" spans="2:6" ht="15.75">
      <c r="B13624" s="188"/>
      <c r="C13624" s="188"/>
      <c r="D13624" s="203"/>
      <c r="E13624" s="203"/>
      <c r="F13624" s="203"/>
    </row>
    <row r="13625" spans="2:6" ht="15.75">
      <c r="B13625" s="188"/>
      <c r="C13625" s="188"/>
      <c r="D13625" s="203"/>
      <c r="E13625" s="203"/>
      <c r="F13625" s="203"/>
    </row>
    <row r="13626" spans="2:6" ht="15.75">
      <c r="B13626" s="188"/>
      <c r="C13626" s="188"/>
      <c r="D13626" s="203"/>
      <c r="E13626" s="203"/>
      <c r="F13626" s="203"/>
    </row>
    <row r="13627" spans="2:6" ht="15.75">
      <c r="B13627" s="188"/>
      <c r="C13627" s="188"/>
      <c r="D13627" s="203"/>
      <c r="E13627" s="203"/>
      <c r="F13627" s="203"/>
    </row>
    <row r="13628" spans="2:6" ht="15.75">
      <c r="B13628" s="188"/>
      <c r="C13628" s="188"/>
      <c r="D13628" s="203"/>
      <c r="E13628" s="203"/>
      <c r="F13628" s="203"/>
    </row>
    <row r="13629" spans="2:6" ht="15.75">
      <c r="B13629" s="188"/>
      <c r="C13629" s="188"/>
      <c r="D13629" s="203"/>
      <c r="E13629" s="203"/>
      <c r="F13629" s="203"/>
    </row>
    <row r="13630" spans="2:6" ht="15.75">
      <c r="B13630" s="188"/>
      <c r="C13630" s="188"/>
      <c r="D13630" s="203"/>
      <c r="E13630" s="203"/>
      <c r="F13630" s="203"/>
    </row>
    <row r="13631" spans="2:6" ht="15.75">
      <c r="B13631" s="188"/>
      <c r="C13631" s="188"/>
      <c r="D13631" s="203"/>
      <c r="E13631" s="203"/>
      <c r="F13631" s="203"/>
    </row>
    <row r="13632" spans="2:6" ht="15.75">
      <c r="B13632" s="188"/>
      <c r="C13632" s="188"/>
      <c r="D13632" s="203"/>
      <c r="E13632" s="203"/>
      <c r="F13632" s="203"/>
    </row>
    <row r="13633" spans="2:6" ht="15.75">
      <c r="B13633" s="188"/>
      <c r="C13633" s="188"/>
      <c r="D13633" s="203"/>
      <c r="E13633" s="203"/>
      <c r="F13633" s="203"/>
    </row>
    <row r="13634" spans="2:6" ht="15.75">
      <c r="B13634" s="188"/>
      <c r="C13634" s="188"/>
      <c r="D13634" s="203"/>
      <c r="E13634" s="203"/>
      <c r="F13634" s="203"/>
    </row>
    <row r="13635" spans="2:6" ht="15.75">
      <c r="B13635" s="188"/>
      <c r="C13635" s="188"/>
      <c r="D13635" s="203"/>
      <c r="E13635" s="203"/>
      <c r="F13635" s="203"/>
    </row>
    <row r="13636" spans="2:6" ht="15.75">
      <c r="B13636" s="188"/>
      <c r="C13636" s="188"/>
      <c r="D13636" s="203"/>
      <c r="E13636" s="203"/>
      <c r="F13636" s="203"/>
    </row>
    <row r="13637" spans="2:6" ht="15.75">
      <c r="B13637" s="188"/>
      <c r="C13637" s="188"/>
      <c r="D13637" s="203"/>
      <c r="E13637" s="203"/>
      <c r="F13637" s="203"/>
    </row>
    <row r="13638" spans="2:6" ht="15.75">
      <c r="B13638" s="188"/>
      <c r="C13638" s="188"/>
      <c r="D13638" s="203"/>
      <c r="E13638" s="203"/>
      <c r="F13638" s="203"/>
    </row>
    <row r="13639" spans="2:6" ht="15.75">
      <c r="B13639" s="188"/>
      <c r="C13639" s="188"/>
      <c r="D13639" s="203"/>
      <c r="E13639" s="203"/>
      <c r="F13639" s="203"/>
    </row>
    <row r="13640" spans="2:6" ht="15.75">
      <c r="B13640" s="188"/>
      <c r="C13640" s="188"/>
      <c r="D13640" s="203"/>
      <c r="E13640" s="203"/>
      <c r="F13640" s="203"/>
    </row>
    <row r="13641" spans="2:6" ht="15.75">
      <c r="B13641" s="188"/>
      <c r="C13641" s="188"/>
      <c r="D13641" s="203"/>
      <c r="E13641" s="203"/>
      <c r="F13641" s="203"/>
    </row>
    <row r="13642" spans="2:6" ht="15.75">
      <c r="B13642" s="188"/>
      <c r="C13642" s="188"/>
      <c r="D13642" s="203"/>
      <c r="E13642" s="203"/>
      <c r="F13642" s="203"/>
    </row>
    <row r="13643" spans="2:6" ht="15.75">
      <c r="B13643" s="188"/>
      <c r="C13643" s="188"/>
      <c r="D13643" s="203"/>
      <c r="E13643" s="203"/>
      <c r="F13643" s="203"/>
    </row>
    <row r="13644" spans="2:6" ht="15.75">
      <c r="B13644" s="188"/>
      <c r="C13644" s="188"/>
      <c r="D13644" s="203"/>
      <c r="E13644" s="203"/>
      <c r="F13644" s="203"/>
    </row>
    <row r="13645" spans="2:6" ht="15.75">
      <c r="B13645" s="188"/>
      <c r="C13645" s="188"/>
      <c r="D13645" s="203"/>
      <c r="E13645" s="203"/>
      <c r="F13645" s="203"/>
    </row>
    <row r="13646" spans="2:6" ht="15.75">
      <c r="B13646" s="188"/>
      <c r="C13646" s="188"/>
      <c r="D13646" s="203"/>
      <c r="E13646" s="203"/>
      <c r="F13646" s="203"/>
    </row>
    <row r="13647" spans="2:6" ht="15.75">
      <c r="B13647" s="188"/>
      <c r="C13647" s="188"/>
      <c r="D13647" s="203"/>
      <c r="E13647" s="203"/>
      <c r="F13647" s="203"/>
    </row>
    <row r="13648" spans="2:6" ht="15.75">
      <c r="B13648" s="188"/>
      <c r="C13648" s="188"/>
      <c r="D13648" s="203"/>
      <c r="E13648" s="203"/>
      <c r="F13648" s="203"/>
    </row>
    <row r="13649" spans="2:6" ht="15.75">
      <c r="B13649" s="188"/>
      <c r="C13649" s="188"/>
      <c r="D13649" s="203"/>
      <c r="E13649" s="203"/>
      <c r="F13649" s="203"/>
    </row>
    <row r="13650" spans="2:6" ht="15.75">
      <c r="B13650" s="188"/>
      <c r="C13650" s="188"/>
      <c r="D13650" s="203"/>
      <c r="E13650" s="203"/>
      <c r="F13650" s="203"/>
    </row>
    <row r="13651" spans="2:6" ht="15.75">
      <c r="B13651" s="188"/>
      <c r="C13651" s="188"/>
      <c r="D13651" s="203"/>
      <c r="E13651" s="203"/>
      <c r="F13651" s="203"/>
    </row>
    <row r="13652" spans="2:6" ht="15.75">
      <c r="B13652" s="188"/>
      <c r="C13652" s="188"/>
      <c r="D13652" s="203"/>
      <c r="E13652" s="203"/>
      <c r="F13652" s="203"/>
    </row>
    <row r="13653" spans="2:6" ht="15.75">
      <c r="B13653" s="188"/>
      <c r="C13653" s="188"/>
      <c r="D13653" s="203"/>
      <c r="E13653" s="203"/>
      <c r="F13653" s="203"/>
    </row>
    <row r="13654" spans="2:6" ht="15.75">
      <c r="B13654" s="188"/>
      <c r="C13654" s="188"/>
      <c r="D13654" s="203"/>
      <c r="E13654" s="203"/>
      <c r="F13654" s="203"/>
    </row>
    <row r="13655" spans="2:6" ht="15.75">
      <c r="B13655" s="188"/>
      <c r="C13655" s="188"/>
      <c r="D13655" s="203"/>
      <c r="E13655" s="203"/>
      <c r="F13655" s="203"/>
    </row>
    <row r="13656" spans="2:6" ht="15.75">
      <c r="B13656" s="188"/>
      <c r="C13656" s="188"/>
      <c r="D13656" s="203"/>
      <c r="E13656" s="203"/>
      <c r="F13656" s="203"/>
    </row>
    <row r="13657" spans="2:6" ht="15.75">
      <c r="B13657" s="188"/>
      <c r="C13657" s="188"/>
      <c r="D13657" s="203"/>
      <c r="E13657" s="203"/>
      <c r="F13657" s="203"/>
    </row>
    <row r="13658" spans="2:6" ht="15.75">
      <c r="B13658" s="188"/>
      <c r="C13658" s="188"/>
      <c r="D13658" s="203"/>
      <c r="E13658" s="203"/>
      <c r="F13658" s="203"/>
    </row>
    <row r="13659" spans="2:6" ht="15.75">
      <c r="B13659" s="188"/>
      <c r="C13659" s="188"/>
      <c r="D13659" s="203"/>
      <c r="E13659" s="203"/>
      <c r="F13659" s="203"/>
    </row>
    <row r="13660" spans="2:6" ht="15.75">
      <c r="B13660" s="188"/>
      <c r="C13660" s="188"/>
      <c r="D13660" s="203"/>
      <c r="E13660" s="203"/>
      <c r="F13660" s="203"/>
    </row>
    <row r="13661" spans="2:6" ht="15.75">
      <c r="B13661" s="188"/>
      <c r="C13661" s="188"/>
      <c r="D13661" s="203"/>
      <c r="E13661" s="203"/>
      <c r="F13661" s="203"/>
    </row>
    <row r="13662" spans="2:6" ht="15.75">
      <c r="B13662" s="188"/>
      <c r="C13662" s="188"/>
      <c r="D13662" s="203"/>
      <c r="E13662" s="203"/>
      <c r="F13662" s="203"/>
    </row>
    <row r="13663" spans="2:6" ht="15.75">
      <c r="B13663" s="188"/>
      <c r="C13663" s="188"/>
      <c r="D13663" s="203"/>
      <c r="E13663" s="203"/>
      <c r="F13663" s="203"/>
    </row>
    <row r="13664" spans="2:6" ht="15.75">
      <c r="B13664" s="188"/>
      <c r="C13664" s="188"/>
      <c r="D13664" s="203"/>
      <c r="E13664" s="203"/>
      <c r="F13664" s="203"/>
    </row>
    <row r="13665" spans="2:6" ht="15.75">
      <c r="B13665" s="188"/>
      <c r="C13665" s="188"/>
      <c r="D13665" s="203"/>
      <c r="E13665" s="203"/>
      <c r="F13665" s="203"/>
    </row>
    <row r="13666" spans="2:6" ht="15.75">
      <c r="B13666" s="188"/>
      <c r="C13666" s="188"/>
      <c r="D13666" s="203"/>
      <c r="E13666" s="203"/>
      <c r="F13666" s="203"/>
    </row>
    <row r="13667" spans="2:6" ht="15.75">
      <c r="B13667" s="188"/>
      <c r="C13667" s="188"/>
      <c r="D13667" s="203"/>
      <c r="E13667" s="203"/>
      <c r="F13667" s="203"/>
    </row>
    <row r="13668" spans="2:6" ht="15.75">
      <c r="B13668" s="188"/>
      <c r="C13668" s="188"/>
      <c r="D13668" s="203"/>
      <c r="E13668" s="203"/>
      <c r="F13668" s="203"/>
    </row>
    <row r="13669" spans="2:6" ht="15.75">
      <c r="B13669" s="188"/>
      <c r="C13669" s="188"/>
      <c r="D13669" s="203"/>
      <c r="E13669" s="203"/>
      <c r="F13669" s="203"/>
    </row>
    <row r="13670" spans="2:6" ht="15.75">
      <c r="B13670" s="188"/>
      <c r="C13670" s="188"/>
      <c r="D13670" s="203"/>
      <c r="E13670" s="203"/>
      <c r="F13670" s="203"/>
    </row>
    <row r="13671" spans="2:6" ht="15.75">
      <c r="B13671" s="188"/>
      <c r="C13671" s="188"/>
      <c r="D13671" s="203"/>
      <c r="E13671" s="203"/>
      <c r="F13671" s="203"/>
    </row>
    <row r="13672" spans="2:6" ht="15.75">
      <c r="B13672" s="188"/>
      <c r="C13672" s="188"/>
      <c r="D13672" s="203"/>
      <c r="E13672" s="203"/>
      <c r="F13672" s="203"/>
    </row>
    <row r="13673" spans="2:6" ht="15.75">
      <c r="B13673" s="188"/>
      <c r="C13673" s="188"/>
      <c r="D13673" s="203"/>
      <c r="E13673" s="203"/>
      <c r="F13673" s="203"/>
    </row>
    <row r="13674" spans="2:6" ht="15.75">
      <c r="B13674" s="188"/>
      <c r="C13674" s="188"/>
      <c r="D13674" s="203"/>
      <c r="E13674" s="203"/>
      <c r="F13674" s="203"/>
    </row>
    <row r="13675" spans="2:6" ht="15.75">
      <c r="B13675" s="188"/>
      <c r="C13675" s="188"/>
      <c r="D13675" s="203"/>
      <c r="E13675" s="203"/>
      <c r="F13675" s="203"/>
    </row>
    <row r="13676" spans="2:6" ht="15.75">
      <c r="B13676" s="188"/>
      <c r="C13676" s="188"/>
      <c r="D13676" s="203"/>
      <c r="E13676" s="203"/>
      <c r="F13676" s="203"/>
    </row>
    <row r="13677" spans="2:6" ht="15.75">
      <c r="B13677" s="188"/>
      <c r="C13677" s="188"/>
      <c r="D13677" s="203"/>
      <c r="E13677" s="203"/>
      <c r="F13677" s="203"/>
    </row>
    <row r="13678" spans="2:6" ht="15.75">
      <c r="B13678" s="188"/>
      <c r="C13678" s="188"/>
      <c r="D13678" s="203"/>
      <c r="E13678" s="203"/>
      <c r="F13678" s="203"/>
    </row>
    <row r="13679" spans="2:6" ht="15.75">
      <c r="B13679" s="188"/>
      <c r="C13679" s="188"/>
      <c r="D13679" s="203"/>
      <c r="E13679" s="203"/>
      <c r="F13679" s="203"/>
    </row>
    <row r="13680" spans="2:6" ht="15.75">
      <c r="B13680" s="188"/>
      <c r="C13680" s="188"/>
      <c r="D13680" s="203"/>
      <c r="E13680" s="203"/>
      <c r="F13680" s="203"/>
    </row>
    <row r="13681" spans="2:6" ht="15.75">
      <c r="B13681" s="188"/>
      <c r="C13681" s="188"/>
      <c r="D13681" s="203"/>
      <c r="E13681" s="203"/>
      <c r="F13681" s="203"/>
    </row>
    <row r="13682" spans="2:6" ht="15.75">
      <c r="B13682" s="188"/>
      <c r="C13682" s="188"/>
      <c r="D13682" s="203"/>
      <c r="E13682" s="203"/>
      <c r="F13682" s="203"/>
    </row>
    <row r="13683" spans="2:6" ht="15.75">
      <c r="B13683" s="188"/>
      <c r="C13683" s="188"/>
      <c r="D13683" s="203"/>
      <c r="E13683" s="203"/>
      <c r="F13683" s="203"/>
    </row>
    <row r="13684" spans="2:6" ht="15.75">
      <c r="B13684" s="188"/>
      <c r="C13684" s="188"/>
      <c r="D13684" s="203"/>
      <c r="E13684" s="203"/>
      <c r="F13684" s="203"/>
    </row>
    <row r="13685" spans="2:6" ht="15.75">
      <c r="B13685" s="188"/>
      <c r="C13685" s="188"/>
      <c r="D13685" s="203"/>
      <c r="E13685" s="203"/>
      <c r="F13685" s="203"/>
    </row>
    <row r="13686" spans="2:6" ht="15.75">
      <c r="B13686" s="188"/>
      <c r="C13686" s="188"/>
      <c r="D13686" s="203"/>
      <c r="E13686" s="203"/>
      <c r="F13686" s="203"/>
    </row>
    <row r="13687" spans="2:6" ht="15.75">
      <c r="B13687" s="188"/>
      <c r="C13687" s="188"/>
      <c r="D13687" s="203"/>
      <c r="E13687" s="203"/>
      <c r="F13687" s="203"/>
    </row>
    <row r="13688" spans="2:6" ht="15.75">
      <c r="B13688" s="188"/>
      <c r="C13688" s="188"/>
      <c r="D13688" s="203"/>
      <c r="E13688" s="203"/>
      <c r="F13688" s="203"/>
    </row>
    <row r="13689" spans="2:6" ht="15.75">
      <c r="B13689" s="188"/>
      <c r="C13689" s="188"/>
      <c r="D13689" s="203"/>
      <c r="E13689" s="203"/>
      <c r="F13689" s="203"/>
    </row>
    <row r="13690" spans="2:6" ht="15.75">
      <c r="B13690" s="188"/>
      <c r="C13690" s="188"/>
      <c r="D13690" s="203"/>
      <c r="E13690" s="203"/>
      <c r="F13690" s="203"/>
    </row>
    <row r="13691" spans="2:6" ht="15.75">
      <c r="B13691" s="188"/>
      <c r="C13691" s="188"/>
      <c r="D13691" s="203"/>
      <c r="E13691" s="203"/>
      <c r="F13691" s="203"/>
    </row>
    <row r="13692" spans="2:6" ht="15.75">
      <c r="B13692" s="188"/>
      <c r="C13692" s="188"/>
      <c r="D13692" s="203"/>
      <c r="E13692" s="203"/>
      <c r="F13692" s="203"/>
    </row>
    <row r="13693" spans="2:6" ht="15.75">
      <c r="B13693" s="188"/>
      <c r="C13693" s="188"/>
      <c r="D13693" s="203"/>
      <c r="E13693" s="203"/>
      <c r="F13693" s="203"/>
    </row>
    <row r="13694" spans="2:6" ht="15.75">
      <c r="B13694" s="188"/>
      <c r="C13694" s="188"/>
      <c r="D13694" s="203"/>
      <c r="E13694" s="203"/>
      <c r="F13694" s="203"/>
    </row>
    <row r="13695" spans="2:6" ht="15.75">
      <c r="B13695" s="188"/>
      <c r="C13695" s="188"/>
      <c r="D13695" s="203"/>
      <c r="E13695" s="203"/>
      <c r="F13695" s="203"/>
    </row>
    <row r="13696" spans="2:6" ht="15.75">
      <c r="B13696" s="188"/>
      <c r="C13696" s="188"/>
      <c r="D13696" s="203"/>
      <c r="E13696" s="203"/>
      <c r="F13696" s="203"/>
    </row>
    <row r="13697" spans="2:6" ht="15.75">
      <c r="B13697" s="188"/>
      <c r="C13697" s="188"/>
      <c r="D13697" s="203"/>
      <c r="E13697" s="203"/>
      <c r="F13697" s="203"/>
    </row>
    <row r="13698" spans="2:6" ht="15.75">
      <c r="B13698" s="188"/>
      <c r="C13698" s="188"/>
      <c r="D13698" s="203"/>
      <c r="E13698" s="203"/>
      <c r="F13698" s="203"/>
    </row>
    <row r="13699" spans="2:6" ht="15.75">
      <c r="B13699" s="188"/>
      <c r="C13699" s="188"/>
      <c r="D13699" s="203"/>
      <c r="E13699" s="203"/>
      <c r="F13699" s="203"/>
    </row>
    <row r="13700" spans="2:6" ht="15.75">
      <c r="B13700" s="188"/>
      <c r="C13700" s="188"/>
      <c r="D13700" s="203"/>
      <c r="E13700" s="203"/>
      <c r="F13700" s="203"/>
    </row>
    <row r="13701" spans="2:6" ht="15.75">
      <c r="B13701" s="188"/>
      <c r="C13701" s="188"/>
      <c r="D13701" s="203"/>
      <c r="E13701" s="203"/>
      <c r="F13701" s="203"/>
    </row>
    <row r="13702" spans="2:6" ht="15.75">
      <c r="B13702" s="188"/>
      <c r="C13702" s="188"/>
      <c r="D13702" s="203"/>
      <c r="E13702" s="203"/>
      <c r="F13702" s="203"/>
    </row>
    <row r="13703" spans="2:6" ht="15.75">
      <c r="B13703" s="188"/>
      <c r="C13703" s="188"/>
      <c r="D13703" s="203"/>
      <c r="E13703" s="203"/>
      <c r="F13703" s="203"/>
    </row>
    <row r="13704" spans="2:6" ht="15.75">
      <c r="B13704" s="188"/>
      <c r="C13704" s="188"/>
      <c r="D13704" s="203"/>
      <c r="E13704" s="203"/>
      <c r="F13704" s="203"/>
    </row>
    <row r="13705" spans="2:6" ht="15.75">
      <c r="B13705" s="188"/>
      <c r="C13705" s="188"/>
      <c r="D13705" s="203"/>
      <c r="E13705" s="203"/>
      <c r="F13705" s="203"/>
    </row>
    <row r="13706" spans="2:6" ht="15.75">
      <c r="B13706" s="188"/>
      <c r="C13706" s="188"/>
      <c r="D13706" s="203"/>
      <c r="E13706" s="203"/>
      <c r="F13706" s="203"/>
    </row>
    <row r="13707" spans="2:6" ht="15.75">
      <c r="B13707" s="188"/>
      <c r="C13707" s="188"/>
      <c r="D13707" s="203"/>
      <c r="E13707" s="203"/>
      <c r="F13707" s="203"/>
    </row>
    <row r="13708" spans="2:6" ht="15.75">
      <c r="B13708" s="188"/>
      <c r="C13708" s="188"/>
      <c r="D13708" s="203"/>
      <c r="E13708" s="203"/>
      <c r="F13708" s="203"/>
    </row>
    <row r="13709" spans="2:6" ht="15.75">
      <c r="B13709" s="188"/>
      <c r="C13709" s="188"/>
      <c r="D13709" s="203"/>
      <c r="E13709" s="203"/>
      <c r="F13709" s="203"/>
    </row>
    <row r="13710" spans="2:6" ht="15.75">
      <c r="B13710" s="188"/>
      <c r="C13710" s="188"/>
      <c r="D13710" s="203"/>
      <c r="E13710" s="203"/>
      <c r="F13710" s="203"/>
    </row>
    <row r="13711" spans="2:6" ht="15.75">
      <c r="B13711" s="188"/>
      <c r="C13711" s="188"/>
      <c r="D13711" s="203"/>
      <c r="E13711" s="203"/>
      <c r="F13711" s="203"/>
    </row>
    <row r="13712" spans="2:6" ht="15.75">
      <c r="B13712" s="188"/>
      <c r="C13712" s="188"/>
      <c r="D13712" s="203"/>
      <c r="E13712" s="203"/>
      <c r="F13712" s="203"/>
    </row>
    <row r="13713" spans="2:6" ht="15.75">
      <c r="B13713" s="188"/>
      <c r="C13713" s="188"/>
      <c r="D13713" s="203"/>
      <c r="E13713" s="203"/>
      <c r="F13713" s="203"/>
    </row>
    <row r="13714" spans="2:6" ht="15.75">
      <c r="B13714" s="188"/>
      <c r="C13714" s="188"/>
      <c r="D13714" s="203"/>
      <c r="E13714" s="203"/>
      <c r="F13714" s="203"/>
    </row>
    <row r="13715" spans="2:6" ht="15.75">
      <c r="B13715" s="188"/>
      <c r="C13715" s="188"/>
      <c r="D13715" s="203"/>
      <c r="E13715" s="203"/>
      <c r="F13715" s="203"/>
    </row>
    <row r="13716" spans="2:6" ht="15.75">
      <c r="B13716" s="188"/>
      <c r="C13716" s="188"/>
      <c r="D13716" s="203"/>
      <c r="E13716" s="203"/>
      <c r="F13716" s="203"/>
    </row>
    <row r="13717" spans="2:6" ht="15.75">
      <c r="B13717" s="188"/>
      <c r="C13717" s="188"/>
      <c r="D13717" s="203"/>
      <c r="E13717" s="203"/>
      <c r="F13717" s="203"/>
    </row>
    <row r="13718" spans="2:6" ht="15.75">
      <c r="B13718" s="188"/>
      <c r="C13718" s="188"/>
      <c r="D13718" s="203"/>
      <c r="E13718" s="203"/>
      <c r="F13718" s="203"/>
    </row>
    <row r="13719" spans="2:6" ht="15.75">
      <c r="B13719" s="188"/>
      <c r="C13719" s="188"/>
      <c r="D13719" s="203"/>
      <c r="E13719" s="203"/>
      <c r="F13719" s="203"/>
    </row>
    <row r="13720" spans="2:6" ht="15.75">
      <c r="B13720" s="188"/>
      <c r="C13720" s="188"/>
      <c r="D13720" s="203"/>
      <c r="E13720" s="203"/>
      <c r="F13720" s="203"/>
    </row>
    <row r="13721" spans="2:6" ht="15.75">
      <c r="B13721" s="188"/>
      <c r="C13721" s="188"/>
      <c r="D13721" s="203"/>
      <c r="E13721" s="203"/>
      <c r="F13721" s="203"/>
    </row>
    <row r="13722" spans="2:6" ht="15.75">
      <c r="B13722" s="188"/>
      <c r="C13722" s="188"/>
      <c r="D13722" s="203"/>
      <c r="E13722" s="203"/>
      <c r="F13722" s="203"/>
    </row>
    <row r="13723" spans="2:6" ht="15.75">
      <c r="B13723" s="188"/>
      <c r="C13723" s="188"/>
      <c r="D13723" s="203"/>
      <c r="E13723" s="203"/>
      <c r="F13723" s="203"/>
    </row>
    <row r="13724" spans="2:6" ht="15.75">
      <c r="B13724" s="188"/>
      <c r="C13724" s="188"/>
      <c r="D13724" s="203"/>
      <c r="E13724" s="203"/>
      <c r="F13724" s="203"/>
    </row>
    <row r="13725" spans="2:6" ht="15.75">
      <c r="B13725" s="188"/>
      <c r="C13725" s="188"/>
      <c r="D13725" s="203"/>
      <c r="E13725" s="203"/>
      <c r="F13725" s="203"/>
    </row>
    <row r="13726" spans="2:6" ht="15.75">
      <c r="B13726" s="188"/>
      <c r="C13726" s="188"/>
      <c r="D13726" s="203"/>
      <c r="E13726" s="203"/>
      <c r="F13726" s="203"/>
    </row>
    <row r="13727" spans="2:6" ht="15.75">
      <c r="B13727" s="188"/>
      <c r="C13727" s="188"/>
      <c r="D13727" s="203"/>
      <c r="E13727" s="203"/>
      <c r="F13727" s="203"/>
    </row>
    <row r="13728" spans="2:6" ht="15.75">
      <c r="B13728" s="188"/>
      <c r="C13728" s="188"/>
      <c r="D13728" s="203"/>
      <c r="E13728" s="203"/>
      <c r="F13728" s="203"/>
    </row>
    <row r="13729" spans="2:6" ht="15.75">
      <c r="B13729" s="188"/>
      <c r="C13729" s="188"/>
      <c r="D13729" s="203"/>
      <c r="E13729" s="203"/>
      <c r="F13729" s="203"/>
    </row>
    <row r="13730" spans="2:6" ht="15.75">
      <c r="B13730" s="188"/>
      <c r="C13730" s="188"/>
      <c r="D13730" s="203"/>
      <c r="E13730" s="203"/>
      <c r="F13730" s="203"/>
    </row>
    <row r="13731" spans="2:6" ht="15.75">
      <c r="B13731" s="188"/>
      <c r="C13731" s="188"/>
      <c r="D13731" s="203"/>
      <c r="E13731" s="203"/>
      <c r="F13731" s="203"/>
    </row>
    <row r="13732" spans="2:6" ht="15.75">
      <c r="B13732" s="188"/>
      <c r="C13732" s="188"/>
      <c r="D13732" s="203"/>
      <c r="E13732" s="203"/>
      <c r="F13732" s="203"/>
    </row>
    <row r="13733" spans="2:6" ht="15.75">
      <c r="B13733" s="188"/>
      <c r="C13733" s="188"/>
      <c r="D13733" s="203"/>
      <c r="E13733" s="203"/>
      <c r="F13733" s="203"/>
    </row>
    <row r="13734" spans="2:6" ht="15.75">
      <c r="B13734" s="188"/>
      <c r="C13734" s="188"/>
      <c r="D13734" s="203"/>
      <c r="E13734" s="203"/>
      <c r="F13734" s="203"/>
    </row>
    <row r="13735" spans="2:6" ht="15.75">
      <c r="B13735" s="188"/>
      <c r="C13735" s="188"/>
      <c r="D13735" s="203"/>
      <c r="E13735" s="203"/>
      <c r="F13735" s="203"/>
    </row>
    <row r="13736" spans="2:6" ht="15.75">
      <c r="B13736" s="188"/>
      <c r="C13736" s="188"/>
      <c r="D13736" s="203"/>
      <c r="E13736" s="203"/>
      <c r="F13736" s="203"/>
    </row>
    <row r="13737" spans="2:6" ht="15.75">
      <c r="B13737" s="188"/>
      <c r="C13737" s="188"/>
      <c r="D13737" s="203"/>
      <c r="E13737" s="203"/>
      <c r="F13737" s="203"/>
    </row>
    <row r="13738" spans="2:6" ht="15.75">
      <c r="B13738" s="188"/>
      <c r="C13738" s="188"/>
      <c r="D13738" s="203"/>
      <c r="E13738" s="203"/>
      <c r="F13738" s="203"/>
    </row>
    <row r="13739" spans="2:6" ht="15.75">
      <c r="B13739" s="188"/>
      <c r="C13739" s="188"/>
      <c r="D13739" s="203"/>
      <c r="E13739" s="203"/>
      <c r="F13739" s="203"/>
    </row>
    <row r="13740" spans="2:6" ht="15.75">
      <c r="B13740" s="188"/>
      <c r="C13740" s="188"/>
      <c r="D13740" s="203"/>
      <c r="E13740" s="203"/>
      <c r="F13740" s="203"/>
    </row>
    <row r="13741" spans="2:6" ht="15.75">
      <c r="B13741" s="188"/>
      <c r="C13741" s="188"/>
      <c r="D13741" s="203"/>
      <c r="E13741" s="203"/>
      <c r="F13741" s="203"/>
    </row>
    <row r="13742" spans="2:6" ht="15.75">
      <c r="B13742" s="188"/>
      <c r="C13742" s="188"/>
      <c r="D13742" s="203"/>
      <c r="E13742" s="203"/>
      <c r="F13742" s="203"/>
    </row>
    <row r="13743" spans="2:6" ht="15.75">
      <c r="B13743" s="188"/>
      <c r="C13743" s="188"/>
      <c r="D13743" s="203"/>
      <c r="E13743" s="203"/>
      <c r="F13743" s="203"/>
    </row>
    <row r="13744" spans="2:6" ht="15.75">
      <c r="B13744" s="188"/>
      <c r="C13744" s="188"/>
      <c r="D13744" s="203"/>
      <c r="E13744" s="203"/>
      <c r="F13744" s="203"/>
    </row>
    <row r="13745" spans="2:6" ht="15.75">
      <c r="B13745" s="188"/>
      <c r="C13745" s="188"/>
      <c r="D13745" s="203"/>
      <c r="E13745" s="203"/>
      <c r="F13745" s="203"/>
    </row>
    <row r="13746" spans="2:6" ht="15.75">
      <c r="B13746" s="188"/>
      <c r="C13746" s="188"/>
      <c r="D13746" s="203"/>
      <c r="E13746" s="203"/>
      <c r="F13746" s="203"/>
    </row>
    <row r="13747" spans="2:6" ht="15.75">
      <c r="B13747" s="188"/>
      <c r="C13747" s="188"/>
      <c r="D13747" s="203"/>
      <c r="E13747" s="203"/>
      <c r="F13747" s="203"/>
    </row>
    <row r="13748" spans="2:6" ht="15.75">
      <c r="B13748" s="188"/>
      <c r="C13748" s="188"/>
      <c r="D13748" s="203"/>
      <c r="E13748" s="203"/>
      <c r="F13748" s="203"/>
    </row>
    <row r="13749" spans="2:6" ht="15.75">
      <c r="B13749" s="188"/>
      <c r="C13749" s="188"/>
      <c r="D13749" s="203"/>
      <c r="E13749" s="203"/>
      <c r="F13749" s="203"/>
    </row>
    <row r="13750" spans="2:6" ht="15.75">
      <c r="B13750" s="188"/>
      <c r="C13750" s="188"/>
      <c r="D13750" s="203"/>
      <c r="E13750" s="203"/>
      <c r="F13750" s="203"/>
    </row>
    <row r="13751" spans="2:6" ht="15.75">
      <c r="B13751" s="188"/>
      <c r="C13751" s="188"/>
      <c r="D13751" s="203"/>
      <c r="E13751" s="203"/>
      <c r="F13751" s="203"/>
    </row>
    <row r="13752" spans="2:6" ht="15.75">
      <c r="B13752" s="188"/>
      <c r="C13752" s="188"/>
      <c r="D13752" s="203"/>
      <c r="E13752" s="203"/>
      <c r="F13752" s="203"/>
    </row>
    <row r="13753" spans="2:6" ht="15.75">
      <c r="B13753" s="188"/>
      <c r="C13753" s="188"/>
      <c r="D13753" s="203"/>
      <c r="E13753" s="203"/>
      <c r="F13753" s="203"/>
    </row>
    <row r="13754" spans="2:6" ht="15.75">
      <c r="B13754" s="188"/>
      <c r="C13754" s="188"/>
      <c r="D13754" s="203"/>
      <c r="E13754" s="203"/>
      <c r="F13754" s="203"/>
    </row>
    <row r="13755" spans="2:6" ht="15.75">
      <c r="B13755" s="188"/>
      <c r="C13755" s="188"/>
      <c r="D13755" s="203"/>
      <c r="E13755" s="203"/>
      <c r="F13755" s="203"/>
    </row>
    <row r="13756" spans="2:6" ht="15.75">
      <c r="B13756" s="188"/>
      <c r="C13756" s="188"/>
      <c r="D13756" s="203"/>
      <c r="E13756" s="203"/>
      <c r="F13756" s="203"/>
    </row>
    <row r="13757" spans="2:6" ht="15.75">
      <c r="B13757" s="188"/>
      <c r="C13757" s="188"/>
      <c r="D13757" s="203"/>
      <c r="E13757" s="203"/>
      <c r="F13757" s="203"/>
    </row>
    <row r="13758" spans="2:6" ht="15.75">
      <c r="B13758" s="188"/>
      <c r="C13758" s="188"/>
      <c r="D13758" s="203"/>
      <c r="E13758" s="203"/>
      <c r="F13758" s="203"/>
    </row>
    <row r="13759" spans="2:6" ht="15.75">
      <c r="B13759" s="188"/>
      <c r="C13759" s="188"/>
      <c r="D13759" s="203"/>
      <c r="E13759" s="203"/>
      <c r="F13759" s="203"/>
    </row>
    <row r="13760" spans="2:6" ht="15.75">
      <c r="B13760" s="188"/>
      <c r="C13760" s="188"/>
      <c r="D13760" s="203"/>
      <c r="E13760" s="203"/>
      <c r="F13760" s="203"/>
    </row>
    <row r="13761" spans="2:6" ht="15.75">
      <c r="B13761" s="188"/>
      <c r="C13761" s="188"/>
      <c r="D13761" s="203"/>
      <c r="E13761" s="203"/>
      <c r="F13761" s="203"/>
    </row>
    <row r="13762" spans="2:6" ht="15.75">
      <c r="B13762" s="188"/>
      <c r="C13762" s="188"/>
      <c r="D13762" s="203"/>
      <c r="E13762" s="203"/>
      <c r="F13762" s="203"/>
    </row>
    <row r="13763" spans="2:6" ht="15.75">
      <c r="B13763" s="188"/>
      <c r="C13763" s="188"/>
      <c r="D13763" s="203"/>
      <c r="E13763" s="203"/>
      <c r="F13763" s="203"/>
    </row>
    <row r="13764" spans="2:6" ht="15.75">
      <c r="B13764" s="188"/>
      <c r="C13764" s="188"/>
      <c r="D13764" s="203"/>
      <c r="E13764" s="203"/>
      <c r="F13764" s="203"/>
    </row>
    <row r="13765" spans="2:6" ht="15.75">
      <c r="B13765" s="188"/>
      <c r="C13765" s="188"/>
      <c r="D13765" s="203"/>
      <c r="E13765" s="203"/>
      <c r="F13765" s="203"/>
    </row>
    <row r="13766" spans="2:6" ht="15.75">
      <c r="B13766" s="188"/>
      <c r="C13766" s="188"/>
      <c r="D13766" s="203"/>
      <c r="E13766" s="203"/>
      <c r="F13766" s="203"/>
    </row>
    <row r="13767" spans="2:6" ht="15.75">
      <c r="B13767" s="188"/>
      <c r="C13767" s="188"/>
      <c r="D13767" s="203"/>
      <c r="E13767" s="203"/>
      <c r="F13767" s="203"/>
    </row>
    <row r="13768" spans="2:6" ht="15.75">
      <c r="B13768" s="188"/>
      <c r="C13768" s="188"/>
      <c r="D13768" s="203"/>
      <c r="E13768" s="203"/>
      <c r="F13768" s="203"/>
    </row>
    <row r="13769" spans="2:6" ht="15.75">
      <c r="B13769" s="188"/>
      <c r="C13769" s="188"/>
      <c r="D13769" s="203"/>
      <c r="E13769" s="203"/>
      <c r="F13769" s="203"/>
    </row>
    <row r="13770" spans="2:6" ht="15.75">
      <c r="B13770" s="188"/>
      <c r="C13770" s="188"/>
      <c r="D13770" s="203"/>
      <c r="E13770" s="203"/>
      <c r="F13770" s="203"/>
    </row>
    <row r="13771" spans="2:6" ht="15.75">
      <c r="B13771" s="188"/>
      <c r="C13771" s="188"/>
      <c r="D13771" s="203"/>
      <c r="E13771" s="203"/>
      <c r="F13771" s="203"/>
    </row>
    <row r="13772" spans="2:6" ht="15.75">
      <c r="B13772" s="188"/>
      <c r="C13772" s="188"/>
      <c r="D13772" s="203"/>
      <c r="E13772" s="203"/>
      <c r="F13772" s="203"/>
    </row>
    <row r="13773" spans="2:6" ht="15.75">
      <c r="B13773" s="188"/>
      <c r="C13773" s="188"/>
      <c r="D13773" s="203"/>
      <c r="E13773" s="203"/>
      <c r="F13773" s="203"/>
    </row>
    <row r="13774" spans="2:6" ht="15.75">
      <c r="B13774" s="188"/>
      <c r="C13774" s="188"/>
      <c r="D13774" s="203"/>
      <c r="E13774" s="203"/>
      <c r="F13774" s="203"/>
    </row>
    <row r="13775" spans="2:6" ht="15.75">
      <c r="B13775" s="188"/>
      <c r="C13775" s="188"/>
      <c r="D13775" s="203"/>
      <c r="E13775" s="203"/>
      <c r="F13775" s="203"/>
    </row>
    <row r="13776" spans="2:6" ht="15.75">
      <c r="B13776" s="188"/>
      <c r="C13776" s="188"/>
      <c r="D13776" s="203"/>
      <c r="E13776" s="203"/>
      <c r="F13776" s="203"/>
    </row>
    <row r="13777" spans="2:6" ht="15.75">
      <c r="B13777" s="188"/>
      <c r="C13777" s="188"/>
      <c r="D13777" s="203"/>
      <c r="E13777" s="203"/>
      <c r="F13777" s="203"/>
    </row>
    <row r="13778" spans="2:6" ht="15.75">
      <c r="B13778" s="188"/>
      <c r="C13778" s="188"/>
      <c r="D13778" s="203"/>
      <c r="E13778" s="203"/>
      <c r="F13778" s="203"/>
    </row>
    <row r="13779" spans="2:6" ht="15.75">
      <c r="B13779" s="188"/>
      <c r="C13779" s="188"/>
      <c r="D13779" s="203"/>
      <c r="E13779" s="203"/>
      <c r="F13779" s="203"/>
    </row>
    <row r="13780" spans="2:6" ht="15.75">
      <c r="B13780" s="188"/>
      <c r="C13780" s="188"/>
      <c r="D13780" s="203"/>
      <c r="E13780" s="203"/>
      <c r="F13780" s="203"/>
    </row>
    <row r="13781" spans="2:6" ht="15.75">
      <c r="B13781" s="188"/>
      <c r="C13781" s="188"/>
      <c r="D13781" s="203"/>
      <c r="E13781" s="203"/>
      <c r="F13781" s="203"/>
    </row>
    <row r="13782" spans="2:6" ht="15.75">
      <c r="B13782" s="188"/>
      <c r="C13782" s="188"/>
      <c r="D13782" s="203"/>
      <c r="E13782" s="203"/>
      <c r="F13782" s="203"/>
    </row>
    <row r="13783" spans="2:6" ht="15.75">
      <c r="B13783" s="188"/>
      <c r="C13783" s="188"/>
      <c r="D13783" s="203"/>
      <c r="E13783" s="203"/>
      <c r="F13783" s="203"/>
    </row>
    <row r="13784" spans="2:6" ht="15.75">
      <c r="B13784" s="188"/>
      <c r="C13784" s="188"/>
      <c r="D13784" s="203"/>
      <c r="E13784" s="203"/>
      <c r="F13784" s="203"/>
    </row>
    <row r="13785" spans="2:6" ht="15.75">
      <c r="B13785" s="188"/>
      <c r="C13785" s="188"/>
      <c r="D13785" s="203"/>
      <c r="E13785" s="203"/>
      <c r="F13785" s="203"/>
    </row>
    <row r="13786" spans="2:6" ht="15.75">
      <c r="B13786" s="188"/>
      <c r="C13786" s="188"/>
      <c r="D13786" s="203"/>
      <c r="E13786" s="203"/>
      <c r="F13786" s="203"/>
    </row>
    <row r="13787" spans="2:6" ht="15.75">
      <c r="B13787" s="188"/>
      <c r="C13787" s="188"/>
      <c r="D13787" s="203"/>
      <c r="E13787" s="203"/>
      <c r="F13787" s="203"/>
    </row>
    <row r="13788" spans="2:6" ht="15.75">
      <c r="B13788" s="188"/>
      <c r="C13788" s="188"/>
      <c r="D13788" s="203"/>
      <c r="E13788" s="203"/>
      <c r="F13788" s="203"/>
    </row>
    <row r="13789" spans="2:6" ht="15.75">
      <c r="B13789" s="188"/>
      <c r="C13789" s="188"/>
      <c r="D13789" s="203"/>
      <c r="E13789" s="203"/>
      <c r="F13789" s="203"/>
    </row>
    <row r="13790" spans="2:6" ht="15.75">
      <c r="B13790" s="188"/>
      <c r="C13790" s="188"/>
      <c r="D13790" s="203"/>
      <c r="E13790" s="203"/>
      <c r="F13790" s="203"/>
    </row>
    <row r="13791" spans="2:6" ht="15.75">
      <c r="B13791" s="188"/>
      <c r="C13791" s="188"/>
      <c r="D13791" s="203"/>
      <c r="E13791" s="203"/>
      <c r="F13791" s="203"/>
    </row>
    <row r="13792" spans="2:6" ht="15.75">
      <c r="B13792" s="188"/>
      <c r="C13792" s="188"/>
      <c r="D13792" s="203"/>
      <c r="E13792" s="203"/>
      <c r="F13792" s="203"/>
    </row>
    <row r="13793" spans="2:6" ht="15.75">
      <c r="B13793" s="188"/>
      <c r="C13793" s="188"/>
      <c r="D13793" s="203"/>
      <c r="E13793" s="203"/>
      <c r="F13793" s="203"/>
    </row>
    <row r="13794" spans="2:6" ht="15.75">
      <c r="B13794" s="188"/>
      <c r="C13794" s="188"/>
      <c r="D13794" s="203"/>
      <c r="E13794" s="203"/>
      <c r="F13794" s="203"/>
    </row>
    <row r="13795" spans="2:6" ht="15.75">
      <c r="B13795" s="188"/>
      <c r="C13795" s="188"/>
      <c r="D13795" s="203"/>
      <c r="E13795" s="203"/>
      <c r="F13795" s="203"/>
    </row>
    <row r="13796" spans="2:6" ht="15.75">
      <c r="B13796" s="188"/>
      <c r="C13796" s="188"/>
      <c r="D13796" s="203"/>
      <c r="E13796" s="203"/>
      <c r="F13796" s="203"/>
    </row>
    <row r="13797" spans="2:6" ht="15.75">
      <c r="B13797" s="188"/>
      <c r="C13797" s="188"/>
      <c r="D13797" s="203"/>
      <c r="E13797" s="203"/>
      <c r="F13797" s="203"/>
    </row>
    <row r="13798" spans="2:6" ht="15.75">
      <c r="B13798" s="188"/>
      <c r="C13798" s="188"/>
      <c r="D13798" s="203"/>
      <c r="E13798" s="203"/>
      <c r="F13798" s="203"/>
    </row>
    <row r="13799" spans="2:6" ht="15.75">
      <c r="B13799" s="188"/>
      <c r="C13799" s="188"/>
      <c r="D13799" s="203"/>
      <c r="E13799" s="203"/>
      <c r="F13799" s="203"/>
    </row>
    <row r="13800" spans="2:6" ht="15.75">
      <c r="B13800" s="188"/>
      <c r="C13800" s="188"/>
      <c r="D13800" s="203"/>
      <c r="E13800" s="203"/>
      <c r="F13800" s="203"/>
    </row>
    <row r="13801" spans="2:6" ht="15.75">
      <c r="B13801" s="188"/>
      <c r="C13801" s="188"/>
      <c r="D13801" s="203"/>
      <c r="E13801" s="203"/>
      <c r="F13801" s="203"/>
    </row>
    <row r="13802" spans="2:6" ht="15.75">
      <c r="B13802" s="188"/>
      <c r="C13802" s="188"/>
      <c r="D13802" s="203"/>
      <c r="E13802" s="203"/>
      <c r="F13802" s="203"/>
    </row>
    <row r="13803" spans="2:6" ht="15.75">
      <c r="B13803" s="188"/>
      <c r="C13803" s="188"/>
      <c r="D13803" s="203"/>
      <c r="E13803" s="203"/>
      <c r="F13803" s="203"/>
    </row>
    <row r="13804" spans="2:6" ht="15.75">
      <c r="B13804" s="188"/>
      <c r="C13804" s="188"/>
      <c r="D13804" s="203"/>
      <c r="E13804" s="203"/>
      <c r="F13804" s="203"/>
    </row>
    <row r="13805" spans="2:6" ht="15.75">
      <c r="B13805" s="188"/>
      <c r="C13805" s="188"/>
      <c r="D13805" s="203"/>
      <c r="E13805" s="203"/>
      <c r="F13805" s="203"/>
    </row>
    <row r="13806" spans="2:6" ht="15.75">
      <c r="B13806" s="188"/>
      <c r="C13806" s="188"/>
      <c r="D13806" s="203"/>
      <c r="E13806" s="203"/>
      <c r="F13806" s="203"/>
    </row>
    <row r="13807" spans="2:6" ht="15.75">
      <c r="B13807" s="188"/>
      <c r="C13807" s="188"/>
      <c r="D13807" s="203"/>
      <c r="E13807" s="203"/>
      <c r="F13807" s="203"/>
    </row>
    <row r="13808" spans="2:6" ht="15.75">
      <c r="B13808" s="188"/>
      <c r="C13808" s="188"/>
      <c r="D13808" s="203"/>
      <c r="E13808" s="203"/>
      <c r="F13808" s="203"/>
    </row>
    <row r="13809" spans="2:6" ht="15.75">
      <c r="B13809" s="188"/>
      <c r="C13809" s="188"/>
      <c r="D13809" s="203"/>
      <c r="E13809" s="203"/>
      <c r="F13809" s="203"/>
    </row>
    <row r="13810" spans="2:6" ht="15.75">
      <c r="B13810" s="188"/>
      <c r="C13810" s="188"/>
      <c r="D13810" s="203"/>
      <c r="E13810" s="203"/>
      <c r="F13810" s="203"/>
    </row>
    <row r="13811" spans="2:6" ht="15.75">
      <c r="B13811" s="188"/>
      <c r="C13811" s="188"/>
      <c r="D13811" s="203"/>
      <c r="E13811" s="203"/>
      <c r="F13811" s="203"/>
    </row>
    <row r="13812" spans="2:6" ht="15.75">
      <c r="B13812" s="188"/>
      <c r="C13812" s="188"/>
      <c r="D13812" s="203"/>
      <c r="E13812" s="203"/>
      <c r="F13812" s="203"/>
    </row>
    <row r="13813" spans="2:6" ht="15.75">
      <c r="B13813" s="188"/>
      <c r="C13813" s="188"/>
      <c r="D13813" s="203"/>
      <c r="E13813" s="203"/>
      <c r="F13813" s="203"/>
    </row>
    <row r="13814" spans="2:6" ht="15.75">
      <c r="B13814" s="188"/>
      <c r="C13814" s="188"/>
      <c r="D13814" s="203"/>
      <c r="E13814" s="203"/>
      <c r="F13814" s="203"/>
    </row>
    <row r="13815" spans="2:6" ht="15.75">
      <c r="B13815" s="188"/>
      <c r="C13815" s="188"/>
      <c r="D13815" s="203"/>
      <c r="E13815" s="203"/>
      <c r="F13815" s="203"/>
    </row>
    <row r="13816" spans="2:6" ht="15.75">
      <c r="B13816" s="188"/>
      <c r="C13816" s="188"/>
      <c r="D13816" s="203"/>
      <c r="E13816" s="203"/>
      <c r="F13816" s="203"/>
    </row>
    <row r="13817" spans="2:6" ht="15.75">
      <c r="B13817" s="188"/>
      <c r="C13817" s="188"/>
      <c r="D13817" s="203"/>
      <c r="E13817" s="203"/>
      <c r="F13817" s="203"/>
    </row>
    <row r="13818" spans="2:6" ht="15.75">
      <c r="B13818" s="188"/>
      <c r="C13818" s="188"/>
      <c r="D13818" s="203"/>
      <c r="E13818" s="203"/>
      <c r="F13818" s="203"/>
    </row>
    <row r="13819" spans="2:6" ht="15.75">
      <c r="B13819" s="188"/>
      <c r="C13819" s="188"/>
      <c r="D13819" s="203"/>
      <c r="E13819" s="203"/>
      <c r="F13819" s="203"/>
    </row>
    <row r="13820" spans="2:6" ht="15.75">
      <c r="B13820" s="188"/>
      <c r="C13820" s="188"/>
      <c r="D13820" s="203"/>
      <c r="E13820" s="203"/>
      <c r="F13820" s="203"/>
    </row>
    <row r="13821" spans="2:6" ht="15.75">
      <c r="B13821" s="188"/>
      <c r="C13821" s="188"/>
      <c r="D13821" s="203"/>
      <c r="E13821" s="203"/>
      <c r="F13821" s="203"/>
    </row>
    <row r="13822" spans="2:6" ht="15.75">
      <c r="B13822" s="188"/>
      <c r="C13822" s="188"/>
      <c r="D13822" s="203"/>
      <c r="E13822" s="203"/>
      <c r="F13822" s="203"/>
    </row>
    <row r="13823" spans="2:6" ht="15.75">
      <c r="B13823" s="188"/>
      <c r="C13823" s="188"/>
      <c r="D13823" s="203"/>
      <c r="E13823" s="203"/>
      <c r="F13823" s="203"/>
    </row>
    <row r="13824" spans="2:6" ht="15.75">
      <c r="B13824" s="188"/>
      <c r="C13824" s="188"/>
      <c r="D13824" s="203"/>
      <c r="E13824" s="203"/>
      <c r="F13824" s="203"/>
    </row>
    <row r="13825" spans="2:6" ht="15.75">
      <c r="B13825" s="188"/>
      <c r="C13825" s="188"/>
      <c r="D13825" s="203"/>
      <c r="E13825" s="203"/>
      <c r="F13825" s="203"/>
    </row>
    <row r="13826" spans="2:6" ht="15.75">
      <c r="B13826" s="188"/>
      <c r="C13826" s="188"/>
      <c r="D13826" s="203"/>
      <c r="E13826" s="203"/>
      <c r="F13826" s="203"/>
    </row>
    <row r="13827" spans="2:6" ht="15.75">
      <c r="B13827" s="188"/>
      <c r="C13827" s="188"/>
      <c r="D13827" s="203"/>
      <c r="E13827" s="203"/>
      <c r="F13827" s="203"/>
    </row>
    <row r="13828" spans="2:6" ht="15.75">
      <c r="B13828" s="188"/>
      <c r="C13828" s="188"/>
      <c r="D13828" s="203"/>
      <c r="E13828" s="203"/>
      <c r="F13828" s="203"/>
    </row>
    <row r="13829" spans="2:6" ht="15.75">
      <c r="B13829" s="188"/>
      <c r="C13829" s="188"/>
      <c r="D13829" s="203"/>
      <c r="E13829" s="203"/>
      <c r="F13829" s="203"/>
    </row>
    <row r="13830" spans="2:6" ht="15.75">
      <c r="B13830" s="188"/>
      <c r="C13830" s="188"/>
      <c r="D13830" s="203"/>
      <c r="E13830" s="203"/>
      <c r="F13830" s="203"/>
    </row>
    <row r="13831" spans="2:6" ht="15.75">
      <c r="B13831" s="188"/>
      <c r="C13831" s="188"/>
      <c r="D13831" s="203"/>
      <c r="E13831" s="203"/>
      <c r="F13831" s="203"/>
    </row>
    <row r="13832" spans="2:6" ht="15.75">
      <c r="B13832" s="188"/>
      <c r="C13832" s="188"/>
      <c r="D13832" s="203"/>
      <c r="E13832" s="203"/>
      <c r="F13832" s="203"/>
    </row>
    <row r="13833" spans="2:6" ht="15.75">
      <c r="B13833" s="188"/>
      <c r="C13833" s="188"/>
      <c r="D13833" s="203"/>
      <c r="E13833" s="203"/>
      <c r="F13833" s="203"/>
    </row>
    <row r="13834" spans="2:6" ht="15.75">
      <c r="B13834" s="188"/>
      <c r="C13834" s="188"/>
      <c r="D13834" s="203"/>
      <c r="E13834" s="203"/>
      <c r="F13834" s="203"/>
    </row>
    <row r="13835" spans="2:6" ht="15.75">
      <c r="B13835" s="188"/>
      <c r="C13835" s="188"/>
      <c r="D13835" s="203"/>
      <c r="E13835" s="203"/>
      <c r="F13835" s="203"/>
    </row>
    <row r="13836" spans="2:6" ht="15.75">
      <c r="B13836" s="188"/>
      <c r="C13836" s="188"/>
      <c r="D13836" s="203"/>
      <c r="E13836" s="203"/>
      <c r="F13836" s="203"/>
    </row>
    <row r="13837" spans="2:6" ht="15.75">
      <c r="B13837" s="188"/>
      <c r="C13837" s="188"/>
      <c r="D13837" s="203"/>
      <c r="E13837" s="203"/>
      <c r="F13837" s="203"/>
    </row>
    <row r="13838" spans="2:6" ht="15.75">
      <c r="B13838" s="188"/>
      <c r="C13838" s="188"/>
      <c r="D13838" s="203"/>
      <c r="E13838" s="203"/>
      <c r="F13838" s="203"/>
    </row>
    <row r="13839" spans="2:6" ht="15.75">
      <c r="B13839" s="188"/>
      <c r="C13839" s="188"/>
      <c r="D13839" s="203"/>
      <c r="E13839" s="203"/>
      <c r="F13839" s="203"/>
    </row>
    <row r="13840" spans="2:6" ht="15.75">
      <c r="B13840" s="188"/>
      <c r="C13840" s="188"/>
      <c r="D13840" s="203"/>
      <c r="E13840" s="203"/>
      <c r="F13840" s="203"/>
    </row>
    <row r="13841" spans="2:6" ht="15.75">
      <c r="B13841" s="188"/>
      <c r="C13841" s="188"/>
      <c r="D13841" s="203"/>
      <c r="E13841" s="203"/>
      <c r="F13841" s="203"/>
    </row>
    <row r="13842" spans="2:6" ht="15.75">
      <c r="B13842" s="188"/>
      <c r="C13842" s="188"/>
      <c r="D13842" s="203"/>
      <c r="E13842" s="203"/>
      <c r="F13842" s="203"/>
    </row>
    <row r="13843" spans="2:6" ht="15.75">
      <c r="B13843" s="188"/>
      <c r="C13843" s="188"/>
      <c r="D13843" s="203"/>
      <c r="E13843" s="203"/>
      <c r="F13843" s="203"/>
    </row>
    <row r="13844" spans="2:6" ht="15.75">
      <c r="B13844" s="188"/>
      <c r="C13844" s="188"/>
      <c r="D13844" s="203"/>
      <c r="E13844" s="203"/>
      <c r="F13844" s="203"/>
    </row>
    <row r="13845" spans="2:6" ht="15.75">
      <c r="B13845" s="188"/>
      <c r="C13845" s="188"/>
      <c r="D13845" s="203"/>
      <c r="E13845" s="203"/>
      <c r="F13845" s="203"/>
    </row>
    <row r="13846" spans="2:6" ht="15.75">
      <c r="B13846" s="188"/>
      <c r="C13846" s="188"/>
      <c r="D13846" s="203"/>
      <c r="E13846" s="203"/>
      <c r="F13846" s="203"/>
    </row>
    <row r="13847" spans="2:6" ht="15.75">
      <c r="B13847" s="188"/>
      <c r="C13847" s="188"/>
      <c r="D13847" s="203"/>
      <c r="E13847" s="203"/>
      <c r="F13847" s="203"/>
    </row>
    <row r="13848" spans="2:6" ht="15.75">
      <c r="B13848" s="188"/>
      <c r="C13848" s="188"/>
      <c r="D13848" s="203"/>
      <c r="E13848" s="203"/>
      <c r="F13848" s="203"/>
    </row>
    <row r="13849" spans="2:6" ht="15.75">
      <c r="B13849" s="188"/>
      <c r="C13849" s="188"/>
      <c r="D13849" s="203"/>
      <c r="E13849" s="203"/>
      <c r="F13849" s="203"/>
    </row>
    <row r="13850" spans="2:6" ht="15.75">
      <c r="B13850" s="188"/>
      <c r="C13850" s="188"/>
      <c r="D13850" s="203"/>
      <c r="E13850" s="203"/>
      <c r="F13850" s="203"/>
    </row>
    <row r="13851" spans="2:6" ht="15.75">
      <c r="B13851" s="188"/>
      <c r="C13851" s="188"/>
      <c r="D13851" s="203"/>
      <c r="E13851" s="203"/>
      <c r="F13851" s="203"/>
    </row>
    <row r="13852" spans="2:6" ht="15.75">
      <c r="B13852" s="188"/>
      <c r="C13852" s="188"/>
      <c r="D13852" s="203"/>
      <c r="E13852" s="203"/>
      <c r="F13852" s="203"/>
    </row>
    <row r="13853" spans="2:6" ht="15.75">
      <c r="B13853" s="188"/>
      <c r="C13853" s="188"/>
      <c r="D13853" s="203"/>
      <c r="E13853" s="203"/>
      <c r="F13853" s="203"/>
    </row>
    <row r="13854" spans="2:6" ht="15.75">
      <c r="B13854" s="188"/>
      <c r="C13854" s="188"/>
      <c r="D13854" s="203"/>
      <c r="E13854" s="203"/>
      <c r="F13854" s="203"/>
    </row>
    <row r="13855" spans="2:6" ht="15.75">
      <c r="B13855" s="188"/>
      <c r="C13855" s="188"/>
      <c r="D13855" s="203"/>
      <c r="E13855" s="203"/>
      <c r="F13855" s="203"/>
    </row>
    <row r="13856" spans="2:6" ht="15.75">
      <c r="B13856" s="188"/>
      <c r="C13856" s="188"/>
      <c r="D13856" s="203"/>
      <c r="E13856" s="203"/>
      <c r="F13856" s="203"/>
    </row>
    <row r="13857" spans="2:6" ht="15.75">
      <c r="B13857" s="188"/>
      <c r="C13857" s="188"/>
      <c r="D13857" s="203"/>
      <c r="E13857" s="203"/>
      <c r="F13857" s="203"/>
    </row>
    <row r="13858" spans="2:6" ht="15.75">
      <c r="B13858" s="188"/>
      <c r="C13858" s="188"/>
      <c r="D13858" s="203"/>
      <c r="E13858" s="203"/>
      <c r="F13858" s="203"/>
    </row>
    <row r="13859" spans="2:6" ht="15.75">
      <c r="B13859" s="188"/>
      <c r="C13859" s="188"/>
      <c r="D13859" s="203"/>
      <c r="E13859" s="203"/>
      <c r="F13859" s="203"/>
    </row>
    <row r="13860" spans="2:6" ht="15.75">
      <c r="B13860" s="188"/>
      <c r="C13860" s="188"/>
      <c r="D13860" s="203"/>
      <c r="E13860" s="203"/>
      <c r="F13860" s="203"/>
    </row>
    <row r="13861" spans="2:6" ht="15.75">
      <c r="B13861" s="188"/>
      <c r="C13861" s="188"/>
      <c r="D13861" s="203"/>
      <c r="E13861" s="203"/>
      <c r="F13861" s="203"/>
    </row>
    <row r="13862" spans="2:6" ht="15.75">
      <c r="B13862" s="188"/>
      <c r="C13862" s="188"/>
      <c r="D13862" s="203"/>
      <c r="E13862" s="203"/>
      <c r="F13862" s="203"/>
    </row>
    <row r="13863" spans="2:6" ht="15.75">
      <c r="B13863" s="188"/>
      <c r="C13863" s="188"/>
      <c r="D13863" s="203"/>
      <c r="E13863" s="203"/>
      <c r="F13863" s="203"/>
    </row>
    <row r="13864" spans="2:6" ht="15.75">
      <c r="B13864" s="188"/>
      <c r="C13864" s="188"/>
      <c r="D13864" s="203"/>
      <c r="E13864" s="203"/>
      <c r="F13864" s="203"/>
    </row>
    <row r="13865" spans="2:6" ht="15.75">
      <c r="B13865" s="188"/>
      <c r="C13865" s="188"/>
      <c r="D13865" s="203"/>
      <c r="E13865" s="203"/>
      <c r="F13865" s="203"/>
    </row>
    <row r="13866" spans="2:6" ht="15.75">
      <c r="B13866" s="188"/>
      <c r="C13866" s="188"/>
      <c r="D13866" s="203"/>
      <c r="E13866" s="203"/>
      <c r="F13866" s="203"/>
    </row>
    <row r="13867" spans="2:6" ht="15.75">
      <c r="B13867" s="188"/>
      <c r="C13867" s="188"/>
      <c r="D13867" s="203"/>
      <c r="E13867" s="203"/>
      <c r="F13867" s="203"/>
    </row>
    <row r="13868" spans="2:6" ht="15.75">
      <c r="B13868" s="188"/>
      <c r="C13868" s="188"/>
      <c r="D13868" s="203"/>
      <c r="E13868" s="203"/>
      <c r="F13868" s="203"/>
    </row>
    <row r="13869" spans="2:6" ht="15.75">
      <c r="B13869" s="188"/>
      <c r="C13869" s="188"/>
      <c r="D13869" s="203"/>
      <c r="E13869" s="203"/>
      <c r="F13869" s="203"/>
    </row>
    <row r="13870" spans="2:6" ht="15.75">
      <c r="B13870" s="188"/>
      <c r="C13870" s="188"/>
      <c r="D13870" s="203"/>
      <c r="E13870" s="203"/>
      <c r="F13870" s="203"/>
    </row>
    <row r="13871" spans="2:6" ht="15.75">
      <c r="B13871" s="188"/>
      <c r="C13871" s="188"/>
      <c r="D13871" s="203"/>
      <c r="E13871" s="203"/>
      <c r="F13871" s="203"/>
    </row>
    <row r="13872" spans="2:6" ht="15.75">
      <c r="B13872" s="188"/>
      <c r="C13872" s="188"/>
      <c r="D13872" s="203"/>
      <c r="E13872" s="203"/>
      <c r="F13872" s="203"/>
    </row>
    <row r="13873" spans="2:6" ht="15.75">
      <c r="B13873" s="188"/>
      <c r="C13873" s="188"/>
      <c r="D13873" s="203"/>
      <c r="E13873" s="203"/>
      <c r="F13873" s="203"/>
    </row>
    <row r="13874" spans="2:6" ht="15.75">
      <c r="B13874" s="188"/>
      <c r="C13874" s="188"/>
      <c r="D13874" s="203"/>
      <c r="E13874" s="203"/>
      <c r="F13874" s="203"/>
    </row>
    <row r="13875" spans="2:6" ht="15.75">
      <c r="B13875" s="188"/>
      <c r="C13875" s="188"/>
      <c r="D13875" s="203"/>
      <c r="E13875" s="203"/>
      <c r="F13875" s="203"/>
    </row>
    <row r="13876" spans="2:6" ht="15.75">
      <c r="B13876" s="188"/>
      <c r="C13876" s="188"/>
      <c r="D13876" s="203"/>
      <c r="E13876" s="203"/>
      <c r="F13876" s="203"/>
    </row>
    <row r="13877" spans="2:6" ht="15.75">
      <c r="B13877" s="188"/>
      <c r="C13877" s="188"/>
      <c r="D13877" s="203"/>
      <c r="E13877" s="203"/>
      <c r="F13877" s="203"/>
    </row>
    <row r="13878" spans="2:6" ht="15.75">
      <c r="B13878" s="188"/>
      <c r="C13878" s="188"/>
      <c r="D13878" s="203"/>
      <c r="E13878" s="203"/>
      <c r="F13878" s="203"/>
    </row>
    <row r="13879" spans="2:6" ht="15.75">
      <c r="B13879" s="188"/>
      <c r="C13879" s="188"/>
      <c r="D13879" s="203"/>
      <c r="E13879" s="203"/>
      <c r="F13879" s="203"/>
    </row>
    <row r="13880" spans="2:6" ht="15.75">
      <c r="B13880" s="188"/>
      <c r="C13880" s="188"/>
      <c r="D13880" s="203"/>
      <c r="E13880" s="203"/>
      <c r="F13880" s="203"/>
    </row>
    <row r="13881" spans="2:6" ht="15.75">
      <c r="B13881" s="188"/>
      <c r="C13881" s="188"/>
      <c r="D13881" s="203"/>
      <c r="E13881" s="203"/>
      <c r="F13881" s="203"/>
    </row>
    <row r="13882" spans="2:6" ht="15.75">
      <c r="B13882" s="188"/>
      <c r="C13882" s="188"/>
      <c r="D13882" s="203"/>
      <c r="E13882" s="203"/>
      <c r="F13882" s="203"/>
    </row>
    <row r="13883" spans="2:6" ht="15.75">
      <c r="B13883" s="188"/>
      <c r="C13883" s="188"/>
      <c r="D13883" s="203"/>
      <c r="E13883" s="203"/>
      <c r="F13883" s="203"/>
    </row>
    <row r="13884" spans="2:6" ht="15.75">
      <c r="B13884" s="188"/>
      <c r="C13884" s="188"/>
      <c r="D13884" s="203"/>
      <c r="E13884" s="203"/>
      <c r="F13884" s="203"/>
    </row>
    <row r="13885" spans="2:6" ht="15.75">
      <c r="B13885" s="188"/>
      <c r="C13885" s="188"/>
      <c r="D13885" s="203"/>
      <c r="E13885" s="203"/>
      <c r="F13885" s="203"/>
    </row>
    <row r="13886" spans="2:6" ht="15.75">
      <c r="B13886" s="188"/>
      <c r="C13886" s="188"/>
      <c r="D13886" s="203"/>
      <c r="E13886" s="203"/>
      <c r="F13886" s="203"/>
    </row>
    <row r="13887" spans="2:6" ht="15.75">
      <c r="B13887" s="188"/>
      <c r="C13887" s="188"/>
      <c r="D13887" s="203"/>
      <c r="E13887" s="203"/>
      <c r="F13887" s="203"/>
    </row>
    <row r="13888" spans="2:6" ht="15.75">
      <c r="B13888" s="188"/>
      <c r="C13888" s="188"/>
      <c r="D13888" s="203"/>
      <c r="E13888" s="203"/>
      <c r="F13888" s="203"/>
    </row>
    <row r="13889" spans="2:6" ht="15.75">
      <c r="B13889" s="188"/>
      <c r="C13889" s="188"/>
      <c r="D13889" s="203"/>
      <c r="E13889" s="203"/>
      <c r="F13889" s="203"/>
    </row>
    <row r="13890" spans="2:6" ht="15.75">
      <c r="B13890" s="188"/>
      <c r="C13890" s="188"/>
      <c r="D13890" s="203"/>
      <c r="E13890" s="203"/>
      <c r="F13890" s="203"/>
    </row>
    <row r="13891" spans="2:6" ht="15.75">
      <c r="B13891" s="188"/>
      <c r="C13891" s="188"/>
      <c r="D13891" s="203"/>
      <c r="E13891" s="203"/>
      <c r="F13891" s="203"/>
    </row>
    <row r="13892" spans="2:6" ht="15.75">
      <c r="B13892" s="188"/>
      <c r="C13892" s="188"/>
      <c r="D13892" s="203"/>
      <c r="E13892" s="203"/>
      <c r="F13892" s="203"/>
    </row>
    <row r="13893" spans="2:6" ht="15.75">
      <c r="B13893" s="188"/>
      <c r="C13893" s="188"/>
      <c r="D13893" s="203"/>
      <c r="E13893" s="203"/>
      <c r="F13893" s="203"/>
    </row>
    <row r="13894" spans="2:6" ht="15.75">
      <c r="B13894" s="188"/>
      <c r="C13894" s="188"/>
      <c r="D13894" s="203"/>
      <c r="E13894" s="203"/>
      <c r="F13894" s="203"/>
    </row>
    <row r="13895" spans="2:6" ht="15.75">
      <c r="B13895" s="188"/>
      <c r="C13895" s="188"/>
      <c r="D13895" s="203"/>
      <c r="E13895" s="203"/>
      <c r="F13895" s="203"/>
    </row>
    <row r="13896" spans="2:6" ht="15.75">
      <c r="B13896" s="188"/>
      <c r="C13896" s="188"/>
      <c r="D13896" s="203"/>
      <c r="E13896" s="203"/>
      <c r="F13896" s="203"/>
    </row>
    <row r="13897" spans="2:6" ht="15.75">
      <c r="B13897" s="188"/>
      <c r="C13897" s="188"/>
      <c r="D13897" s="203"/>
      <c r="E13897" s="203"/>
      <c r="F13897" s="203"/>
    </row>
    <row r="13898" spans="2:6" ht="15.75">
      <c r="B13898" s="188"/>
      <c r="C13898" s="188"/>
      <c r="D13898" s="203"/>
      <c r="E13898" s="203"/>
      <c r="F13898" s="203"/>
    </row>
    <row r="13899" spans="2:6" ht="15.75">
      <c r="B13899" s="188"/>
      <c r="C13899" s="188"/>
      <c r="D13899" s="203"/>
      <c r="E13899" s="203"/>
      <c r="F13899" s="203"/>
    </row>
    <row r="13900" spans="2:6" ht="15.75">
      <c r="B13900" s="188"/>
      <c r="C13900" s="188"/>
      <c r="D13900" s="203"/>
      <c r="E13900" s="203"/>
      <c r="F13900" s="203"/>
    </row>
    <row r="13901" spans="2:6" ht="15.75">
      <c r="B13901" s="188"/>
      <c r="C13901" s="188"/>
      <c r="D13901" s="203"/>
      <c r="E13901" s="203"/>
      <c r="F13901" s="203"/>
    </row>
    <row r="13902" spans="2:6" ht="15.75">
      <c r="B13902" s="188"/>
      <c r="C13902" s="188"/>
      <c r="D13902" s="203"/>
      <c r="E13902" s="203"/>
      <c r="F13902" s="203"/>
    </row>
    <row r="13903" spans="2:6" ht="15.75">
      <c r="B13903" s="188"/>
      <c r="C13903" s="188"/>
      <c r="D13903" s="203"/>
      <c r="E13903" s="203"/>
      <c r="F13903" s="203"/>
    </row>
    <row r="13904" spans="2:6" ht="15.75">
      <c r="B13904" s="188"/>
      <c r="C13904" s="188"/>
      <c r="D13904" s="203"/>
      <c r="E13904" s="203"/>
      <c r="F13904" s="203"/>
    </row>
    <row r="13905" spans="2:6" ht="15.75">
      <c r="B13905" s="188"/>
      <c r="C13905" s="188"/>
      <c r="D13905" s="203"/>
      <c r="E13905" s="203"/>
      <c r="F13905" s="203"/>
    </row>
    <row r="13906" spans="2:6" ht="15.75">
      <c r="B13906" s="188"/>
      <c r="C13906" s="188"/>
      <c r="D13906" s="203"/>
      <c r="E13906" s="203"/>
      <c r="F13906" s="203"/>
    </row>
    <row r="13907" spans="2:6" ht="15.75">
      <c r="B13907" s="188"/>
      <c r="C13907" s="188"/>
      <c r="D13907" s="203"/>
      <c r="E13907" s="203"/>
      <c r="F13907" s="203"/>
    </row>
    <row r="13908" spans="2:6" ht="15.75">
      <c r="B13908" s="188"/>
      <c r="C13908" s="188"/>
      <c r="D13908" s="203"/>
      <c r="E13908" s="203"/>
      <c r="F13908" s="203"/>
    </row>
    <row r="13909" spans="2:6" ht="15.75">
      <c r="B13909" s="188"/>
      <c r="C13909" s="188"/>
      <c r="D13909" s="203"/>
      <c r="E13909" s="203"/>
      <c r="F13909" s="203"/>
    </row>
    <row r="13910" spans="2:6" ht="15.75">
      <c r="B13910" s="188"/>
      <c r="C13910" s="188"/>
      <c r="D13910" s="203"/>
      <c r="E13910" s="203"/>
      <c r="F13910" s="203"/>
    </row>
    <row r="13911" spans="2:6" ht="15.75">
      <c r="B13911" s="188"/>
      <c r="C13911" s="188"/>
      <c r="D13911" s="203"/>
      <c r="E13911" s="203"/>
      <c r="F13911" s="203"/>
    </row>
    <row r="13912" spans="2:6" ht="15.75">
      <c r="B13912" s="188"/>
      <c r="C13912" s="188"/>
      <c r="D13912" s="203"/>
      <c r="E13912" s="203"/>
      <c r="F13912" s="203"/>
    </row>
    <row r="13913" spans="2:6" ht="15.75">
      <c r="B13913" s="188"/>
      <c r="C13913" s="188"/>
      <c r="D13913" s="203"/>
      <c r="E13913" s="203"/>
      <c r="F13913" s="203"/>
    </row>
    <row r="13914" spans="2:6" ht="15.75">
      <c r="B13914" s="188"/>
      <c r="C13914" s="188"/>
      <c r="D13914" s="203"/>
      <c r="E13914" s="203"/>
      <c r="F13914" s="203"/>
    </row>
    <row r="13915" spans="2:6" ht="15.75">
      <c r="B13915" s="188"/>
      <c r="C13915" s="188"/>
      <c r="D13915" s="203"/>
      <c r="E13915" s="203"/>
      <c r="F13915" s="203"/>
    </row>
    <row r="13916" spans="2:6" ht="15.75">
      <c r="B13916" s="188"/>
      <c r="C13916" s="188"/>
      <c r="D13916" s="203"/>
      <c r="E13916" s="203"/>
      <c r="F13916" s="203"/>
    </row>
    <row r="13917" spans="2:6" ht="15.75">
      <c r="B13917" s="188"/>
      <c r="C13917" s="188"/>
      <c r="D13917" s="203"/>
      <c r="E13917" s="203"/>
      <c r="F13917" s="203"/>
    </row>
    <row r="13918" spans="2:6" ht="15.75">
      <c r="B13918" s="188"/>
      <c r="C13918" s="188"/>
      <c r="D13918" s="203"/>
      <c r="E13918" s="203"/>
      <c r="F13918" s="203"/>
    </row>
    <row r="13919" spans="2:6" ht="15.75">
      <c r="B13919" s="188"/>
      <c r="C13919" s="188"/>
      <c r="D13919" s="203"/>
      <c r="E13919" s="203"/>
      <c r="F13919" s="203"/>
    </row>
    <row r="13920" spans="2:6" ht="15.75">
      <c r="B13920" s="188"/>
      <c r="C13920" s="188"/>
      <c r="D13920" s="203"/>
      <c r="E13920" s="203"/>
      <c r="F13920" s="203"/>
    </row>
    <row r="13921" spans="2:6" ht="15.75">
      <c r="B13921" s="188"/>
      <c r="C13921" s="188"/>
      <c r="D13921" s="203"/>
      <c r="E13921" s="203"/>
      <c r="F13921" s="203"/>
    </row>
    <row r="13922" spans="2:6" ht="15.75">
      <c r="B13922" s="188"/>
      <c r="C13922" s="188"/>
      <c r="D13922" s="203"/>
      <c r="E13922" s="203"/>
      <c r="F13922" s="203"/>
    </row>
    <row r="13923" spans="2:6" ht="15.75">
      <c r="B13923" s="188"/>
      <c r="C13923" s="188"/>
      <c r="D13923" s="203"/>
      <c r="E13923" s="203"/>
      <c r="F13923" s="203"/>
    </row>
    <row r="13924" spans="2:6" ht="15.75">
      <c r="B13924" s="188"/>
      <c r="C13924" s="188"/>
      <c r="D13924" s="203"/>
      <c r="E13924" s="203"/>
      <c r="F13924" s="203"/>
    </row>
    <row r="13925" spans="2:6" ht="15.75">
      <c r="B13925" s="188"/>
      <c r="C13925" s="188"/>
      <c r="D13925" s="203"/>
      <c r="E13925" s="203"/>
      <c r="F13925" s="203"/>
    </row>
    <row r="13926" spans="2:6" ht="15.75">
      <c r="B13926" s="188"/>
      <c r="C13926" s="188"/>
      <c r="D13926" s="203"/>
      <c r="E13926" s="203"/>
      <c r="F13926" s="203"/>
    </row>
    <row r="13927" spans="2:6" ht="15.75">
      <c r="B13927" s="188"/>
      <c r="C13927" s="188"/>
      <c r="D13927" s="203"/>
      <c r="E13927" s="203"/>
      <c r="F13927" s="203"/>
    </row>
    <row r="13928" spans="2:6" ht="15.75">
      <c r="B13928" s="188"/>
      <c r="C13928" s="188"/>
      <c r="D13928" s="203"/>
      <c r="E13928" s="203"/>
      <c r="F13928" s="203"/>
    </row>
    <row r="13929" spans="2:6" ht="15.75">
      <c r="B13929" s="188"/>
      <c r="C13929" s="188"/>
      <c r="D13929" s="203"/>
      <c r="E13929" s="203"/>
      <c r="F13929" s="203"/>
    </row>
    <row r="13930" spans="2:6" ht="15.75">
      <c r="B13930" s="188"/>
      <c r="C13930" s="188"/>
      <c r="D13930" s="203"/>
      <c r="E13930" s="203"/>
      <c r="F13930" s="203"/>
    </row>
    <row r="13931" spans="2:6" ht="15.75">
      <c r="B13931" s="188"/>
      <c r="C13931" s="188"/>
      <c r="D13931" s="203"/>
      <c r="E13931" s="203"/>
      <c r="F13931" s="203"/>
    </row>
    <row r="13932" spans="2:6" ht="15.75">
      <c r="B13932" s="188"/>
      <c r="C13932" s="188"/>
      <c r="D13932" s="203"/>
      <c r="E13932" s="203"/>
      <c r="F13932" s="203"/>
    </row>
    <row r="13933" spans="2:6" ht="15.75">
      <c r="B13933" s="188"/>
      <c r="C13933" s="188"/>
      <c r="D13933" s="203"/>
      <c r="E13933" s="203"/>
      <c r="F13933" s="203"/>
    </row>
    <row r="13934" spans="2:6" ht="15.75">
      <c r="B13934" s="188"/>
      <c r="C13934" s="188"/>
      <c r="D13934" s="203"/>
      <c r="E13934" s="203"/>
      <c r="F13934" s="203"/>
    </row>
    <row r="13935" spans="2:6" ht="15.75">
      <c r="B13935" s="188"/>
      <c r="C13935" s="188"/>
      <c r="D13935" s="203"/>
      <c r="E13935" s="203"/>
      <c r="F13935" s="203"/>
    </row>
    <row r="13936" spans="2:6" ht="15.75">
      <c r="B13936" s="188"/>
      <c r="C13936" s="188"/>
      <c r="D13936" s="203"/>
      <c r="E13936" s="203"/>
      <c r="F13936" s="203"/>
    </row>
    <row r="13937" spans="2:6" ht="15.75">
      <c r="B13937" s="188"/>
      <c r="C13937" s="188"/>
      <c r="D13937" s="203"/>
      <c r="E13937" s="203"/>
      <c r="F13937" s="203"/>
    </row>
    <row r="13938" spans="2:6" ht="15.75">
      <c r="B13938" s="188"/>
      <c r="C13938" s="188"/>
      <c r="D13938" s="203"/>
      <c r="E13938" s="203"/>
      <c r="F13938" s="203"/>
    </row>
    <row r="13939" spans="2:6" ht="15.75">
      <c r="B13939" s="188"/>
      <c r="C13939" s="188"/>
      <c r="D13939" s="203"/>
      <c r="E13939" s="203"/>
      <c r="F13939" s="203"/>
    </row>
    <row r="13940" spans="2:6" ht="15.75">
      <c r="B13940" s="188"/>
      <c r="C13940" s="188"/>
      <c r="D13940" s="203"/>
      <c r="E13940" s="203"/>
      <c r="F13940" s="203"/>
    </row>
    <row r="13941" spans="2:6" ht="15.75">
      <c r="B13941" s="188"/>
      <c r="C13941" s="188"/>
      <c r="D13941" s="203"/>
      <c r="E13941" s="203"/>
      <c r="F13941" s="203"/>
    </row>
    <row r="13942" spans="2:6" ht="15.75">
      <c r="B13942" s="188"/>
      <c r="C13942" s="188"/>
      <c r="D13942" s="203"/>
      <c r="E13942" s="203"/>
      <c r="F13942" s="203"/>
    </row>
    <row r="13943" spans="2:6" ht="15.75">
      <c r="B13943" s="188"/>
      <c r="C13943" s="188"/>
      <c r="D13943" s="203"/>
      <c r="E13943" s="203"/>
      <c r="F13943" s="203"/>
    </row>
    <row r="13944" spans="2:6" ht="15.75">
      <c r="B13944" s="188"/>
      <c r="C13944" s="188"/>
      <c r="D13944" s="203"/>
      <c r="E13944" s="203"/>
      <c r="F13944" s="203"/>
    </row>
    <row r="13945" spans="2:6" ht="15.75">
      <c r="B13945" s="188"/>
      <c r="C13945" s="188"/>
      <c r="D13945" s="203"/>
      <c r="E13945" s="203"/>
      <c r="F13945" s="203"/>
    </row>
    <row r="13946" spans="2:6" ht="15.75">
      <c r="B13946" s="188"/>
      <c r="C13946" s="188"/>
      <c r="D13946" s="203"/>
      <c r="E13946" s="203"/>
      <c r="F13946" s="203"/>
    </row>
    <row r="13947" spans="2:6" ht="15.75">
      <c r="B13947" s="188"/>
      <c r="C13947" s="188"/>
      <c r="D13947" s="203"/>
      <c r="E13947" s="203"/>
      <c r="F13947" s="203"/>
    </row>
    <row r="13948" spans="2:6" ht="15.75">
      <c r="B13948" s="188"/>
      <c r="C13948" s="188"/>
      <c r="D13948" s="203"/>
      <c r="E13948" s="203"/>
      <c r="F13948" s="203"/>
    </row>
    <row r="13949" spans="2:6" ht="15.75">
      <c r="B13949" s="188"/>
      <c r="C13949" s="188"/>
      <c r="D13949" s="203"/>
      <c r="E13949" s="203"/>
      <c r="F13949" s="203"/>
    </row>
    <row r="13950" spans="2:6" ht="15.75">
      <c r="B13950" s="188"/>
      <c r="C13950" s="188"/>
      <c r="D13950" s="203"/>
      <c r="E13950" s="203"/>
      <c r="F13950" s="203"/>
    </row>
    <row r="13951" spans="2:6" ht="15.75">
      <c r="B13951" s="188"/>
      <c r="C13951" s="188"/>
      <c r="D13951" s="203"/>
      <c r="E13951" s="203"/>
      <c r="F13951" s="203"/>
    </row>
    <row r="13952" spans="2:6" ht="15.75">
      <c r="B13952" s="188"/>
      <c r="C13952" s="188"/>
      <c r="D13952" s="203"/>
      <c r="E13952" s="203"/>
      <c r="F13952" s="203"/>
    </row>
    <row r="13953" spans="2:6" ht="15.75">
      <c r="B13953" s="188"/>
      <c r="C13953" s="188"/>
      <c r="D13953" s="203"/>
      <c r="E13953" s="203"/>
      <c r="F13953" s="203"/>
    </row>
    <row r="13954" spans="2:6" ht="15.75">
      <c r="B13954" s="188"/>
      <c r="C13954" s="188"/>
      <c r="D13954" s="203"/>
      <c r="E13954" s="203"/>
      <c r="F13954" s="203"/>
    </row>
    <row r="13955" spans="2:6" ht="15.75">
      <c r="B13955" s="188"/>
      <c r="C13955" s="188"/>
      <c r="D13955" s="203"/>
      <c r="E13955" s="203"/>
      <c r="F13955" s="203"/>
    </row>
    <row r="13956" spans="2:6" ht="15.75">
      <c r="B13956" s="188"/>
      <c r="C13956" s="188"/>
      <c r="D13956" s="203"/>
      <c r="E13956" s="203"/>
      <c r="F13956" s="203"/>
    </row>
    <row r="13957" spans="2:6" ht="15.75">
      <c r="B13957" s="188"/>
      <c r="C13957" s="188"/>
      <c r="D13957" s="203"/>
      <c r="E13957" s="203"/>
      <c r="F13957" s="203"/>
    </row>
    <row r="13958" spans="2:6" ht="15.75">
      <c r="B13958" s="188"/>
      <c r="C13958" s="188"/>
      <c r="D13958" s="203"/>
      <c r="E13958" s="203"/>
      <c r="F13958" s="203"/>
    </row>
    <row r="13959" spans="2:6" ht="15.75">
      <c r="B13959" s="188"/>
      <c r="C13959" s="188"/>
      <c r="D13959" s="203"/>
      <c r="E13959" s="203"/>
      <c r="F13959" s="203"/>
    </row>
    <row r="13960" spans="2:6" ht="15.75">
      <c r="B13960" s="188"/>
      <c r="C13960" s="188"/>
      <c r="D13960" s="203"/>
      <c r="E13960" s="203"/>
      <c r="F13960" s="203"/>
    </row>
    <row r="13961" spans="2:6" ht="15.75">
      <c r="B13961" s="188"/>
      <c r="C13961" s="188"/>
      <c r="D13961" s="203"/>
      <c r="E13961" s="203"/>
      <c r="F13961" s="203"/>
    </row>
    <row r="13962" spans="2:6" ht="15.75">
      <c r="B13962" s="188"/>
      <c r="C13962" s="188"/>
      <c r="D13962" s="203"/>
      <c r="E13962" s="203"/>
      <c r="F13962" s="203"/>
    </row>
    <row r="13963" spans="2:6" ht="15.75">
      <c r="B13963" s="188"/>
      <c r="C13963" s="188"/>
      <c r="D13963" s="203"/>
      <c r="E13963" s="203"/>
      <c r="F13963" s="203"/>
    </row>
    <row r="13964" spans="2:6" ht="15.75">
      <c r="B13964" s="188"/>
      <c r="C13964" s="188"/>
      <c r="D13964" s="203"/>
      <c r="E13964" s="203"/>
      <c r="F13964" s="203"/>
    </row>
    <row r="13965" spans="2:6" ht="15.75">
      <c r="B13965" s="188"/>
      <c r="C13965" s="188"/>
      <c r="D13965" s="203"/>
      <c r="E13965" s="203"/>
      <c r="F13965" s="203"/>
    </row>
    <row r="13966" spans="2:6" ht="15.75">
      <c r="B13966" s="188"/>
      <c r="C13966" s="188"/>
      <c r="D13966" s="203"/>
      <c r="E13966" s="203"/>
      <c r="F13966" s="203"/>
    </row>
    <row r="13967" spans="2:6" ht="15.75">
      <c r="B13967" s="188"/>
      <c r="C13967" s="188"/>
      <c r="D13967" s="203"/>
      <c r="E13967" s="203"/>
      <c r="F13967" s="203"/>
    </row>
    <row r="13968" spans="2:6" ht="15.75">
      <c r="B13968" s="188"/>
      <c r="C13968" s="188"/>
      <c r="D13968" s="203"/>
      <c r="E13968" s="203"/>
      <c r="F13968" s="203"/>
    </row>
    <row r="13969" spans="2:6" ht="15.75">
      <c r="B13969" s="188"/>
      <c r="C13969" s="188"/>
      <c r="D13969" s="203"/>
      <c r="E13969" s="203"/>
      <c r="F13969" s="203"/>
    </row>
    <row r="13970" spans="2:6" ht="15.75">
      <c r="B13970" s="188"/>
      <c r="C13970" s="188"/>
      <c r="D13970" s="203"/>
      <c r="E13970" s="203"/>
      <c r="F13970" s="203"/>
    </row>
    <row r="13971" spans="2:6" ht="15.75">
      <c r="B13971" s="188"/>
      <c r="C13971" s="188"/>
      <c r="D13971" s="203"/>
      <c r="E13971" s="203"/>
      <c r="F13971" s="203"/>
    </row>
    <row r="13972" spans="2:6" ht="15.75">
      <c r="B13972" s="188"/>
      <c r="C13972" s="188"/>
      <c r="D13972" s="203"/>
      <c r="E13972" s="203"/>
      <c r="F13972" s="203"/>
    </row>
    <row r="13973" spans="2:6" ht="15.75">
      <c r="B13973" s="188"/>
      <c r="C13973" s="188"/>
      <c r="D13973" s="203"/>
      <c r="E13973" s="203"/>
      <c r="F13973" s="203"/>
    </row>
    <row r="13974" spans="2:6" ht="15.75">
      <c r="B13974" s="188"/>
      <c r="C13974" s="188"/>
      <c r="D13974" s="203"/>
      <c r="E13974" s="203"/>
      <c r="F13974" s="203"/>
    </row>
    <row r="13975" spans="2:6" ht="15.75">
      <c r="B13975" s="188"/>
      <c r="C13975" s="188"/>
      <c r="D13975" s="203"/>
      <c r="E13975" s="203"/>
      <c r="F13975" s="203"/>
    </row>
    <row r="13976" spans="2:6" ht="15.75">
      <c r="B13976" s="188"/>
      <c r="C13976" s="188"/>
      <c r="D13976" s="203"/>
      <c r="E13976" s="203"/>
      <c r="F13976" s="203"/>
    </row>
    <row r="13977" spans="2:6" ht="15.75">
      <c r="B13977" s="188"/>
      <c r="C13977" s="188"/>
      <c r="D13977" s="203"/>
      <c r="E13977" s="203"/>
      <c r="F13977" s="203"/>
    </row>
    <row r="13978" spans="2:6" ht="15.75">
      <c r="B13978" s="188"/>
      <c r="C13978" s="188"/>
      <c r="D13978" s="203"/>
      <c r="E13978" s="203"/>
      <c r="F13978" s="203"/>
    </row>
    <row r="13979" spans="2:6" ht="15.75">
      <c r="B13979" s="188"/>
      <c r="C13979" s="188"/>
      <c r="D13979" s="203"/>
      <c r="E13979" s="203"/>
      <c r="F13979" s="203"/>
    </row>
    <row r="13980" spans="2:6" ht="15.75">
      <c r="B13980" s="188"/>
      <c r="C13980" s="188"/>
      <c r="D13980" s="203"/>
      <c r="E13980" s="203"/>
      <c r="F13980" s="203"/>
    </row>
    <row r="13981" spans="2:6" ht="15.75">
      <c r="B13981" s="188"/>
      <c r="C13981" s="188"/>
      <c r="D13981" s="203"/>
      <c r="E13981" s="203"/>
      <c r="F13981" s="203"/>
    </row>
    <row r="13982" spans="2:6" ht="15.75">
      <c r="B13982" s="188"/>
      <c r="C13982" s="188"/>
      <c r="D13982" s="203"/>
      <c r="E13982" s="203"/>
      <c r="F13982" s="203"/>
    </row>
    <row r="13983" spans="2:6" ht="15.75">
      <c r="B13983" s="188"/>
      <c r="C13983" s="188"/>
      <c r="D13983" s="203"/>
      <c r="E13983" s="203"/>
      <c r="F13983" s="203"/>
    </row>
    <row r="13984" spans="2:6" ht="15.75">
      <c r="B13984" s="188"/>
      <c r="C13984" s="188"/>
      <c r="D13984" s="203"/>
      <c r="E13984" s="203"/>
      <c r="F13984" s="203"/>
    </row>
    <row r="13985" spans="2:6" ht="15.75">
      <c r="B13985" s="188"/>
      <c r="C13985" s="188"/>
      <c r="D13985" s="203"/>
      <c r="E13985" s="203"/>
      <c r="F13985" s="203"/>
    </row>
    <row r="13986" spans="2:6" ht="15.75">
      <c r="B13986" s="188"/>
      <c r="C13986" s="188"/>
      <c r="D13986" s="203"/>
      <c r="E13986" s="203"/>
      <c r="F13986" s="203"/>
    </row>
    <row r="13987" spans="2:6" ht="15.75">
      <c r="B13987" s="188"/>
      <c r="C13987" s="188"/>
      <c r="D13987" s="203"/>
      <c r="E13987" s="203"/>
      <c r="F13987" s="203"/>
    </row>
    <row r="13988" spans="2:6" ht="15.75">
      <c r="B13988" s="188"/>
      <c r="C13988" s="188"/>
      <c r="D13988" s="203"/>
      <c r="E13988" s="203"/>
      <c r="F13988" s="203"/>
    </row>
    <row r="13989" spans="2:6" ht="15.75">
      <c r="B13989" s="188"/>
      <c r="C13989" s="188"/>
      <c r="D13989" s="203"/>
      <c r="E13989" s="203"/>
      <c r="F13989" s="203"/>
    </row>
    <row r="13990" spans="2:6" ht="15.75">
      <c r="B13990" s="188"/>
      <c r="C13990" s="188"/>
      <c r="D13990" s="203"/>
      <c r="E13990" s="203"/>
      <c r="F13990" s="203"/>
    </row>
    <row r="13991" spans="2:6" ht="15.75">
      <c r="B13991" s="188"/>
      <c r="C13991" s="188"/>
      <c r="D13991" s="203"/>
      <c r="E13991" s="203"/>
      <c r="F13991" s="203"/>
    </row>
    <row r="13992" spans="2:6" ht="15.75">
      <c r="B13992" s="188"/>
      <c r="C13992" s="188"/>
      <c r="D13992" s="203"/>
      <c r="E13992" s="203"/>
      <c r="F13992" s="203"/>
    </row>
    <row r="13993" spans="2:6" ht="15.75">
      <c r="B13993" s="188"/>
      <c r="C13993" s="188"/>
      <c r="D13993" s="203"/>
      <c r="E13993" s="203"/>
      <c r="F13993" s="203"/>
    </row>
    <row r="13994" spans="2:6" ht="15.75">
      <c r="B13994" s="188"/>
      <c r="C13994" s="188"/>
      <c r="D13994" s="203"/>
      <c r="E13994" s="203"/>
      <c r="F13994" s="203"/>
    </row>
    <row r="13995" spans="2:6" ht="15.75">
      <c r="B13995" s="188"/>
      <c r="C13995" s="188"/>
      <c r="D13995" s="203"/>
      <c r="E13995" s="203"/>
      <c r="F13995" s="203"/>
    </row>
    <row r="13996" spans="2:6" ht="15.75">
      <c r="B13996" s="188"/>
      <c r="C13996" s="188"/>
      <c r="D13996" s="203"/>
      <c r="E13996" s="203"/>
      <c r="F13996" s="203"/>
    </row>
    <row r="13997" spans="2:6" ht="15.75">
      <c r="B13997" s="188"/>
      <c r="C13997" s="188"/>
      <c r="D13997" s="203"/>
      <c r="E13997" s="203"/>
      <c r="F13997" s="203"/>
    </row>
    <row r="13998" spans="2:6" ht="15.75">
      <c r="B13998" s="188"/>
      <c r="C13998" s="188"/>
      <c r="D13998" s="203"/>
      <c r="E13998" s="203"/>
      <c r="F13998" s="203"/>
    </row>
    <row r="13999" spans="2:6" ht="15.75">
      <c r="B13999" s="188"/>
      <c r="C13999" s="188"/>
      <c r="D13999" s="203"/>
      <c r="E13999" s="203"/>
      <c r="F13999" s="203"/>
    </row>
    <row r="14000" spans="2:6" ht="15.75">
      <c r="B14000" s="188"/>
      <c r="C14000" s="188"/>
      <c r="D14000" s="203"/>
      <c r="E14000" s="203"/>
      <c r="F14000" s="203"/>
    </row>
    <row r="14001" spans="2:6" ht="15.75">
      <c r="B14001" s="188"/>
      <c r="C14001" s="188"/>
      <c r="D14001" s="203"/>
      <c r="E14001" s="203"/>
      <c r="F14001" s="203"/>
    </row>
    <row r="14002" spans="2:6" ht="15.75">
      <c r="B14002" s="188"/>
      <c r="C14002" s="188"/>
      <c r="D14002" s="203"/>
      <c r="E14002" s="203"/>
      <c r="F14002" s="203"/>
    </row>
    <row r="14003" spans="2:6" ht="15.75">
      <c r="B14003" s="188"/>
      <c r="C14003" s="188"/>
      <c r="D14003" s="203"/>
      <c r="E14003" s="203"/>
      <c r="F14003" s="203"/>
    </row>
    <row r="14004" spans="2:6" ht="15.75">
      <c r="B14004" s="188"/>
      <c r="C14004" s="188"/>
      <c r="D14004" s="203"/>
      <c r="E14004" s="203"/>
      <c r="F14004" s="203"/>
    </row>
    <row r="14005" spans="2:6" ht="15.75">
      <c r="B14005" s="188"/>
      <c r="C14005" s="188"/>
      <c r="D14005" s="203"/>
      <c r="E14005" s="203"/>
      <c r="F14005" s="203"/>
    </row>
    <row r="14006" spans="2:6" ht="15.75">
      <c r="B14006" s="188"/>
      <c r="C14006" s="188"/>
      <c r="D14006" s="203"/>
      <c r="E14006" s="203"/>
      <c r="F14006" s="203"/>
    </row>
    <row r="14007" spans="2:6" ht="15.75">
      <c r="B14007" s="188"/>
      <c r="C14007" s="188"/>
      <c r="D14007" s="203"/>
      <c r="E14007" s="203"/>
      <c r="F14007" s="203"/>
    </row>
    <row r="14008" spans="2:6" ht="15.75">
      <c r="B14008" s="188"/>
      <c r="C14008" s="188"/>
      <c r="D14008" s="203"/>
      <c r="E14008" s="203"/>
      <c r="F14008" s="203"/>
    </row>
    <row r="14009" spans="2:6" ht="15.75">
      <c r="B14009" s="188"/>
      <c r="C14009" s="188"/>
      <c r="D14009" s="203"/>
      <c r="E14009" s="203"/>
      <c r="F14009" s="203"/>
    </row>
    <row r="14010" spans="2:6" ht="15.75">
      <c r="B14010" s="188"/>
      <c r="C14010" s="188"/>
      <c r="D14010" s="203"/>
      <c r="E14010" s="203"/>
      <c r="F14010" s="203"/>
    </row>
    <row r="14011" spans="2:6" ht="15.75">
      <c r="B14011" s="188"/>
      <c r="C14011" s="188"/>
      <c r="D14011" s="203"/>
      <c r="E14011" s="203"/>
      <c r="F14011" s="203"/>
    </row>
    <row r="14012" spans="2:6" ht="15.75">
      <c r="B14012" s="188"/>
      <c r="C14012" s="188"/>
      <c r="D14012" s="203"/>
      <c r="E14012" s="203"/>
      <c r="F14012" s="203"/>
    </row>
    <row r="14013" spans="2:6" ht="15.75">
      <c r="B14013" s="188"/>
      <c r="C14013" s="188"/>
      <c r="D14013" s="203"/>
      <c r="E14013" s="203"/>
      <c r="F14013" s="203"/>
    </row>
    <row r="14014" spans="2:6" ht="15.75">
      <c r="B14014" s="188"/>
      <c r="C14014" s="188"/>
      <c r="D14014" s="203"/>
      <c r="E14014" s="203"/>
      <c r="F14014" s="203"/>
    </row>
    <row r="14015" spans="2:6" ht="15.75">
      <c r="B14015" s="188"/>
      <c r="C14015" s="188"/>
      <c r="D14015" s="203"/>
      <c r="E14015" s="203"/>
      <c r="F14015" s="203"/>
    </row>
    <row r="14016" spans="2:6" ht="15.75">
      <c r="B14016" s="188"/>
      <c r="C14016" s="188"/>
      <c r="D14016" s="203"/>
      <c r="E14016" s="203"/>
      <c r="F14016" s="203"/>
    </row>
    <row r="14017" spans="2:6" ht="15.75">
      <c r="B14017" s="188"/>
      <c r="C14017" s="188"/>
      <c r="D14017" s="203"/>
      <c r="E14017" s="203"/>
      <c r="F14017" s="203"/>
    </row>
    <row r="14018" spans="2:6" ht="15.75">
      <c r="B14018" s="188"/>
      <c r="C14018" s="188"/>
      <c r="D14018" s="203"/>
      <c r="E14018" s="203"/>
      <c r="F14018" s="203"/>
    </row>
    <row r="14019" spans="2:6" ht="15.75">
      <c r="B14019" s="188"/>
      <c r="C14019" s="188"/>
      <c r="D14019" s="203"/>
      <c r="E14019" s="203"/>
      <c r="F14019" s="203"/>
    </row>
    <row r="14020" spans="2:6" ht="15.75">
      <c r="B14020" s="188"/>
      <c r="C14020" s="188"/>
      <c r="D14020" s="203"/>
      <c r="E14020" s="203"/>
      <c r="F14020" s="203"/>
    </row>
    <row r="14021" spans="2:6" ht="15.75">
      <c r="B14021" s="188"/>
      <c r="C14021" s="188"/>
      <c r="D14021" s="203"/>
      <c r="E14021" s="203"/>
      <c r="F14021" s="203"/>
    </row>
    <row r="14022" spans="2:6" ht="15.75">
      <c r="B14022" s="188"/>
      <c r="C14022" s="188"/>
      <c r="D14022" s="203"/>
      <c r="E14022" s="203"/>
      <c r="F14022" s="203"/>
    </row>
    <row r="14023" spans="2:6" ht="15.75">
      <c r="B14023" s="188"/>
      <c r="C14023" s="188"/>
      <c r="D14023" s="203"/>
      <c r="E14023" s="203"/>
      <c r="F14023" s="203"/>
    </row>
    <row r="14024" spans="2:6" ht="15.75">
      <c r="B14024" s="188"/>
      <c r="C14024" s="188"/>
      <c r="D14024" s="203"/>
      <c r="E14024" s="203"/>
      <c r="F14024" s="203"/>
    </row>
    <row r="14025" spans="2:6" ht="15.75">
      <c r="B14025" s="188"/>
      <c r="C14025" s="188"/>
      <c r="D14025" s="203"/>
      <c r="E14025" s="203"/>
      <c r="F14025" s="203"/>
    </row>
    <row r="14026" spans="2:6" ht="15.75">
      <c r="B14026" s="188"/>
      <c r="C14026" s="188"/>
      <c r="D14026" s="203"/>
      <c r="E14026" s="203"/>
      <c r="F14026" s="203"/>
    </row>
    <row r="14027" spans="2:6" ht="15.75">
      <c r="B14027" s="188"/>
      <c r="C14027" s="188"/>
      <c r="D14027" s="203"/>
      <c r="E14027" s="203"/>
      <c r="F14027" s="203"/>
    </row>
    <row r="14028" spans="2:6" ht="15.75">
      <c r="B14028" s="188"/>
      <c r="C14028" s="188"/>
      <c r="D14028" s="203"/>
      <c r="E14028" s="203"/>
      <c r="F14028" s="203"/>
    </row>
    <row r="14029" spans="2:6" ht="15.75">
      <c r="B14029" s="188"/>
      <c r="C14029" s="188"/>
      <c r="D14029" s="203"/>
      <c r="E14029" s="203"/>
      <c r="F14029" s="203"/>
    </row>
    <row r="14030" spans="2:6" ht="15.75">
      <c r="B14030" s="188"/>
      <c r="C14030" s="188"/>
      <c r="D14030" s="203"/>
      <c r="E14030" s="203"/>
      <c r="F14030" s="203"/>
    </row>
    <row r="14031" spans="2:6" ht="15.75">
      <c r="B14031" s="188"/>
      <c r="C14031" s="188"/>
      <c r="D14031" s="203"/>
      <c r="E14031" s="203"/>
      <c r="F14031" s="203"/>
    </row>
    <row r="14032" spans="2:6" ht="15.75">
      <c r="B14032" s="188"/>
      <c r="C14032" s="188"/>
      <c r="D14032" s="203"/>
      <c r="E14032" s="203"/>
      <c r="F14032" s="203"/>
    </row>
    <row r="14033" spans="2:6" ht="15.75">
      <c r="B14033" s="188"/>
      <c r="C14033" s="188"/>
      <c r="D14033" s="203"/>
      <c r="E14033" s="203"/>
      <c r="F14033" s="203"/>
    </row>
    <row r="14034" spans="2:6" ht="15.75">
      <c r="B14034" s="188"/>
      <c r="C14034" s="188"/>
      <c r="D14034" s="203"/>
      <c r="E14034" s="203"/>
      <c r="F14034" s="203"/>
    </row>
    <row r="14035" spans="2:6" ht="15.75">
      <c r="B14035" s="188"/>
      <c r="C14035" s="188"/>
      <c r="D14035" s="203"/>
      <c r="E14035" s="203"/>
      <c r="F14035" s="203"/>
    </row>
    <row r="14036" spans="2:6" ht="15.75">
      <c r="B14036" s="188"/>
      <c r="C14036" s="188"/>
      <c r="D14036" s="203"/>
      <c r="E14036" s="203"/>
      <c r="F14036" s="203"/>
    </row>
    <row r="14037" spans="2:6" ht="15.75">
      <c r="B14037" s="188"/>
      <c r="C14037" s="188"/>
      <c r="D14037" s="203"/>
      <c r="E14037" s="203"/>
      <c r="F14037" s="203"/>
    </row>
    <row r="14038" spans="2:6" ht="15.75">
      <c r="B14038" s="188"/>
      <c r="C14038" s="188"/>
      <c r="D14038" s="203"/>
      <c r="E14038" s="203"/>
      <c r="F14038" s="203"/>
    </row>
    <row r="14039" spans="2:6" ht="15.75">
      <c r="B14039" s="188"/>
      <c r="C14039" s="188"/>
      <c r="D14039" s="203"/>
      <c r="E14039" s="203"/>
      <c r="F14039" s="203"/>
    </row>
    <row r="14040" spans="2:6" ht="15.75">
      <c r="B14040" s="188"/>
      <c r="C14040" s="188"/>
      <c r="D14040" s="203"/>
      <c r="E14040" s="203"/>
      <c r="F14040" s="203"/>
    </row>
    <row r="14041" spans="2:6" ht="15.75">
      <c r="B14041" s="188"/>
      <c r="C14041" s="188"/>
      <c r="D14041" s="203"/>
      <c r="E14041" s="203"/>
      <c r="F14041" s="203"/>
    </row>
    <row r="14042" spans="2:6" ht="15.75">
      <c r="B14042" s="188"/>
      <c r="C14042" s="188"/>
      <c r="D14042" s="203"/>
      <c r="E14042" s="203"/>
      <c r="F14042" s="203"/>
    </row>
    <row r="14043" spans="2:6" ht="15.75">
      <c r="B14043" s="188"/>
      <c r="C14043" s="188"/>
      <c r="D14043" s="203"/>
      <c r="E14043" s="203"/>
      <c r="F14043" s="203"/>
    </row>
    <row r="14044" spans="2:6" ht="15.75">
      <c r="B14044" s="188"/>
      <c r="C14044" s="188"/>
      <c r="D14044" s="203"/>
      <c r="E14044" s="203"/>
      <c r="F14044" s="203"/>
    </row>
    <row r="14045" spans="2:6" ht="15.75">
      <c r="B14045" s="188"/>
      <c r="C14045" s="188"/>
      <c r="D14045" s="203"/>
      <c r="E14045" s="203"/>
      <c r="F14045" s="203"/>
    </row>
    <row r="14046" spans="2:6" ht="15.75">
      <c r="B14046" s="188"/>
      <c r="C14046" s="188"/>
      <c r="D14046" s="203"/>
      <c r="E14046" s="203"/>
      <c r="F14046" s="203"/>
    </row>
    <row r="14047" spans="2:6" ht="15.75">
      <c r="B14047" s="188"/>
      <c r="C14047" s="188"/>
      <c r="D14047" s="203"/>
      <c r="E14047" s="203"/>
      <c r="F14047" s="203"/>
    </row>
    <row r="14048" spans="2:6" ht="15.75">
      <c r="B14048" s="188"/>
      <c r="C14048" s="188"/>
      <c r="D14048" s="203"/>
      <c r="E14048" s="203"/>
      <c r="F14048" s="203"/>
    </row>
    <row r="14049" spans="2:6" ht="15.75">
      <c r="B14049" s="188"/>
      <c r="C14049" s="188"/>
      <c r="D14049" s="203"/>
      <c r="E14049" s="203"/>
      <c r="F14049" s="203"/>
    </row>
    <row r="14050" spans="2:6" ht="15.75">
      <c r="B14050" s="188"/>
      <c r="C14050" s="188"/>
      <c r="D14050" s="203"/>
      <c r="E14050" s="203"/>
      <c r="F14050" s="203"/>
    </row>
    <row r="14051" spans="2:6" ht="15.75">
      <c r="B14051" s="188"/>
      <c r="C14051" s="188"/>
      <c r="D14051" s="203"/>
      <c r="E14051" s="203"/>
      <c r="F14051" s="203"/>
    </row>
    <row r="14052" spans="2:6" ht="15.75">
      <c r="B14052" s="188"/>
      <c r="C14052" s="188"/>
      <c r="D14052" s="203"/>
      <c r="E14052" s="203"/>
      <c r="F14052" s="203"/>
    </row>
    <row r="14053" spans="2:6" ht="15.75">
      <c r="B14053" s="188"/>
      <c r="C14053" s="188"/>
      <c r="D14053" s="203"/>
      <c r="E14053" s="203"/>
      <c r="F14053" s="203"/>
    </row>
    <row r="14054" spans="2:6" ht="15.75">
      <c r="B14054" s="188"/>
      <c r="C14054" s="188"/>
      <c r="D14054" s="203"/>
      <c r="E14054" s="203"/>
      <c r="F14054" s="203"/>
    </row>
    <row r="14055" spans="2:6" ht="15.75">
      <c r="B14055" s="188"/>
      <c r="C14055" s="188"/>
      <c r="D14055" s="203"/>
      <c r="E14055" s="203"/>
      <c r="F14055" s="203"/>
    </row>
    <row r="14056" spans="2:6" ht="15.75">
      <c r="B14056" s="188"/>
      <c r="C14056" s="188"/>
      <c r="D14056" s="203"/>
      <c r="E14056" s="203"/>
      <c r="F14056" s="203"/>
    </row>
    <row r="14057" spans="2:6" ht="15.75">
      <c r="B14057" s="188"/>
      <c r="C14057" s="188"/>
      <c r="D14057" s="203"/>
      <c r="E14057" s="203"/>
      <c r="F14057" s="203"/>
    </row>
    <row r="14058" spans="2:6" ht="15.75">
      <c r="B14058" s="188"/>
      <c r="C14058" s="188"/>
      <c r="D14058" s="203"/>
      <c r="E14058" s="203"/>
      <c r="F14058" s="203"/>
    </row>
    <row r="14059" spans="2:6" ht="15.75">
      <c r="B14059" s="188"/>
      <c r="C14059" s="188"/>
      <c r="D14059" s="203"/>
      <c r="E14059" s="203"/>
      <c r="F14059" s="203"/>
    </row>
    <row r="14060" spans="2:6" ht="15.75">
      <c r="B14060" s="188"/>
      <c r="C14060" s="188"/>
      <c r="D14060" s="203"/>
      <c r="E14060" s="203"/>
      <c r="F14060" s="203"/>
    </row>
    <row r="14061" spans="2:6" ht="15.75">
      <c r="B14061" s="188"/>
      <c r="C14061" s="188"/>
      <c r="D14061" s="203"/>
      <c r="E14061" s="203"/>
      <c r="F14061" s="203"/>
    </row>
    <row r="14062" spans="2:6" ht="15.75">
      <c r="B14062" s="188"/>
      <c r="C14062" s="188"/>
      <c r="D14062" s="203"/>
      <c r="E14062" s="203"/>
      <c r="F14062" s="203"/>
    </row>
    <row r="14063" spans="2:6" ht="15.75">
      <c r="B14063" s="188"/>
      <c r="C14063" s="188"/>
      <c r="D14063" s="203"/>
      <c r="E14063" s="203"/>
      <c r="F14063" s="203"/>
    </row>
    <row r="14064" spans="2:6" ht="15.75">
      <c r="B14064" s="188"/>
      <c r="C14064" s="188"/>
      <c r="D14064" s="203"/>
      <c r="E14064" s="203"/>
      <c r="F14064" s="203"/>
    </row>
    <row r="14065" spans="2:6" ht="15.75">
      <c r="B14065" s="188"/>
      <c r="C14065" s="188"/>
      <c r="D14065" s="203"/>
      <c r="E14065" s="203"/>
      <c r="F14065" s="203"/>
    </row>
    <row r="14066" spans="2:6" ht="15.75">
      <c r="B14066" s="188"/>
      <c r="C14066" s="188"/>
      <c r="D14066" s="203"/>
      <c r="E14066" s="203"/>
      <c r="F14066" s="203"/>
    </row>
    <row r="14067" spans="2:6" ht="15.75">
      <c r="B14067" s="188"/>
      <c r="C14067" s="188"/>
      <c r="D14067" s="203"/>
      <c r="E14067" s="203"/>
      <c r="F14067" s="203"/>
    </row>
    <row r="14068" spans="2:6" ht="15.75">
      <c r="B14068" s="188"/>
      <c r="C14068" s="188"/>
      <c r="D14068" s="203"/>
      <c r="E14068" s="203"/>
      <c r="F14068" s="203"/>
    </row>
    <row r="14069" spans="2:6" ht="15.75">
      <c r="B14069" s="188"/>
      <c r="C14069" s="188"/>
      <c r="D14069" s="203"/>
      <c r="E14069" s="203"/>
      <c r="F14069" s="203"/>
    </row>
    <row r="14070" spans="2:6" ht="15.75">
      <c r="B14070" s="188"/>
      <c r="C14070" s="188"/>
      <c r="D14070" s="203"/>
      <c r="E14070" s="203"/>
      <c r="F14070" s="203"/>
    </row>
    <row r="14071" spans="2:6" ht="15.75">
      <c r="B14071" s="188"/>
      <c r="C14071" s="188"/>
      <c r="D14071" s="203"/>
      <c r="E14071" s="203"/>
      <c r="F14071" s="203"/>
    </row>
    <row r="14072" spans="2:6" ht="15.75">
      <c r="B14072" s="188"/>
      <c r="C14072" s="188"/>
      <c r="D14072" s="203"/>
      <c r="E14072" s="203"/>
      <c r="F14072" s="203"/>
    </row>
    <row r="14073" spans="2:6" ht="15.75">
      <c r="B14073" s="188"/>
      <c r="C14073" s="188"/>
      <c r="D14073" s="203"/>
      <c r="E14073" s="203"/>
      <c r="F14073" s="203"/>
    </row>
    <row r="14074" spans="2:6" ht="15.75">
      <c r="B14074" s="188"/>
      <c r="C14074" s="188"/>
      <c r="D14074" s="203"/>
      <c r="E14074" s="203"/>
      <c r="F14074" s="203"/>
    </row>
    <row r="14075" spans="2:6" ht="15.75">
      <c r="B14075" s="188"/>
      <c r="C14075" s="188"/>
      <c r="D14075" s="203"/>
      <c r="E14075" s="203"/>
      <c r="F14075" s="203"/>
    </row>
    <row r="14076" spans="2:6" ht="15.75">
      <c r="B14076" s="188"/>
      <c r="C14076" s="188"/>
      <c r="D14076" s="203"/>
      <c r="E14076" s="203"/>
      <c r="F14076" s="203"/>
    </row>
    <row r="14077" spans="2:6" ht="15.75">
      <c r="B14077" s="188"/>
      <c r="C14077" s="188"/>
      <c r="D14077" s="203"/>
      <c r="E14077" s="203"/>
      <c r="F14077" s="203"/>
    </row>
    <row r="14078" spans="2:6" ht="15.75">
      <c r="B14078" s="188"/>
      <c r="C14078" s="188"/>
      <c r="D14078" s="203"/>
      <c r="E14078" s="203"/>
      <c r="F14078" s="203"/>
    </row>
    <row r="14079" spans="2:6" ht="15.75">
      <c r="B14079" s="188"/>
      <c r="C14079" s="188"/>
      <c r="D14079" s="203"/>
      <c r="E14079" s="203"/>
      <c r="F14079" s="203"/>
    </row>
    <row r="14080" spans="2:6" ht="15.75">
      <c r="B14080" s="188"/>
      <c r="C14080" s="188"/>
      <c r="D14080" s="203"/>
      <c r="E14080" s="203"/>
      <c r="F14080" s="203"/>
    </row>
    <row r="14081" spans="2:6" ht="15.75">
      <c r="B14081" s="188"/>
      <c r="C14081" s="188"/>
      <c r="D14081" s="203"/>
      <c r="E14081" s="203"/>
      <c r="F14081" s="203"/>
    </row>
    <row r="14082" spans="2:6" ht="15.75">
      <c r="B14082" s="188"/>
      <c r="C14082" s="188"/>
      <c r="D14082" s="203"/>
      <c r="E14082" s="203"/>
      <c r="F14082" s="203"/>
    </row>
    <row r="14083" spans="2:6" ht="15.75">
      <c r="B14083" s="188"/>
      <c r="C14083" s="188"/>
      <c r="D14083" s="203"/>
      <c r="E14083" s="203"/>
      <c r="F14083" s="203"/>
    </row>
    <row r="14084" spans="2:6" ht="15.75">
      <c r="B14084" s="188"/>
      <c r="C14084" s="188"/>
      <c r="D14084" s="203"/>
      <c r="E14084" s="203"/>
      <c r="F14084" s="203"/>
    </row>
    <row r="14085" spans="2:6" ht="15.75">
      <c r="B14085" s="188"/>
      <c r="C14085" s="188"/>
      <c r="D14085" s="203"/>
      <c r="E14085" s="203"/>
      <c r="F14085" s="203"/>
    </row>
    <row r="14086" spans="2:6" ht="15.75">
      <c r="B14086" s="188"/>
      <c r="C14086" s="188"/>
      <c r="D14086" s="203"/>
      <c r="E14086" s="203"/>
      <c r="F14086" s="203"/>
    </row>
    <row r="14087" spans="2:6" ht="15.75">
      <c r="B14087" s="188"/>
      <c r="C14087" s="188"/>
      <c r="D14087" s="203"/>
      <c r="E14087" s="203"/>
      <c r="F14087" s="203"/>
    </row>
    <row r="14088" spans="2:6" ht="15.75">
      <c r="B14088" s="188"/>
      <c r="C14088" s="188"/>
      <c r="D14088" s="203"/>
      <c r="E14088" s="203"/>
      <c r="F14088" s="203"/>
    </row>
    <row r="14089" spans="2:6" ht="15.75">
      <c r="B14089" s="188"/>
      <c r="C14089" s="188"/>
      <c r="D14089" s="203"/>
      <c r="E14089" s="203"/>
      <c r="F14089" s="203"/>
    </row>
    <row r="14090" spans="2:6" ht="15.75">
      <c r="B14090" s="188"/>
      <c r="C14090" s="188"/>
      <c r="D14090" s="203"/>
      <c r="E14090" s="203"/>
      <c r="F14090" s="203"/>
    </row>
    <row r="14091" spans="2:6" ht="15.75">
      <c r="B14091" s="188"/>
      <c r="C14091" s="188"/>
      <c r="D14091" s="203"/>
      <c r="E14091" s="203"/>
      <c r="F14091" s="203"/>
    </row>
    <row r="14092" spans="2:6" ht="15.75">
      <c r="B14092" s="188"/>
      <c r="C14092" s="188"/>
      <c r="D14092" s="203"/>
      <c r="E14092" s="203"/>
      <c r="F14092" s="203"/>
    </row>
    <row r="14093" spans="2:6" ht="15.75">
      <c r="B14093" s="188"/>
      <c r="C14093" s="188"/>
      <c r="D14093" s="203"/>
      <c r="E14093" s="203"/>
      <c r="F14093" s="203"/>
    </row>
    <row r="14094" spans="2:6" ht="15.75">
      <c r="B14094" s="188"/>
      <c r="C14094" s="188"/>
      <c r="D14094" s="203"/>
      <c r="E14094" s="203"/>
      <c r="F14094" s="203"/>
    </row>
    <row r="14095" spans="2:6" ht="15.75">
      <c r="B14095" s="188"/>
      <c r="C14095" s="188"/>
      <c r="D14095" s="203"/>
      <c r="E14095" s="203"/>
      <c r="F14095" s="203"/>
    </row>
    <row r="14096" spans="2:6" ht="15.75">
      <c r="B14096" s="188"/>
      <c r="C14096" s="188"/>
      <c r="D14096" s="203"/>
      <c r="E14096" s="203"/>
      <c r="F14096" s="203"/>
    </row>
    <row r="14097" spans="2:6" ht="15.75">
      <c r="B14097" s="188"/>
      <c r="C14097" s="188"/>
      <c r="D14097" s="203"/>
      <c r="E14097" s="203"/>
      <c r="F14097" s="203"/>
    </row>
    <row r="14098" spans="2:6" ht="15.75">
      <c r="B14098" s="188"/>
      <c r="C14098" s="188"/>
      <c r="D14098" s="203"/>
      <c r="E14098" s="203"/>
      <c r="F14098" s="203"/>
    </row>
    <row r="14099" spans="2:6" ht="15.75">
      <c r="B14099" s="188"/>
      <c r="C14099" s="188"/>
      <c r="D14099" s="203"/>
      <c r="E14099" s="203"/>
      <c r="F14099" s="203"/>
    </row>
    <row r="14100" spans="2:6" ht="15.75">
      <c r="B14100" s="188"/>
      <c r="C14100" s="188"/>
      <c r="D14100" s="203"/>
      <c r="E14100" s="203"/>
      <c r="F14100" s="203"/>
    </row>
    <row r="14101" spans="2:6" ht="15.75">
      <c r="B14101" s="188"/>
      <c r="C14101" s="188"/>
      <c r="D14101" s="203"/>
      <c r="E14101" s="203"/>
      <c r="F14101" s="203"/>
    </row>
    <row r="14102" spans="2:6" ht="15.75">
      <c r="B14102" s="188"/>
      <c r="C14102" s="188"/>
      <c r="D14102" s="203"/>
      <c r="E14102" s="203"/>
      <c r="F14102" s="203"/>
    </row>
    <row r="14103" spans="2:6" ht="15.75">
      <c r="B14103" s="188"/>
      <c r="C14103" s="188"/>
      <c r="D14103" s="203"/>
      <c r="E14103" s="203"/>
      <c r="F14103" s="203"/>
    </row>
    <row r="14104" spans="2:6" ht="15.75">
      <c r="B14104" s="188"/>
      <c r="C14104" s="188"/>
      <c r="D14104" s="203"/>
      <c r="E14104" s="203"/>
      <c r="F14104" s="203"/>
    </row>
    <row r="14105" spans="2:6" ht="15.75">
      <c r="B14105" s="188"/>
      <c r="C14105" s="188"/>
      <c r="D14105" s="203"/>
      <c r="E14105" s="203"/>
      <c r="F14105" s="203"/>
    </row>
    <row r="14106" spans="2:6" ht="15.75">
      <c r="B14106" s="188"/>
      <c r="C14106" s="188"/>
      <c r="D14106" s="203"/>
      <c r="E14106" s="203"/>
      <c r="F14106" s="203"/>
    </row>
    <row r="14107" spans="2:6" ht="15.75">
      <c r="B14107" s="188"/>
      <c r="C14107" s="188"/>
      <c r="D14107" s="203"/>
      <c r="E14107" s="203"/>
      <c r="F14107" s="203"/>
    </row>
    <row r="14108" spans="2:6" ht="15.75">
      <c r="B14108" s="188"/>
      <c r="C14108" s="188"/>
      <c r="D14108" s="203"/>
      <c r="E14108" s="203"/>
      <c r="F14108" s="203"/>
    </row>
    <row r="14109" spans="2:6" ht="15.75">
      <c r="B14109" s="188"/>
      <c r="C14109" s="188"/>
      <c r="D14109" s="203"/>
      <c r="E14109" s="203"/>
      <c r="F14109" s="203"/>
    </row>
    <row r="14110" spans="2:6" ht="15.75">
      <c r="B14110" s="188"/>
      <c r="C14110" s="188"/>
      <c r="D14110" s="203"/>
      <c r="E14110" s="203"/>
      <c r="F14110" s="203"/>
    </row>
    <row r="14111" spans="2:6" ht="15.75">
      <c r="B14111" s="188"/>
      <c r="C14111" s="188"/>
      <c r="D14111" s="203"/>
      <c r="E14111" s="203"/>
      <c r="F14111" s="203"/>
    </row>
    <row r="14112" spans="2:6" ht="15.75">
      <c r="B14112" s="188"/>
      <c r="C14112" s="188"/>
      <c r="D14112" s="203"/>
      <c r="E14112" s="203"/>
      <c r="F14112" s="203"/>
    </row>
    <row r="14113" spans="2:6" ht="15.75">
      <c r="B14113" s="188"/>
      <c r="C14113" s="188"/>
      <c r="D14113" s="203"/>
      <c r="E14113" s="203"/>
      <c r="F14113" s="203"/>
    </row>
    <row r="14114" spans="2:6" ht="15.75">
      <c r="B14114" s="188"/>
      <c r="C14114" s="188"/>
      <c r="D14114" s="203"/>
      <c r="E14114" s="203"/>
      <c r="F14114" s="203"/>
    </row>
    <row r="14115" spans="2:6" ht="15.75">
      <c r="B14115" s="188"/>
      <c r="C14115" s="188"/>
      <c r="D14115" s="203"/>
      <c r="E14115" s="203"/>
      <c r="F14115" s="203"/>
    </row>
    <row r="14116" spans="2:6" ht="15.75">
      <c r="B14116" s="188"/>
      <c r="C14116" s="188"/>
      <c r="D14116" s="203"/>
      <c r="E14116" s="203"/>
      <c r="F14116" s="203"/>
    </row>
    <row r="14117" spans="2:6" ht="15.75">
      <c r="B14117" s="188"/>
      <c r="C14117" s="188"/>
      <c r="D14117" s="203"/>
      <c r="E14117" s="203"/>
      <c r="F14117" s="203"/>
    </row>
    <row r="14118" spans="2:6" ht="15.75">
      <c r="B14118" s="188"/>
      <c r="C14118" s="188"/>
      <c r="D14118" s="203"/>
      <c r="E14118" s="203"/>
      <c r="F14118" s="203"/>
    </row>
    <row r="14119" spans="2:6" ht="15.75">
      <c r="B14119" s="188"/>
      <c r="C14119" s="188"/>
      <c r="D14119" s="203"/>
      <c r="E14119" s="203"/>
      <c r="F14119" s="203"/>
    </row>
    <row r="14120" spans="2:6" ht="15.75">
      <c r="B14120" s="188"/>
      <c r="C14120" s="188"/>
      <c r="D14120" s="203"/>
      <c r="E14120" s="203"/>
      <c r="F14120" s="203"/>
    </row>
    <row r="14121" spans="2:6" ht="15.75">
      <c r="B14121" s="188"/>
      <c r="C14121" s="188"/>
      <c r="D14121" s="203"/>
      <c r="E14121" s="203"/>
      <c r="F14121" s="203"/>
    </row>
    <row r="14122" spans="2:6" ht="15.75">
      <c r="B14122" s="188"/>
      <c r="C14122" s="188"/>
      <c r="D14122" s="203"/>
      <c r="E14122" s="203"/>
      <c r="F14122" s="203"/>
    </row>
    <row r="14123" spans="2:6" ht="15.75">
      <c r="B14123" s="188"/>
      <c r="C14123" s="188"/>
      <c r="D14123" s="203"/>
      <c r="E14123" s="203"/>
      <c r="F14123" s="203"/>
    </row>
    <row r="14124" spans="2:6" ht="15.75">
      <c r="B14124" s="188"/>
      <c r="C14124" s="188"/>
      <c r="D14124" s="203"/>
      <c r="E14124" s="203"/>
      <c r="F14124" s="203"/>
    </row>
    <row r="14125" spans="2:6" ht="15.75">
      <c r="B14125" s="188"/>
      <c r="C14125" s="188"/>
      <c r="D14125" s="203"/>
      <c r="E14125" s="203"/>
      <c r="F14125" s="203"/>
    </row>
    <row r="14126" spans="2:6" ht="15.75">
      <c r="B14126" s="188"/>
      <c r="C14126" s="188"/>
      <c r="D14126" s="203"/>
      <c r="E14126" s="203"/>
      <c r="F14126" s="203"/>
    </row>
    <row r="14127" spans="2:6" ht="15.75">
      <c r="B14127" s="188"/>
      <c r="C14127" s="188"/>
      <c r="D14127" s="203"/>
      <c r="E14127" s="203"/>
      <c r="F14127" s="203"/>
    </row>
    <row r="14128" spans="2:6" ht="15.75">
      <c r="B14128" s="188"/>
      <c r="C14128" s="188"/>
      <c r="D14128" s="203"/>
      <c r="E14128" s="203"/>
      <c r="F14128" s="203"/>
    </row>
    <row r="14129" spans="2:6" ht="15.75">
      <c r="B14129" s="188"/>
      <c r="C14129" s="188"/>
      <c r="D14129" s="203"/>
      <c r="E14129" s="203"/>
      <c r="F14129" s="203"/>
    </row>
    <row r="14130" spans="2:6" ht="15.75">
      <c r="B14130" s="188"/>
      <c r="C14130" s="188"/>
      <c r="D14130" s="203"/>
      <c r="E14130" s="203"/>
      <c r="F14130" s="203"/>
    </row>
    <row r="14131" spans="2:6" ht="15.75">
      <c r="B14131" s="188"/>
      <c r="C14131" s="188"/>
      <c r="D14131" s="203"/>
      <c r="E14131" s="203"/>
      <c r="F14131" s="203"/>
    </row>
    <row r="14132" spans="2:6" ht="15.75">
      <c r="B14132" s="188"/>
      <c r="C14132" s="188"/>
      <c r="D14132" s="203"/>
      <c r="E14132" s="203"/>
      <c r="F14132" s="203"/>
    </row>
    <row r="14133" spans="2:6" ht="15.75">
      <c r="B14133" s="188"/>
      <c r="C14133" s="188"/>
      <c r="D14133" s="203"/>
      <c r="E14133" s="203"/>
      <c r="F14133" s="203"/>
    </row>
    <row r="14134" spans="2:6" ht="15.75">
      <c r="B14134" s="188"/>
      <c r="C14134" s="188"/>
      <c r="D14134" s="203"/>
      <c r="E14134" s="203"/>
      <c r="F14134" s="203"/>
    </row>
    <row r="14135" spans="2:6" ht="15.75">
      <c r="B14135" s="188"/>
      <c r="C14135" s="188"/>
      <c r="D14135" s="203"/>
      <c r="E14135" s="203"/>
      <c r="F14135" s="203"/>
    </row>
    <row r="14136" spans="2:6" ht="15.75">
      <c r="B14136" s="188"/>
      <c r="C14136" s="188"/>
      <c r="D14136" s="203"/>
      <c r="E14136" s="203"/>
      <c r="F14136" s="203"/>
    </row>
    <row r="14137" spans="2:6" ht="15.75">
      <c r="B14137" s="188"/>
      <c r="C14137" s="188"/>
      <c r="D14137" s="203"/>
      <c r="E14137" s="203"/>
      <c r="F14137" s="203"/>
    </row>
    <row r="14138" spans="2:6" ht="15.75">
      <c r="B14138" s="188"/>
      <c r="C14138" s="188"/>
      <c r="D14138" s="203"/>
      <c r="E14138" s="203"/>
      <c r="F14138" s="203"/>
    </row>
    <row r="14139" spans="2:6" ht="15.75">
      <c r="B14139" s="188"/>
      <c r="C14139" s="188"/>
      <c r="D14139" s="203"/>
      <c r="E14139" s="203"/>
      <c r="F14139" s="203"/>
    </row>
    <row r="14140" spans="2:6" ht="15.75">
      <c r="B14140" s="188"/>
      <c r="C14140" s="188"/>
      <c r="D14140" s="203"/>
      <c r="E14140" s="203"/>
      <c r="F14140" s="203"/>
    </row>
    <row r="14141" spans="2:6" ht="15.75">
      <c r="B14141" s="188"/>
      <c r="C14141" s="188"/>
      <c r="D14141" s="203"/>
      <c r="E14141" s="203"/>
      <c r="F14141" s="203"/>
    </row>
    <row r="14142" spans="2:6" ht="15.75">
      <c r="B14142" s="188"/>
      <c r="C14142" s="188"/>
      <c r="D14142" s="203"/>
      <c r="E14142" s="203"/>
      <c r="F14142" s="203"/>
    </row>
    <row r="14143" spans="2:6" ht="15.75">
      <c r="B14143" s="188"/>
      <c r="C14143" s="188"/>
      <c r="D14143" s="203"/>
      <c r="E14143" s="203"/>
      <c r="F14143" s="203"/>
    </row>
    <row r="14144" spans="2:6" ht="15.75">
      <c r="B14144" s="188"/>
      <c r="C14144" s="188"/>
      <c r="D14144" s="203"/>
      <c r="E14144" s="203"/>
      <c r="F14144" s="203"/>
    </row>
    <row r="14145" spans="2:6" ht="15.75">
      <c r="B14145" s="188"/>
      <c r="C14145" s="188"/>
      <c r="D14145" s="203"/>
      <c r="E14145" s="203"/>
      <c r="F14145" s="203"/>
    </row>
    <row r="14146" spans="2:6" ht="15.75">
      <c r="B14146" s="188"/>
      <c r="C14146" s="188"/>
      <c r="D14146" s="203"/>
      <c r="E14146" s="203"/>
      <c r="F14146" s="203"/>
    </row>
    <row r="14147" spans="2:6" ht="15.75">
      <c r="B14147" s="188"/>
      <c r="C14147" s="188"/>
      <c r="D14147" s="203"/>
      <c r="E14147" s="203"/>
      <c r="F14147" s="203"/>
    </row>
    <row r="14148" spans="2:6" ht="15.75">
      <c r="B14148" s="188"/>
      <c r="C14148" s="188"/>
      <c r="D14148" s="203"/>
      <c r="E14148" s="203"/>
      <c r="F14148" s="203"/>
    </row>
    <row r="14149" spans="2:6" ht="15.75">
      <c r="B14149" s="188"/>
      <c r="C14149" s="188"/>
      <c r="D14149" s="203"/>
      <c r="E14149" s="203"/>
      <c r="F14149" s="203"/>
    </row>
    <row r="14150" spans="2:6" ht="15.75">
      <c r="B14150" s="188"/>
      <c r="C14150" s="188"/>
      <c r="D14150" s="203"/>
      <c r="E14150" s="203"/>
      <c r="F14150" s="203"/>
    </row>
    <row r="14151" spans="2:6" ht="15.75">
      <c r="B14151" s="188"/>
      <c r="C14151" s="188"/>
      <c r="D14151" s="203"/>
      <c r="E14151" s="203"/>
      <c r="F14151" s="203"/>
    </row>
    <row r="14152" spans="2:6" ht="15.75">
      <c r="B14152" s="188"/>
      <c r="C14152" s="188"/>
      <c r="D14152" s="203"/>
      <c r="E14152" s="203"/>
      <c r="F14152" s="203"/>
    </row>
    <row r="14153" spans="2:6" ht="15.75">
      <c r="B14153" s="188"/>
      <c r="C14153" s="188"/>
      <c r="D14153" s="203"/>
      <c r="E14153" s="203"/>
      <c r="F14153" s="203"/>
    </row>
    <row r="14154" spans="2:6" ht="15.75">
      <c r="B14154" s="188"/>
      <c r="C14154" s="188"/>
      <c r="D14154" s="203"/>
      <c r="E14154" s="203"/>
      <c r="F14154" s="203"/>
    </row>
    <row r="14155" spans="2:6" ht="15.75">
      <c r="B14155" s="188"/>
      <c r="C14155" s="188"/>
      <c r="D14155" s="203"/>
      <c r="E14155" s="203"/>
      <c r="F14155" s="203"/>
    </row>
    <row r="14156" spans="2:6" ht="15.75">
      <c r="B14156" s="188"/>
      <c r="C14156" s="188"/>
      <c r="D14156" s="203"/>
      <c r="E14156" s="203"/>
      <c r="F14156" s="203"/>
    </row>
    <row r="14157" spans="2:6" ht="15.75">
      <c r="B14157" s="188"/>
      <c r="C14157" s="188"/>
      <c r="D14157" s="203"/>
      <c r="E14157" s="203"/>
      <c r="F14157" s="203"/>
    </row>
    <row r="14158" spans="2:6" ht="15.75">
      <c r="B14158" s="188"/>
      <c r="C14158" s="188"/>
      <c r="D14158" s="203"/>
      <c r="E14158" s="203"/>
      <c r="F14158" s="203"/>
    </row>
    <row r="14159" spans="2:6" ht="15.75">
      <c r="B14159" s="188"/>
      <c r="C14159" s="188"/>
      <c r="D14159" s="203"/>
      <c r="E14159" s="203"/>
      <c r="F14159" s="203"/>
    </row>
    <row r="14160" spans="2:6" ht="15.75">
      <c r="B14160" s="188"/>
      <c r="C14160" s="188"/>
      <c r="D14160" s="203"/>
      <c r="E14160" s="203"/>
      <c r="F14160" s="203"/>
    </row>
    <row r="14161" spans="2:6" ht="15.75">
      <c r="B14161" s="188"/>
      <c r="C14161" s="188"/>
      <c r="D14161" s="203"/>
      <c r="E14161" s="203"/>
      <c r="F14161" s="203"/>
    </row>
    <row r="14162" spans="2:6" ht="15.75">
      <c r="B14162" s="188"/>
      <c r="C14162" s="188"/>
      <c r="D14162" s="203"/>
      <c r="E14162" s="203"/>
      <c r="F14162" s="203"/>
    </row>
    <row r="14163" spans="2:6" ht="15.75">
      <c r="B14163" s="188"/>
      <c r="C14163" s="188"/>
      <c r="D14163" s="203"/>
      <c r="E14163" s="203"/>
      <c r="F14163" s="203"/>
    </row>
    <row r="14164" spans="2:6" ht="15.75">
      <c r="B14164" s="188"/>
      <c r="C14164" s="188"/>
      <c r="D14164" s="203"/>
      <c r="E14164" s="203"/>
      <c r="F14164" s="203"/>
    </row>
    <row r="14165" spans="2:6" ht="15.75">
      <c r="B14165" s="188"/>
      <c r="C14165" s="188"/>
      <c r="D14165" s="203"/>
      <c r="E14165" s="203"/>
      <c r="F14165" s="203"/>
    </row>
    <row r="14166" spans="2:6" ht="15.75">
      <c r="B14166" s="188"/>
      <c r="C14166" s="188"/>
      <c r="D14166" s="203"/>
      <c r="E14166" s="203"/>
      <c r="F14166" s="203"/>
    </row>
    <row r="14167" spans="2:6" ht="15.75">
      <c r="B14167" s="188"/>
      <c r="C14167" s="188"/>
      <c r="D14167" s="203"/>
      <c r="E14167" s="203"/>
      <c r="F14167" s="203"/>
    </row>
    <row r="14168" spans="2:6" ht="15.75">
      <c r="B14168" s="188"/>
      <c r="C14168" s="188"/>
      <c r="D14168" s="203"/>
      <c r="E14168" s="203"/>
      <c r="F14168" s="203"/>
    </row>
    <row r="14169" spans="2:6" ht="15.75">
      <c r="B14169" s="188"/>
      <c r="C14169" s="188"/>
      <c r="D14169" s="203"/>
      <c r="E14169" s="203"/>
      <c r="F14169" s="203"/>
    </row>
    <row r="14170" spans="2:6" ht="15.75">
      <c r="B14170" s="188"/>
      <c r="C14170" s="188"/>
      <c r="D14170" s="203"/>
      <c r="E14170" s="203"/>
      <c r="F14170" s="203"/>
    </row>
    <row r="14171" spans="2:6" ht="15.75">
      <c r="B14171" s="188"/>
      <c r="C14171" s="188"/>
      <c r="D14171" s="203"/>
      <c r="E14171" s="203"/>
      <c r="F14171" s="203"/>
    </row>
    <row r="14172" spans="2:6" ht="15.75">
      <c r="B14172" s="188"/>
      <c r="C14172" s="188"/>
      <c r="D14172" s="203"/>
      <c r="E14172" s="203"/>
      <c r="F14172" s="203"/>
    </row>
    <row r="14173" spans="2:6" ht="15.75">
      <c r="B14173" s="188"/>
      <c r="C14173" s="188"/>
      <c r="D14173" s="203"/>
      <c r="E14173" s="203"/>
      <c r="F14173" s="203"/>
    </row>
    <row r="14174" spans="2:6" ht="15.75">
      <c r="B14174" s="188"/>
      <c r="C14174" s="188"/>
      <c r="D14174" s="203"/>
      <c r="E14174" s="203"/>
      <c r="F14174" s="203"/>
    </row>
    <row r="14175" spans="2:6" ht="15.75">
      <c r="B14175" s="188"/>
      <c r="C14175" s="188"/>
      <c r="D14175" s="203"/>
      <c r="E14175" s="203"/>
      <c r="F14175" s="203"/>
    </row>
    <row r="14176" spans="2:6" ht="15.75">
      <c r="B14176" s="188"/>
      <c r="C14176" s="188"/>
      <c r="D14176" s="203"/>
      <c r="E14176" s="203"/>
      <c r="F14176" s="203"/>
    </row>
    <row r="14177" spans="2:6" ht="15.75">
      <c r="B14177" s="188"/>
      <c r="C14177" s="188"/>
      <c r="D14177" s="203"/>
      <c r="E14177" s="203"/>
      <c r="F14177" s="203"/>
    </row>
    <row r="14178" spans="2:6" ht="15.75">
      <c r="B14178" s="188"/>
      <c r="C14178" s="188"/>
      <c r="D14178" s="203"/>
      <c r="E14178" s="203"/>
      <c r="F14178" s="203"/>
    </row>
    <row r="14179" spans="2:6" ht="15.75">
      <c r="B14179" s="188"/>
      <c r="C14179" s="188"/>
      <c r="D14179" s="203"/>
      <c r="E14179" s="203"/>
      <c r="F14179" s="203"/>
    </row>
    <row r="14180" spans="2:6" ht="15.75">
      <c r="B14180" s="188"/>
      <c r="C14180" s="188"/>
      <c r="D14180" s="203"/>
      <c r="E14180" s="203"/>
      <c r="F14180" s="203"/>
    </row>
    <row r="14181" spans="2:6" ht="15.75">
      <c r="B14181" s="188"/>
      <c r="C14181" s="188"/>
      <c r="D14181" s="203"/>
      <c r="E14181" s="203"/>
      <c r="F14181" s="203"/>
    </row>
    <row r="14182" spans="2:6" ht="15.75">
      <c r="B14182" s="188"/>
      <c r="C14182" s="188"/>
      <c r="D14182" s="203"/>
      <c r="E14182" s="203"/>
      <c r="F14182" s="203"/>
    </row>
    <row r="14183" spans="2:6" ht="15.75">
      <c r="B14183" s="188"/>
      <c r="C14183" s="188"/>
      <c r="D14183" s="203"/>
      <c r="E14183" s="203"/>
      <c r="F14183" s="203"/>
    </row>
    <row r="14184" spans="2:6" ht="15.75">
      <c r="B14184" s="188"/>
      <c r="C14184" s="188"/>
      <c r="D14184" s="203"/>
      <c r="E14184" s="203"/>
      <c r="F14184" s="203"/>
    </row>
    <row r="14185" spans="2:6" ht="15.75">
      <c r="B14185" s="188"/>
      <c r="C14185" s="188"/>
      <c r="D14185" s="203"/>
      <c r="E14185" s="203"/>
      <c r="F14185" s="203"/>
    </row>
    <row r="14186" spans="2:6" ht="15.75">
      <c r="B14186" s="188"/>
      <c r="C14186" s="188"/>
      <c r="D14186" s="203"/>
      <c r="E14186" s="203"/>
      <c r="F14186" s="203"/>
    </row>
    <row r="14187" spans="2:6" ht="15.75">
      <c r="B14187" s="188"/>
      <c r="C14187" s="188"/>
      <c r="D14187" s="203"/>
      <c r="E14187" s="203"/>
      <c r="F14187" s="203"/>
    </row>
    <row r="14188" spans="2:6" ht="15.75">
      <c r="B14188" s="188"/>
      <c r="C14188" s="188"/>
      <c r="D14188" s="203"/>
      <c r="E14188" s="203"/>
      <c r="F14188" s="203"/>
    </row>
    <row r="14189" spans="2:6" ht="15.75">
      <c r="B14189" s="188"/>
      <c r="C14189" s="188"/>
      <c r="D14189" s="203"/>
      <c r="E14189" s="203"/>
      <c r="F14189" s="203"/>
    </row>
    <row r="14190" spans="2:6" ht="15.75">
      <c r="B14190" s="188"/>
      <c r="C14190" s="188"/>
      <c r="D14190" s="203"/>
      <c r="E14190" s="203"/>
      <c r="F14190" s="203"/>
    </row>
    <row r="14191" spans="2:6" ht="15.75">
      <c r="B14191" s="188"/>
      <c r="C14191" s="188"/>
      <c r="D14191" s="203"/>
      <c r="E14191" s="203"/>
      <c r="F14191" s="203"/>
    </row>
    <row r="14192" spans="2:6" ht="15.75">
      <c r="B14192" s="188"/>
      <c r="C14192" s="188"/>
      <c r="D14192" s="203"/>
      <c r="E14192" s="203"/>
      <c r="F14192" s="203"/>
    </row>
    <row r="14193" spans="2:6" ht="15.75">
      <c r="B14193" s="188"/>
      <c r="C14193" s="188"/>
      <c r="D14193" s="203"/>
      <c r="E14193" s="203"/>
      <c r="F14193" s="203"/>
    </row>
    <row r="14194" spans="2:6" ht="15.75">
      <c r="B14194" s="188"/>
      <c r="C14194" s="188"/>
      <c r="D14194" s="203"/>
      <c r="E14194" s="203"/>
      <c r="F14194" s="203"/>
    </row>
    <row r="14195" spans="2:6" ht="15.75">
      <c r="B14195" s="188"/>
      <c r="C14195" s="188"/>
      <c r="D14195" s="203"/>
      <c r="E14195" s="203"/>
      <c r="F14195" s="203"/>
    </row>
    <row r="14196" spans="2:6" ht="15.75">
      <c r="B14196" s="188"/>
      <c r="C14196" s="188"/>
      <c r="D14196" s="203"/>
      <c r="E14196" s="203"/>
      <c r="F14196" s="203"/>
    </row>
    <row r="14197" spans="2:6" ht="15.75">
      <c r="B14197" s="188"/>
      <c r="C14197" s="188"/>
      <c r="D14197" s="203"/>
      <c r="E14197" s="203"/>
      <c r="F14197" s="203"/>
    </row>
    <row r="14198" spans="2:6" ht="15.75">
      <c r="B14198" s="188"/>
      <c r="C14198" s="188"/>
      <c r="D14198" s="203"/>
      <c r="E14198" s="203"/>
      <c r="F14198" s="203"/>
    </row>
    <row r="14199" spans="2:6" ht="15.75">
      <c r="B14199" s="188"/>
      <c r="C14199" s="188"/>
      <c r="D14199" s="203"/>
      <c r="E14199" s="203"/>
      <c r="F14199" s="203"/>
    </row>
    <row r="14200" spans="2:6" ht="15.75">
      <c r="B14200" s="188"/>
      <c r="C14200" s="188"/>
      <c r="D14200" s="203"/>
      <c r="E14200" s="203"/>
      <c r="F14200" s="203"/>
    </row>
    <row r="14201" spans="2:6" ht="15.75">
      <c r="B14201" s="188"/>
      <c r="C14201" s="188"/>
      <c r="D14201" s="203"/>
      <c r="E14201" s="203"/>
      <c r="F14201" s="203"/>
    </row>
    <row r="14202" spans="2:6" ht="15.75">
      <c r="B14202" s="188"/>
      <c r="C14202" s="188"/>
      <c r="D14202" s="203"/>
      <c r="E14202" s="203"/>
      <c r="F14202" s="203"/>
    </row>
    <row r="14203" spans="2:6" ht="15.75">
      <c r="B14203" s="188"/>
      <c r="C14203" s="188"/>
      <c r="D14203" s="203"/>
      <c r="E14203" s="203"/>
      <c r="F14203" s="203"/>
    </row>
    <row r="14204" spans="2:6" ht="15.75">
      <c r="B14204" s="188"/>
      <c r="C14204" s="188"/>
      <c r="D14204" s="203"/>
      <c r="E14204" s="203"/>
      <c r="F14204" s="203"/>
    </row>
    <row r="14205" spans="2:6" ht="15.75">
      <c r="B14205" s="188"/>
      <c r="C14205" s="188"/>
      <c r="D14205" s="203"/>
      <c r="E14205" s="203"/>
      <c r="F14205" s="203"/>
    </row>
    <row r="14206" spans="2:6" ht="15.75">
      <c r="B14206" s="188"/>
      <c r="C14206" s="188"/>
      <c r="D14206" s="203"/>
      <c r="E14206" s="203"/>
      <c r="F14206" s="203"/>
    </row>
    <row r="14207" spans="2:6" ht="15.75">
      <c r="B14207" s="188"/>
      <c r="C14207" s="188"/>
      <c r="D14207" s="203"/>
      <c r="E14207" s="203"/>
      <c r="F14207" s="203"/>
    </row>
    <row r="14208" spans="2:6" ht="15.75">
      <c r="B14208" s="188"/>
      <c r="C14208" s="188"/>
      <c r="D14208" s="203"/>
      <c r="E14208" s="203"/>
      <c r="F14208" s="203"/>
    </row>
    <row r="14209" spans="2:6" ht="15.75">
      <c r="B14209" s="188"/>
      <c r="C14209" s="188"/>
      <c r="D14209" s="203"/>
      <c r="E14209" s="203"/>
      <c r="F14209" s="203"/>
    </row>
    <row r="14210" spans="2:6" ht="15.75">
      <c r="B14210" s="188"/>
      <c r="C14210" s="188"/>
      <c r="D14210" s="203"/>
      <c r="E14210" s="203"/>
      <c r="F14210" s="203"/>
    </row>
    <row r="14211" spans="2:6" ht="15.75">
      <c r="B14211" s="188"/>
      <c r="C14211" s="188"/>
      <c r="D14211" s="203"/>
      <c r="E14211" s="203"/>
      <c r="F14211" s="203"/>
    </row>
    <row r="14212" spans="2:6" ht="15.75">
      <c r="B14212" s="188"/>
      <c r="C14212" s="188"/>
      <c r="D14212" s="203"/>
      <c r="E14212" s="203"/>
      <c r="F14212" s="203"/>
    </row>
    <row r="14213" spans="2:6" ht="15.75">
      <c r="B14213" s="188"/>
      <c r="C14213" s="188"/>
      <c r="D14213" s="203"/>
      <c r="E14213" s="203"/>
      <c r="F14213" s="203"/>
    </row>
    <row r="14214" spans="2:6" ht="15.75">
      <c r="B14214" s="188"/>
      <c r="C14214" s="188"/>
      <c r="D14214" s="203"/>
      <c r="E14214" s="203"/>
      <c r="F14214" s="203"/>
    </row>
    <row r="14215" spans="2:6" ht="15.75">
      <c r="B14215" s="188"/>
      <c r="C14215" s="188"/>
      <c r="D14215" s="203"/>
      <c r="E14215" s="203"/>
      <c r="F14215" s="203"/>
    </row>
    <row r="14216" spans="2:6" ht="15.75">
      <c r="B14216" s="188"/>
      <c r="C14216" s="188"/>
      <c r="D14216" s="203"/>
      <c r="E14216" s="203"/>
      <c r="F14216" s="203"/>
    </row>
    <row r="14217" spans="2:6" ht="15.75">
      <c r="B14217" s="188"/>
      <c r="C14217" s="188"/>
      <c r="D14217" s="203"/>
      <c r="E14217" s="203"/>
      <c r="F14217" s="203"/>
    </row>
    <row r="14218" spans="2:6" ht="15.75">
      <c r="B14218" s="188"/>
      <c r="C14218" s="188"/>
      <c r="D14218" s="203"/>
      <c r="E14218" s="203"/>
      <c r="F14218" s="203"/>
    </row>
    <row r="14219" spans="2:6" ht="15.75">
      <c r="B14219" s="188"/>
      <c r="C14219" s="188"/>
      <c r="D14219" s="203"/>
      <c r="E14219" s="203"/>
      <c r="F14219" s="203"/>
    </row>
    <row r="14220" spans="2:6" ht="15.75">
      <c r="B14220" s="188"/>
      <c r="C14220" s="188"/>
      <c r="D14220" s="203"/>
      <c r="E14220" s="203"/>
      <c r="F14220" s="203"/>
    </row>
    <row r="14221" spans="2:6" ht="15.75">
      <c r="B14221" s="188"/>
      <c r="C14221" s="188"/>
      <c r="D14221" s="203"/>
      <c r="E14221" s="203"/>
      <c r="F14221" s="203"/>
    </row>
    <row r="14222" spans="2:6" ht="15.75">
      <c r="B14222" s="188"/>
      <c r="C14222" s="188"/>
      <c r="D14222" s="203"/>
      <c r="E14222" s="203"/>
      <c r="F14222" s="203"/>
    </row>
    <row r="14223" spans="2:6" ht="15.75">
      <c r="B14223" s="188"/>
      <c r="C14223" s="188"/>
      <c r="D14223" s="203"/>
      <c r="E14223" s="203"/>
      <c r="F14223" s="203"/>
    </row>
    <row r="14224" spans="2:6" ht="15.75">
      <c r="B14224" s="188"/>
      <c r="C14224" s="188"/>
      <c r="D14224" s="203"/>
      <c r="E14224" s="203"/>
      <c r="F14224" s="203"/>
    </row>
    <row r="14225" spans="2:6" ht="15.75">
      <c r="B14225" s="188"/>
      <c r="C14225" s="188"/>
      <c r="D14225" s="203"/>
      <c r="E14225" s="203"/>
      <c r="F14225" s="203"/>
    </row>
    <row r="14226" spans="2:6" ht="15.75">
      <c r="B14226" s="188"/>
      <c r="C14226" s="188"/>
      <c r="D14226" s="203"/>
      <c r="E14226" s="203"/>
      <c r="F14226" s="203"/>
    </row>
    <row r="14227" spans="2:6" ht="15.75">
      <c r="B14227" s="188"/>
      <c r="C14227" s="188"/>
      <c r="D14227" s="203"/>
      <c r="E14227" s="203"/>
      <c r="F14227" s="203"/>
    </row>
    <row r="14228" spans="2:6" ht="15.75">
      <c r="B14228" s="188"/>
      <c r="C14228" s="188"/>
      <c r="D14228" s="203"/>
      <c r="E14228" s="203"/>
      <c r="F14228" s="203"/>
    </row>
    <row r="14229" spans="2:6" ht="15.75">
      <c r="B14229" s="188"/>
      <c r="C14229" s="188"/>
      <c r="D14229" s="203"/>
      <c r="E14229" s="203"/>
      <c r="F14229" s="203"/>
    </row>
    <row r="14230" spans="2:6" ht="15.75">
      <c r="B14230" s="188"/>
      <c r="C14230" s="188"/>
      <c r="D14230" s="203"/>
      <c r="E14230" s="203"/>
      <c r="F14230" s="203"/>
    </row>
    <row r="14231" spans="2:6" ht="15.75">
      <c r="B14231" s="188"/>
      <c r="C14231" s="188"/>
      <c r="D14231" s="203"/>
      <c r="E14231" s="203"/>
      <c r="F14231" s="203"/>
    </row>
    <row r="14232" spans="2:6" ht="15.75">
      <c r="B14232" s="188"/>
      <c r="C14232" s="188"/>
      <c r="D14232" s="203"/>
      <c r="E14232" s="203"/>
      <c r="F14232" s="203"/>
    </row>
    <row r="14233" spans="2:6" ht="15.75">
      <c r="B14233" s="188"/>
      <c r="C14233" s="188"/>
      <c r="D14233" s="203"/>
      <c r="E14233" s="203"/>
      <c r="F14233" s="203"/>
    </row>
    <row r="14234" spans="2:6" ht="15.75">
      <c r="B14234" s="188"/>
      <c r="C14234" s="188"/>
      <c r="D14234" s="203"/>
      <c r="E14234" s="203"/>
      <c r="F14234" s="203"/>
    </row>
    <row r="14235" spans="2:6" ht="15.75">
      <c r="B14235" s="188"/>
      <c r="C14235" s="188"/>
      <c r="D14235" s="203"/>
      <c r="E14235" s="203"/>
      <c r="F14235" s="203"/>
    </row>
    <row r="14236" spans="2:6" ht="15.75">
      <c r="B14236" s="188"/>
      <c r="C14236" s="188"/>
      <c r="D14236" s="203"/>
      <c r="E14236" s="203"/>
      <c r="F14236" s="203"/>
    </row>
    <row r="14237" spans="2:6" ht="15.75">
      <c r="B14237" s="188"/>
      <c r="C14237" s="188"/>
      <c r="D14237" s="203"/>
      <c r="E14237" s="203"/>
      <c r="F14237" s="203"/>
    </row>
    <row r="14238" spans="2:6" ht="15.75">
      <c r="B14238" s="188"/>
      <c r="C14238" s="188"/>
      <c r="D14238" s="203"/>
      <c r="E14238" s="203"/>
      <c r="F14238" s="203"/>
    </row>
    <row r="14239" spans="2:6" ht="15.75">
      <c r="B14239" s="188"/>
      <c r="C14239" s="188"/>
      <c r="D14239" s="203"/>
      <c r="E14239" s="203"/>
      <c r="F14239" s="203"/>
    </row>
    <row r="14240" spans="2:6" ht="15.75">
      <c r="B14240" s="188"/>
      <c r="C14240" s="188"/>
      <c r="D14240" s="203"/>
      <c r="E14240" s="203"/>
      <c r="F14240" s="203"/>
    </row>
    <row r="14241" spans="2:6" ht="15.75">
      <c r="B14241" s="188"/>
      <c r="C14241" s="188"/>
      <c r="D14241" s="203"/>
      <c r="E14241" s="203"/>
      <c r="F14241" s="203"/>
    </row>
    <row r="14242" spans="2:6" ht="15.75">
      <c r="B14242" s="188"/>
      <c r="C14242" s="188"/>
      <c r="D14242" s="203"/>
      <c r="E14242" s="203"/>
      <c r="F14242" s="203"/>
    </row>
    <row r="14243" spans="2:6" ht="15.75">
      <c r="B14243" s="188"/>
      <c r="C14243" s="188"/>
      <c r="D14243" s="203"/>
      <c r="E14243" s="203"/>
      <c r="F14243" s="203"/>
    </row>
    <row r="14244" spans="2:6" ht="15.75">
      <c r="B14244" s="188"/>
      <c r="C14244" s="188"/>
      <c r="D14244" s="203"/>
      <c r="E14244" s="203"/>
      <c r="F14244" s="203"/>
    </row>
    <row r="14245" spans="2:6" ht="15.75">
      <c r="B14245" s="188"/>
      <c r="C14245" s="188"/>
      <c r="D14245" s="203"/>
      <c r="E14245" s="203"/>
      <c r="F14245" s="203"/>
    </row>
    <row r="14246" spans="2:6" ht="15.75">
      <c r="B14246" s="188"/>
      <c r="C14246" s="188"/>
      <c r="D14246" s="203"/>
      <c r="E14246" s="203"/>
      <c r="F14246" s="203"/>
    </row>
    <row r="14247" spans="2:6" ht="15.75">
      <c r="B14247" s="188"/>
      <c r="C14247" s="188"/>
      <c r="D14247" s="203"/>
      <c r="E14247" s="203"/>
      <c r="F14247" s="203"/>
    </row>
    <row r="14248" spans="2:6" ht="15.75">
      <c r="B14248" s="188"/>
      <c r="C14248" s="188"/>
      <c r="D14248" s="203"/>
      <c r="E14248" s="203"/>
      <c r="F14248" s="203"/>
    </row>
    <row r="14249" spans="2:6" ht="15.75">
      <c r="B14249" s="188"/>
      <c r="C14249" s="188"/>
      <c r="D14249" s="203"/>
      <c r="E14249" s="203"/>
      <c r="F14249" s="203"/>
    </row>
    <row r="14250" spans="2:6" ht="15.75">
      <c r="B14250" s="188"/>
      <c r="C14250" s="188"/>
      <c r="D14250" s="203"/>
      <c r="E14250" s="203"/>
      <c r="F14250" s="203"/>
    </row>
    <row r="14251" spans="2:6" ht="15.75">
      <c r="B14251" s="188"/>
      <c r="C14251" s="188"/>
      <c r="D14251" s="203"/>
      <c r="E14251" s="203"/>
      <c r="F14251" s="203"/>
    </row>
    <row r="14252" spans="2:6" ht="15.75">
      <c r="B14252" s="188"/>
      <c r="C14252" s="188"/>
      <c r="D14252" s="203"/>
      <c r="E14252" s="203"/>
      <c r="F14252" s="203"/>
    </row>
    <row r="14253" spans="2:6" ht="15.75">
      <c r="B14253" s="188"/>
      <c r="C14253" s="188"/>
      <c r="D14253" s="203"/>
      <c r="E14253" s="203"/>
      <c r="F14253" s="203"/>
    </row>
    <row r="14254" spans="2:6" ht="15.75">
      <c r="B14254" s="188"/>
      <c r="C14254" s="188"/>
      <c r="D14254" s="203"/>
      <c r="E14254" s="203"/>
      <c r="F14254" s="203"/>
    </row>
    <row r="14255" spans="2:6" ht="15.75">
      <c r="B14255" s="188"/>
      <c r="C14255" s="188"/>
      <c r="D14255" s="203"/>
      <c r="E14255" s="203"/>
      <c r="F14255" s="203"/>
    </row>
    <row r="14256" spans="2:6" ht="15.75">
      <c r="B14256" s="188"/>
      <c r="C14256" s="188"/>
      <c r="D14256" s="203"/>
      <c r="E14256" s="203"/>
      <c r="F14256" s="203"/>
    </row>
    <row r="14257" spans="2:6" ht="15.75">
      <c r="B14257" s="188"/>
      <c r="C14257" s="188"/>
      <c r="D14257" s="203"/>
      <c r="E14257" s="203"/>
      <c r="F14257" s="203"/>
    </row>
    <row r="14258" spans="2:6" ht="15.75">
      <c r="B14258" s="188"/>
      <c r="C14258" s="188"/>
      <c r="D14258" s="203"/>
      <c r="E14258" s="203"/>
      <c r="F14258" s="203"/>
    </row>
    <row r="14259" spans="2:6" ht="15.75">
      <c r="B14259" s="188"/>
      <c r="C14259" s="188"/>
      <c r="D14259" s="203"/>
      <c r="E14259" s="203"/>
      <c r="F14259" s="203"/>
    </row>
    <row r="14260" spans="2:6" ht="15.75">
      <c r="B14260" s="188"/>
      <c r="C14260" s="188"/>
      <c r="D14260" s="203"/>
      <c r="E14260" s="203"/>
      <c r="F14260" s="203"/>
    </row>
    <row r="14261" spans="2:6" ht="15.75">
      <c r="B14261" s="188"/>
      <c r="C14261" s="188"/>
      <c r="D14261" s="203"/>
      <c r="E14261" s="203"/>
      <c r="F14261" s="203"/>
    </row>
    <row r="14262" spans="2:6" ht="15.75">
      <c r="B14262" s="188"/>
      <c r="C14262" s="188"/>
      <c r="D14262" s="203"/>
      <c r="E14262" s="203"/>
      <c r="F14262" s="203"/>
    </row>
    <row r="14263" spans="2:6" ht="15.75">
      <c r="B14263" s="188"/>
      <c r="C14263" s="188"/>
      <c r="D14263" s="203"/>
      <c r="E14263" s="203"/>
      <c r="F14263" s="203"/>
    </row>
    <row r="14264" spans="2:6" ht="15.75">
      <c r="B14264" s="188"/>
      <c r="C14264" s="188"/>
      <c r="D14264" s="203"/>
      <c r="E14264" s="203"/>
      <c r="F14264" s="203"/>
    </row>
    <row r="14265" spans="2:6" ht="15.75">
      <c r="B14265" s="188"/>
      <c r="C14265" s="188"/>
      <c r="D14265" s="203"/>
      <c r="E14265" s="203"/>
      <c r="F14265" s="203"/>
    </row>
    <row r="14266" spans="2:6" ht="15.75">
      <c r="B14266" s="188"/>
      <c r="C14266" s="188"/>
      <c r="D14266" s="203"/>
      <c r="E14266" s="203"/>
      <c r="F14266" s="203"/>
    </row>
    <row r="14267" spans="2:6" ht="15.75">
      <c r="B14267" s="188"/>
      <c r="C14267" s="188"/>
      <c r="D14267" s="203"/>
      <c r="E14267" s="203"/>
      <c r="F14267" s="203"/>
    </row>
    <row r="14268" spans="2:6" ht="15.75">
      <c r="B14268" s="188"/>
      <c r="C14268" s="188"/>
      <c r="D14268" s="203"/>
      <c r="E14268" s="203"/>
      <c r="F14268" s="203"/>
    </row>
    <row r="14269" spans="2:6" ht="15.75">
      <c r="B14269" s="188"/>
      <c r="C14269" s="188"/>
      <c r="D14269" s="203"/>
      <c r="E14269" s="203"/>
      <c r="F14269" s="203"/>
    </row>
    <row r="14270" spans="2:6" ht="15.75">
      <c r="B14270" s="188"/>
      <c r="C14270" s="188"/>
      <c r="D14270" s="203"/>
      <c r="E14270" s="203"/>
      <c r="F14270" s="203"/>
    </row>
    <row r="14271" spans="2:6" ht="15.75">
      <c r="B14271" s="188"/>
      <c r="C14271" s="188"/>
      <c r="D14271" s="203"/>
      <c r="E14271" s="203"/>
      <c r="F14271" s="203"/>
    </row>
    <row r="14272" spans="2:6" ht="15.75">
      <c r="B14272" s="188"/>
      <c r="C14272" s="188"/>
      <c r="D14272" s="203"/>
      <c r="E14272" s="203"/>
      <c r="F14272" s="203"/>
    </row>
    <row r="14273" spans="2:6" ht="15.75">
      <c r="B14273" s="188"/>
      <c r="C14273" s="188"/>
      <c r="D14273" s="203"/>
      <c r="E14273" s="203"/>
      <c r="F14273" s="203"/>
    </row>
    <row r="14274" spans="2:6" ht="15.75">
      <c r="B14274" s="188"/>
      <c r="C14274" s="188"/>
      <c r="D14274" s="203"/>
      <c r="E14274" s="203"/>
      <c r="F14274" s="203"/>
    </row>
    <row r="14275" spans="2:6" ht="15.75">
      <c r="B14275" s="188"/>
      <c r="C14275" s="188"/>
      <c r="D14275" s="203"/>
      <c r="E14275" s="203"/>
      <c r="F14275" s="203"/>
    </row>
    <row r="14276" spans="2:6" ht="15.75">
      <c r="B14276" s="188"/>
      <c r="C14276" s="188"/>
      <c r="D14276" s="203"/>
      <c r="E14276" s="203"/>
      <c r="F14276" s="203"/>
    </row>
    <row r="14277" spans="2:6" ht="15.75">
      <c r="B14277" s="188"/>
      <c r="C14277" s="188"/>
      <c r="D14277" s="203"/>
      <c r="E14277" s="203"/>
      <c r="F14277" s="203"/>
    </row>
    <row r="14278" spans="2:6" ht="15.75">
      <c r="B14278" s="188"/>
      <c r="C14278" s="188"/>
      <c r="D14278" s="203"/>
      <c r="E14278" s="203"/>
      <c r="F14278" s="203"/>
    </row>
    <row r="14279" spans="2:6" ht="15.75">
      <c r="B14279" s="188"/>
      <c r="C14279" s="188"/>
      <c r="D14279" s="203"/>
      <c r="E14279" s="203"/>
      <c r="F14279" s="203"/>
    </row>
    <row r="14280" spans="2:6" ht="15.75">
      <c r="B14280" s="188"/>
      <c r="C14280" s="188"/>
      <c r="D14280" s="203"/>
      <c r="E14280" s="203"/>
      <c r="F14280" s="203"/>
    </row>
    <row r="14281" spans="2:6" ht="15.75">
      <c r="B14281" s="188"/>
      <c r="C14281" s="188"/>
      <c r="D14281" s="203"/>
      <c r="E14281" s="203"/>
      <c r="F14281" s="203"/>
    </row>
    <row r="14282" spans="2:6" ht="15.75">
      <c r="B14282" s="188"/>
      <c r="C14282" s="188"/>
      <c r="D14282" s="203"/>
      <c r="E14282" s="203"/>
      <c r="F14282" s="203"/>
    </row>
    <row r="14283" spans="2:6" ht="15.75">
      <c r="B14283" s="188"/>
      <c r="C14283" s="188"/>
      <c r="D14283" s="203"/>
      <c r="E14283" s="203"/>
      <c r="F14283" s="203"/>
    </row>
    <row r="14284" spans="2:6" ht="15.75">
      <c r="B14284" s="188"/>
      <c r="C14284" s="188"/>
      <c r="D14284" s="203"/>
      <c r="E14284" s="203"/>
      <c r="F14284" s="203"/>
    </row>
    <row r="14285" spans="2:6" ht="15.75">
      <c r="B14285" s="188"/>
      <c r="C14285" s="188"/>
      <c r="D14285" s="203"/>
      <c r="E14285" s="203"/>
      <c r="F14285" s="203"/>
    </row>
    <row r="14286" spans="2:6" ht="15.75">
      <c r="B14286" s="188"/>
      <c r="C14286" s="188"/>
      <c r="D14286" s="203"/>
      <c r="E14286" s="203"/>
      <c r="F14286" s="203"/>
    </row>
    <row r="14287" spans="2:6" ht="15.75">
      <c r="B14287" s="188"/>
      <c r="C14287" s="188"/>
      <c r="D14287" s="203"/>
      <c r="E14287" s="203"/>
      <c r="F14287" s="203"/>
    </row>
    <row r="14288" spans="2:6" ht="15.75">
      <c r="B14288" s="188"/>
      <c r="C14288" s="188"/>
      <c r="D14288" s="203"/>
      <c r="E14288" s="203"/>
      <c r="F14288" s="203"/>
    </row>
    <row r="14289" spans="2:6" ht="15.75">
      <c r="B14289" s="188"/>
      <c r="C14289" s="188"/>
      <c r="D14289" s="203"/>
      <c r="E14289" s="203"/>
      <c r="F14289" s="203"/>
    </row>
    <row r="14290" spans="2:6" ht="15.75">
      <c r="B14290" s="188"/>
      <c r="C14290" s="188"/>
      <c r="D14290" s="203"/>
      <c r="E14290" s="203"/>
      <c r="F14290" s="203"/>
    </row>
    <row r="14291" spans="2:6" ht="15.75">
      <c r="B14291" s="188"/>
      <c r="C14291" s="188"/>
      <c r="D14291" s="203"/>
      <c r="E14291" s="203"/>
      <c r="F14291" s="203"/>
    </row>
    <row r="14292" spans="2:6" ht="15.75">
      <c r="B14292" s="188"/>
      <c r="C14292" s="188"/>
      <c r="D14292" s="203"/>
      <c r="E14292" s="203"/>
      <c r="F14292" s="203"/>
    </row>
    <row r="14293" spans="2:6" ht="15.75">
      <c r="B14293" s="188"/>
      <c r="C14293" s="188"/>
      <c r="D14293" s="203"/>
      <c r="E14293" s="203"/>
      <c r="F14293" s="203"/>
    </row>
    <row r="14294" spans="2:6" ht="15.75">
      <c r="B14294" s="188"/>
      <c r="C14294" s="188"/>
      <c r="D14294" s="203"/>
      <c r="E14294" s="203"/>
      <c r="F14294" s="203"/>
    </row>
    <row r="14295" spans="2:6" ht="15.75">
      <c r="B14295" s="188"/>
      <c r="C14295" s="188"/>
      <c r="D14295" s="203"/>
      <c r="E14295" s="203"/>
      <c r="F14295" s="203"/>
    </row>
    <row r="14296" spans="2:6" ht="15.75">
      <c r="B14296" s="188"/>
      <c r="C14296" s="188"/>
      <c r="D14296" s="203"/>
      <c r="E14296" s="203"/>
      <c r="F14296" s="203"/>
    </row>
    <row r="14297" spans="2:6" ht="15.75">
      <c r="B14297" s="188"/>
      <c r="C14297" s="188"/>
      <c r="D14297" s="203"/>
      <c r="E14297" s="203"/>
      <c r="F14297" s="203"/>
    </row>
    <row r="14298" spans="2:6" ht="15.75">
      <c r="B14298" s="188"/>
      <c r="C14298" s="188"/>
      <c r="D14298" s="203"/>
      <c r="E14298" s="203"/>
      <c r="F14298" s="203"/>
    </row>
    <row r="14299" spans="2:6" ht="15.75">
      <c r="B14299" s="188"/>
      <c r="C14299" s="188"/>
      <c r="D14299" s="203"/>
      <c r="E14299" s="203"/>
      <c r="F14299" s="203"/>
    </row>
    <row r="14300" spans="2:6" ht="15.75">
      <c r="B14300" s="188"/>
      <c r="C14300" s="188"/>
      <c r="D14300" s="203"/>
      <c r="E14300" s="203"/>
      <c r="F14300" s="203"/>
    </row>
    <row r="14301" spans="2:6" ht="15.75">
      <c r="B14301" s="188"/>
      <c r="C14301" s="188"/>
      <c r="D14301" s="203"/>
      <c r="E14301" s="203"/>
      <c r="F14301" s="203"/>
    </row>
    <row r="14302" spans="2:6" ht="15.75">
      <c r="B14302" s="188"/>
      <c r="C14302" s="188"/>
      <c r="D14302" s="203"/>
      <c r="E14302" s="203"/>
      <c r="F14302" s="203"/>
    </row>
    <row r="14303" spans="2:6" ht="15.75">
      <c r="B14303" s="188"/>
      <c r="C14303" s="188"/>
      <c r="D14303" s="203"/>
      <c r="E14303" s="203"/>
      <c r="F14303" s="203"/>
    </row>
    <row r="14304" spans="2:6" ht="15.75">
      <c r="B14304" s="188"/>
      <c r="C14304" s="188"/>
      <c r="D14304" s="203"/>
      <c r="E14304" s="203"/>
      <c r="F14304" s="203"/>
    </row>
    <row r="14305" spans="2:6" ht="15.75">
      <c r="B14305" s="188"/>
      <c r="C14305" s="188"/>
      <c r="D14305" s="203"/>
      <c r="E14305" s="203"/>
      <c r="F14305" s="203"/>
    </row>
    <row r="14306" spans="2:6" ht="15.75">
      <c r="B14306" s="188"/>
      <c r="C14306" s="188"/>
      <c r="D14306" s="203"/>
      <c r="E14306" s="203"/>
      <c r="F14306" s="203"/>
    </row>
    <row r="14307" spans="2:6" ht="15.75">
      <c r="B14307" s="188"/>
      <c r="C14307" s="188"/>
      <c r="D14307" s="203"/>
      <c r="E14307" s="203"/>
      <c r="F14307" s="203"/>
    </row>
    <row r="14308" spans="2:6" ht="15.75">
      <c r="B14308" s="188"/>
      <c r="C14308" s="188"/>
      <c r="D14308" s="203"/>
      <c r="E14308" s="203"/>
      <c r="F14308" s="203"/>
    </row>
    <row r="14309" spans="2:6" ht="15.75">
      <c r="B14309" s="188"/>
      <c r="C14309" s="188"/>
      <c r="D14309" s="203"/>
      <c r="E14309" s="203"/>
      <c r="F14309" s="203"/>
    </row>
    <row r="14310" spans="2:6" ht="15.75">
      <c r="B14310" s="188"/>
      <c r="C14310" s="188"/>
      <c r="D14310" s="203"/>
      <c r="E14310" s="203"/>
      <c r="F14310" s="203"/>
    </row>
    <row r="14311" spans="2:6" ht="15.75">
      <c r="B14311" s="188"/>
      <c r="C14311" s="188"/>
      <c r="D14311" s="203"/>
      <c r="E14311" s="203"/>
      <c r="F14311" s="203"/>
    </row>
    <row r="14312" spans="2:6" ht="15.75">
      <c r="B14312" s="188"/>
      <c r="C14312" s="188"/>
      <c r="D14312" s="203"/>
      <c r="E14312" s="203"/>
      <c r="F14312" s="203"/>
    </row>
    <row r="14313" spans="2:6" ht="15.75">
      <c r="B14313" s="188"/>
      <c r="C14313" s="188"/>
      <c r="D14313" s="203"/>
      <c r="E14313" s="203"/>
      <c r="F14313" s="203"/>
    </row>
    <row r="14314" spans="2:6" ht="15.75">
      <c r="B14314" s="188"/>
      <c r="C14314" s="188"/>
      <c r="D14314" s="203"/>
      <c r="E14314" s="203"/>
      <c r="F14314" s="203"/>
    </row>
    <row r="14315" spans="2:6" ht="15.75">
      <c r="B14315" s="188"/>
      <c r="C14315" s="188"/>
      <c r="D14315" s="203"/>
      <c r="E14315" s="203"/>
      <c r="F14315" s="203"/>
    </row>
    <row r="14316" spans="2:6" ht="15.75">
      <c r="B14316" s="188"/>
      <c r="C14316" s="188"/>
      <c r="D14316" s="203"/>
      <c r="E14316" s="203"/>
      <c r="F14316" s="203"/>
    </row>
    <row r="14317" spans="2:6" ht="15.75">
      <c r="B14317" s="188"/>
      <c r="C14317" s="188"/>
      <c r="D14317" s="203"/>
      <c r="E14317" s="203"/>
      <c r="F14317" s="203"/>
    </row>
    <row r="14318" spans="2:6" ht="15.75">
      <c r="B14318" s="188"/>
      <c r="C14318" s="188"/>
      <c r="D14318" s="203"/>
      <c r="E14318" s="203"/>
      <c r="F14318" s="203"/>
    </row>
    <row r="14319" spans="2:6" ht="15.75">
      <c r="B14319" s="188"/>
      <c r="C14319" s="188"/>
      <c r="D14319" s="203"/>
      <c r="E14319" s="203"/>
      <c r="F14319" s="203"/>
    </row>
    <row r="14320" spans="2:6" ht="15.75">
      <c r="B14320" s="188"/>
      <c r="C14320" s="188"/>
      <c r="D14320" s="203"/>
      <c r="E14320" s="203"/>
      <c r="F14320" s="203"/>
    </row>
    <row r="14321" spans="2:6" ht="15.75">
      <c r="B14321" s="188"/>
      <c r="C14321" s="188"/>
      <c r="D14321" s="203"/>
      <c r="E14321" s="203"/>
      <c r="F14321" s="203"/>
    </row>
    <row r="14322" spans="2:6" ht="15.75">
      <c r="B14322" s="188"/>
      <c r="C14322" s="188"/>
      <c r="D14322" s="203"/>
      <c r="E14322" s="203"/>
      <c r="F14322" s="203"/>
    </row>
    <row r="14323" spans="2:6" ht="15.75">
      <c r="B14323" s="188"/>
      <c r="C14323" s="188"/>
      <c r="D14323" s="203"/>
      <c r="E14323" s="203"/>
      <c r="F14323" s="203"/>
    </row>
    <row r="14324" spans="2:6" ht="15.75">
      <c r="B14324" s="188"/>
      <c r="C14324" s="188"/>
      <c r="D14324" s="203"/>
      <c r="E14324" s="203"/>
      <c r="F14324" s="203"/>
    </row>
    <row r="14325" spans="2:6" ht="15.75">
      <c r="B14325" s="188"/>
      <c r="C14325" s="188"/>
      <c r="D14325" s="203"/>
      <c r="E14325" s="203"/>
      <c r="F14325" s="203"/>
    </row>
    <row r="14326" spans="2:6" ht="15.75">
      <c r="B14326" s="188"/>
      <c r="C14326" s="188"/>
      <c r="D14326" s="203"/>
      <c r="E14326" s="203"/>
      <c r="F14326" s="203"/>
    </row>
    <row r="14327" spans="2:6" ht="15.75">
      <c r="B14327" s="188"/>
      <c r="C14327" s="188"/>
      <c r="D14327" s="203"/>
      <c r="E14327" s="203"/>
      <c r="F14327" s="203"/>
    </row>
    <row r="14328" spans="2:6" ht="15.75">
      <c r="B14328" s="188"/>
      <c r="C14328" s="188"/>
      <c r="D14328" s="203"/>
      <c r="E14328" s="203"/>
      <c r="F14328" s="203"/>
    </row>
    <row r="14329" spans="2:6" ht="15.75">
      <c r="B14329" s="188"/>
      <c r="C14329" s="188"/>
      <c r="D14329" s="203"/>
      <c r="E14329" s="203"/>
      <c r="F14329" s="203"/>
    </row>
    <row r="14330" spans="2:6" ht="15.75">
      <c r="B14330" s="188"/>
      <c r="C14330" s="188"/>
      <c r="D14330" s="203"/>
      <c r="E14330" s="203"/>
      <c r="F14330" s="203"/>
    </row>
    <row r="14331" spans="2:6" ht="15.75">
      <c r="B14331" s="188"/>
      <c r="C14331" s="188"/>
      <c r="D14331" s="203"/>
      <c r="E14331" s="203"/>
      <c r="F14331" s="203"/>
    </row>
    <row r="14332" spans="2:6" ht="15.75">
      <c r="B14332" s="188"/>
      <c r="C14332" s="188"/>
      <c r="D14332" s="203"/>
      <c r="E14332" s="203"/>
      <c r="F14332" s="203"/>
    </row>
    <row r="14333" spans="2:6" ht="15.75">
      <c r="B14333" s="188"/>
      <c r="C14333" s="188"/>
      <c r="D14333" s="203"/>
      <c r="E14333" s="203"/>
      <c r="F14333" s="203"/>
    </row>
    <row r="14334" spans="2:6" ht="15.75">
      <c r="B14334" s="188"/>
      <c r="C14334" s="188"/>
      <c r="D14334" s="203"/>
      <c r="E14334" s="203"/>
      <c r="F14334" s="203"/>
    </row>
    <row r="14335" spans="2:6" ht="15.75">
      <c r="B14335" s="188"/>
      <c r="C14335" s="188"/>
      <c r="D14335" s="203"/>
      <c r="E14335" s="203"/>
      <c r="F14335" s="203"/>
    </row>
    <row r="14336" spans="2:6" ht="15.75">
      <c r="B14336" s="188"/>
      <c r="C14336" s="188"/>
      <c r="D14336" s="203"/>
      <c r="E14336" s="203"/>
      <c r="F14336" s="203"/>
    </row>
    <row r="14337" spans="2:6" ht="15.75">
      <c r="B14337" s="188"/>
      <c r="C14337" s="188"/>
      <c r="D14337" s="203"/>
      <c r="E14337" s="203"/>
      <c r="F14337" s="203"/>
    </row>
    <row r="14338" spans="2:6" ht="15.75">
      <c r="B14338" s="188"/>
      <c r="C14338" s="188"/>
      <c r="D14338" s="203"/>
      <c r="E14338" s="203"/>
      <c r="F14338" s="203"/>
    </row>
    <row r="14339" spans="2:6" ht="15.75">
      <c r="B14339" s="188"/>
      <c r="C14339" s="188"/>
      <c r="D14339" s="203"/>
      <c r="E14339" s="203"/>
      <c r="F14339" s="203"/>
    </row>
    <row r="14340" spans="2:6" ht="15.75">
      <c r="B14340" s="188"/>
      <c r="C14340" s="188"/>
      <c r="D14340" s="203"/>
      <c r="E14340" s="203"/>
      <c r="F14340" s="203"/>
    </row>
    <row r="14341" spans="2:6" ht="15.75">
      <c r="B14341" s="188"/>
      <c r="C14341" s="188"/>
      <c r="D14341" s="203"/>
      <c r="E14341" s="203"/>
      <c r="F14341" s="203"/>
    </row>
    <row r="14342" spans="2:6" ht="15.75">
      <c r="B14342" s="188"/>
      <c r="C14342" s="188"/>
      <c r="D14342" s="203"/>
      <c r="E14342" s="203"/>
      <c r="F14342" s="203"/>
    </row>
    <row r="14343" spans="2:6" ht="15.75">
      <c r="B14343" s="188"/>
      <c r="C14343" s="188"/>
      <c r="D14343" s="203"/>
      <c r="E14343" s="203"/>
      <c r="F14343" s="203"/>
    </row>
    <row r="14344" spans="2:6" ht="15.75">
      <c r="B14344" s="188"/>
      <c r="C14344" s="188"/>
      <c r="D14344" s="203"/>
      <c r="E14344" s="203"/>
      <c r="F14344" s="203"/>
    </row>
    <row r="14345" spans="2:6" ht="15.75">
      <c r="B14345" s="188"/>
      <c r="C14345" s="188"/>
      <c r="D14345" s="203"/>
      <c r="E14345" s="203"/>
      <c r="F14345" s="203"/>
    </row>
    <row r="14346" spans="2:6" ht="15.75">
      <c r="B14346" s="188"/>
      <c r="C14346" s="188"/>
      <c r="D14346" s="203"/>
      <c r="E14346" s="203"/>
      <c r="F14346" s="203"/>
    </row>
    <row r="14347" spans="2:6" ht="15.75">
      <c r="B14347" s="188"/>
      <c r="C14347" s="188"/>
      <c r="D14347" s="203"/>
      <c r="E14347" s="203"/>
      <c r="F14347" s="203"/>
    </row>
    <row r="14348" spans="2:6" ht="15.75">
      <c r="B14348" s="188"/>
      <c r="C14348" s="188"/>
      <c r="D14348" s="203"/>
      <c r="E14348" s="203"/>
      <c r="F14348" s="203"/>
    </row>
    <row r="14349" spans="2:6" ht="15.75">
      <c r="B14349" s="188"/>
      <c r="C14349" s="188"/>
      <c r="D14349" s="203"/>
      <c r="E14349" s="203"/>
      <c r="F14349" s="203"/>
    </row>
    <row r="14350" spans="2:6" ht="15.75">
      <c r="B14350" s="188"/>
      <c r="C14350" s="188"/>
      <c r="D14350" s="203"/>
      <c r="E14350" s="203"/>
      <c r="F14350" s="203"/>
    </row>
    <row r="14351" spans="2:6" ht="15.75">
      <c r="B14351" s="188"/>
      <c r="C14351" s="188"/>
      <c r="D14351" s="203"/>
      <c r="E14351" s="203"/>
      <c r="F14351" s="203"/>
    </row>
    <row r="14352" spans="2:6" ht="15.75">
      <c r="B14352" s="188"/>
      <c r="C14352" s="188"/>
      <c r="D14352" s="203"/>
      <c r="E14352" s="203"/>
      <c r="F14352" s="203"/>
    </row>
    <row r="14353" spans="2:6" ht="15.75">
      <c r="B14353" s="188"/>
      <c r="C14353" s="188"/>
      <c r="D14353" s="203"/>
      <c r="E14353" s="203"/>
      <c r="F14353" s="203"/>
    </row>
    <row r="14354" spans="2:6" ht="15.75">
      <c r="B14354" s="188"/>
      <c r="C14354" s="188"/>
      <c r="D14354" s="203"/>
      <c r="E14354" s="203"/>
      <c r="F14354" s="203"/>
    </row>
    <row r="14355" spans="2:6" ht="15.75">
      <c r="B14355" s="188"/>
      <c r="C14355" s="188"/>
      <c r="D14355" s="203"/>
      <c r="E14355" s="203"/>
      <c r="F14355" s="203"/>
    </row>
    <row r="14356" spans="2:6" ht="15.75">
      <c r="B14356" s="188"/>
      <c r="C14356" s="188"/>
      <c r="D14356" s="203"/>
      <c r="E14356" s="203"/>
      <c r="F14356" s="203"/>
    </row>
    <row r="14357" spans="2:6" ht="15.75">
      <c r="B14357" s="188"/>
      <c r="C14357" s="188"/>
      <c r="D14357" s="203"/>
      <c r="E14357" s="203"/>
      <c r="F14357" s="203"/>
    </row>
    <row r="14358" spans="2:6" ht="15.75">
      <c r="B14358" s="188"/>
      <c r="C14358" s="188"/>
      <c r="D14358" s="203"/>
      <c r="E14358" s="203"/>
      <c r="F14358" s="203"/>
    </row>
    <row r="14359" spans="2:6" ht="15.75">
      <c r="B14359" s="188"/>
      <c r="C14359" s="188"/>
      <c r="D14359" s="203"/>
      <c r="E14359" s="203"/>
      <c r="F14359" s="203"/>
    </row>
    <row r="14360" spans="2:6" ht="15.75">
      <c r="B14360" s="188"/>
      <c r="C14360" s="188"/>
      <c r="D14360" s="203"/>
      <c r="E14360" s="203"/>
      <c r="F14360" s="203"/>
    </row>
    <row r="14361" spans="2:6" ht="15.75">
      <c r="B14361" s="188"/>
      <c r="C14361" s="188"/>
      <c r="D14361" s="203"/>
      <c r="E14361" s="203"/>
      <c r="F14361" s="203"/>
    </row>
    <row r="14362" spans="2:6" ht="15.75">
      <c r="B14362" s="188"/>
      <c r="C14362" s="188"/>
      <c r="D14362" s="203"/>
      <c r="E14362" s="203"/>
      <c r="F14362" s="203"/>
    </row>
    <row r="14363" spans="2:6" ht="15.75">
      <c r="B14363" s="188"/>
      <c r="C14363" s="188"/>
      <c r="D14363" s="203"/>
      <c r="E14363" s="203"/>
      <c r="F14363" s="203"/>
    </row>
    <row r="14364" spans="2:6" ht="15.75">
      <c r="B14364" s="188"/>
      <c r="C14364" s="188"/>
      <c r="D14364" s="203"/>
      <c r="E14364" s="203"/>
      <c r="F14364" s="203"/>
    </row>
    <row r="14365" spans="2:6" ht="15.75">
      <c r="B14365" s="188"/>
      <c r="C14365" s="188"/>
      <c r="D14365" s="203"/>
      <c r="E14365" s="203"/>
      <c r="F14365" s="203"/>
    </row>
    <row r="14366" spans="2:6" ht="15.75">
      <c r="B14366" s="188"/>
      <c r="C14366" s="188"/>
      <c r="D14366" s="203"/>
      <c r="E14366" s="203"/>
      <c r="F14366" s="203"/>
    </row>
    <row r="14367" spans="2:6" ht="15.75">
      <c r="B14367" s="188"/>
      <c r="C14367" s="188"/>
      <c r="D14367" s="203"/>
      <c r="E14367" s="203"/>
      <c r="F14367" s="203"/>
    </row>
    <row r="14368" spans="2:6" ht="15.75">
      <c r="B14368" s="188"/>
      <c r="C14368" s="188"/>
      <c r="D14368" s="203"/>
      <c r="E14368" s="203"/>
      <c r="F14368" s="203"/>
    </row>
    <row r="14369" spans="2:6" ht="15.75">
      <c r="B14369" s="188"/>
      <c r="C14369" s="188"/>
      <c r="D14369" s="203"/>
      <c r="E14369" s="203"/>
      <c r="F14369" s="203"/>
    </row>
    <row r="14370" spans="2:6" ht="15.75">
      <c r="B14370" s="188"/>
      <c r="C14370" s="188"/>
      <c r="D14370" s="203"/>
      <c r="E14370" s="203"/>
      <c r="F14370" s="203"/>
    </row>
    <row r="14371" spans="2:6" ht="15.75">
      <c r="B14371" s="188"/>
      <c r="C14371" s="188"/>
      <c r="D14371" s="203"/>
      <c r="E14371" s="203"/>
      <c r="F14371" s="203"/>
    </row>
    <row r="14372" spans="2:6" ht="15.75">
      <c r="B14372" s="188"/>
      <c r="C14372" s="188"/>
      <c r="D14372" s="203"/>
      <c r="E14372" s="203"/>
      <c r="F14372" s="203"/>
    </row>
    <row r="14373" spans="2:6" ht="15.75">
      <c r="B14373" s="188"/>
      <c r="C14373" s="188"/>
      <c r="D14373" s="203"/>
      <c r="E14373" s="203"/>
      <c r="F14373" s="203"/>
    </row>
    <row r="14374" spans="2:6" ht="15.75">
      <c r="B14374" s="188"/>
      <c r="C14374" s="188"/>
      <c r="D14374" s="203"/>
      <c r="E14374" s="203"/>
      <c r="F14374" s="203"/>
    </row>
    <row r="14375" spans="2:6" ht="15.75">
      <c r="B14375" s="188"/>
      <c r="C14375" s="188"/>
      <c r="D14375" s="203"/>
      <c r="E14375" s="203"/>
      <c r="F14375" s="203"/>
    </row>
    <row r="14376" spans="2:6" ht="15.75">
      <c r="B14376" s="188"/>
      <c r="C14376" s="188"/>
      <c r="D14376" s="203"/>
      <c r="E14376" s="203"/>
      <c r="F14376" s="203"/>
    </row>
    <row r="14377" spans="2:6" ht="15.75">
      <c r="B14377" s="188"/>
      <c r="C14377" s="188"/>
      <c r="D14377" s="203"/>
      <c r="E14377" s="203"/>
      <c r="F14377" s="203"/>
    </row>
    <row r="14378" spans="2:6" ht="15.75">
      <c r="B14378" s="188"/>
      <c r="C14378" s="188"/>
      <c r="D14378" s="203"/>
      <c r="E14378" s="203"/>
      <c r="F14378" s="203"/>
    </row>
    <row r="14379" spans="2:6" ht="15.75">
      <c r="B14379" s="188"/>
      <c r="C14379" s="188"/>
      <c r="D14379" s="203"/>
      <c r="E14379" s="203"/>
      <c r="F14379" s="203"/>
    </row>
    <row r="14380" spans="2:6" ht="15.75">
      <c r="B14380" s="188"/>
      <c r="C14380" s="188"/>
      <c r="D14380" s="203"/>
      <c r="E14380" s="203"/>
      <c r="F14380" s="203"/>
    </row>
    <row r="14381" spans="2:6" ht="15.75">
      <c r="B14381" s="188"/>
      <c r="C14381" s="188"/>
      <c r="D14381" s="203"/>
      <c r="E14381" s="203"/>
      <c r="F14381" s="203"/>
    </row>
    <row r="14382" spans="2:6" ht="15.75">
      <c r="B14382" s="188"/>
      <c r="C14382" s="188"/>
      <c r="D14382" s="203"/>
      <c r="E14382" s="203"/>
      <c r="F14382" s="203"/>
    </row>
    <row r="14383" spans="2:6" ht="15.75">
      <c r="B14383" s="188"/>
      <c r="C14383" s="188"/>
      <c r="D14383" s="203"/>
      <c r="E14383" s="203"/>
      <c r="F14383" s="203"/>
    </row>
    <row r="14384" spans="2:6" ht="15.75">
      <c r="B14384" s="188"/>
      <c r="C14384" s="188"/>
      <c r="D14384" s="203"/>
      <c r="E14384" s="203"/>
      <c r="F14384" s="203"/>
    </row>
    <row r="14385" spans="2:6" ht="15.75">
      <c r="B14385" s="188"/>
      <c r="C14385" s="188"/>
      <c r="D14385" s="203"/>
      <c r="E14385" s="203"/>
      <c r="F14385" s="203"/>
    </row>
    <row r="14386" spans="2:6" ht="15.75">
      <c r="B14386" s="188"/>
      <c r="C14386" s="188"/>
      <c r="D14386" s="203"/>
      <c r="E14386" s="203"/>
      <c r="F14386" s="203"/>
    </row>
    <row r="14387" spans="2:6" ht="15.75">
      <c r="B14387" s="188"/>
      <c r="C14387" s="188"/>
      <c r="D14387" s="203"/>
      <c r="E14387" s="203"/>
      <c r="F14387" s="203"/>
    </row>
    <row r="14388" spans="2:6" ht="15.75">
      <c r="B14388" s="188"/>
      <c r="C14388" s="188"/>
      <c r="D14388" s="203"/>
      <c r="E14388" s="203"/>
      <c r="F14388" s="203"/>
    </row>
    <row r="14389" spans="2:6" ht="15.75">
      <c r="B14389" s="188"/>
      <c r="C14389" s="188"/>
      <c r="D14389" s="203"/>
      <c r="E14389" s="203"/>
      <c r="F14389" s="203"/>
    </row>
    <row r="14390" spans="2:6" ht="15.75">
      <c r="B14390" s="188"/>
      <c r="C14390" s="188"/>
      <c r="D14390" s="203"/>
      <c r="E14390" s="203"/>
      <c r="F14390" s="203"/>
    </row>
    <row r="14391" spans="2:6" ht="15.75">
      <c r="B14391" s="188"/>
      <c r="C14391" s="188"/>
      <c r="D14391" s="203"/>
      <c r="E14391" s="203"/>
      <c r="F14391" s="203"/>
    </row>
    <row r="14392" spans="2:6" ht="15.75">
      <c r="B14392" s="188"/>
      <c r="C14392" s="188"/>
      <c r="D14392" s="203"/>
      <c r="E14392" s="203"/>
      <c r="F14392" s="203"/>
    </row>
    <row r="14393" spans="2:6" ht="15.75">
      <c r="B14393" s="188"/>
      <c r="C14393" s="188"/>
      <c r="D14393" s="203"/>
      <c r="E14393" s="203"/>
      <c r="F14393" s="203"/>
    </row>
    <row r="14394" spans="2:6" ht="15.75">
      <c r="B14394" s="188"/>
      <c r="C14394" s="188"/>
      <c r="D14394" s="203"/>
      <c r="E14394" s="203"/>
      <c r="F14394" s="203"/>
    </row>
    <row r="14395" spans="2:6" ht="15.75">
      <c r="B14395" s="188"/>
      <c r="C14395" s="188"/>
      <c r="D14395" s="203"/>
      <c r="E14395" s="203"/>
      <c r="F14395" s="203"/>
    </row>
    <row r="14396" spans="2:6" ht="15.75">
      <c r="B14396" s="188"/>
      <c r="C14396" s="188"/>
      <c r="D14396" s="203"/>
      <c r="E14396" s="203"/>
      <c r="F14396" s="203"/>
    </row>
    <row r="14397" spans="2:6" ht="15.75">
      <c r="B14397" s="188"/>
      <c r="C14397" s="188"/>
      <c r="D14397" s="203"/>
      <c r="E14397" s="203"/>
      <c r="F14397" s="203"/>
    </row>
    <row r="14398" spans="2:6" ht="15.75">
      <c r="B14398" s="188"/>
      <c r="C14398" s="188"/>
      <c r="D14398" s="203"/>
      <c r="E14398" s="203"/>
      <c r="F14398" s="203"/>
    </row>
    <row r="14399" spans="2:6" ht="15.75">
      <c r="B14399" s="188"/>
      <c r="C14399" s="188"/>
      <c r="D14399" s="203"/>
      <c r="E14399" s="203"/>
      <c r="F14399" s="203"/>
    </row>
    <row r="14400" spans="2:6" ht="15.75">
      <c r="B14400" s="188"/>
      <c r="C14400" s="188"/>
      <c r="D14400" s="203"/>
      <c r="E14400" s="203"/>
      <c r="F14400" s="203"/>
    </row>
    <row r="14401" spans="2:6" ht="15.75">
      <c r="B14401" s="188"/>
      <c r="C14401" s="188"/>
      <c r="D14401" s="203"/>
      <c r="E14401" s="203"/>
      <c r="F14401" s="203"/>
    </row>
    <row r="14402" spans="2:6" ht="15.75">
      <c r="B14402" s="188"/>
      <c r="C14402" s="188"/>
      <c r="D14402" s="203"/>
      <c r="E14402" s="203"/>
      <c r="F14402" s="203"/>
    </row>
    <row r="14403" spans="2:6" ht="15.75">
      <c r="B14403" s="188"/>
      <c r="C14403" s="188"/>
      <c r="D14403" s="203"/>
      <c r="E14403" s="203"/>
      <c r="F14403" s="203"/>
    </row>
    <row r="14404" spans="2:6" ht="15.75">
      <c r="B14404" s="188"/>
      <c r="C14404" s="188"/>
      <c r="D14404" s="203"/>
      <c r="E14404" s="203"/>
      <c r="F14404" s="203"/>
    </row>
    <row r="14405" spans="2:6" ht="15.75">
      <c r="B14405" s="188"/>
      <c r="C14405" s="188"/>
      <c r="D14405" s="203"/>
      <c r="E14405" s="203"/>
      <c r="F14405" s="203"/>
    </row>
    <row r="14406" spans="2:6" ht="15.75">
      <c r="B14406" s="188"/>
      <c r="C14406" s="188"/>
      <c r="D14406" s="203"/>
      <c r="E14406" s="203"/>
      <c r="F14406" s="203"/>
    </row>
    <row r="14407" spans="2:6" ht="15.75">
      <c r="B14407" s="188"/>
      <c r="C14407" s="188"/>
      <c r="D14407" s="203"/>
      <c r="E14407" s="203"/>
      <c r="F14407" s="203"/>
    </row>
    <row r="14408" spans="2:6" ht="15.75">
      <c r="B14408" s="188"/>
      <c r="C14408" s="188"/>
      <c r="D14408" s="203"/>
      <c r="E14408" s="203"/>
      <c r="F14408" s="203"/>
    </row>
    <row r="14409" spans="2:6" ht="15.75">
      <c r="B14409" s="188"/>
      <c r="C14409" s="188"/>
      <c r="D14409" s="203"/>
      <c r="E14409" s="203"/>
      <c r="F14409" s="203"/>
    </row>
    <row r="14410" spans="2:6" ht="15.75">
      <c r="B14410" s="188"/>
      <c r="C14410" s="188"/>
      <c r="D14410" s="203"/>
      <c r="E14410" s="203"/>
      <c r="F14410" s="203"/>
    </row>
    <row r="14411" spans="2:6" ht="15.75">
      <c r="B14411" s="188"/>
      <c r="C14411" s="188"/>
      <c r="D14411" s="203"/>
      <c r="E14411" s="203"/>
      <c r="F14411" s="203"/>
    </row>
    <row r="14412" spans="2:6" ht="15.75">
      <c r="B14412" s="188"/>
      <c r="C14412" s="188"/>
      <c r="D14412" s="203"/>
      <c r="E14412" s="203"/>
      <c r="F14412" s="203"/>
    </row>
    <row r="14413" spans="2:6" ht="15.75">
      <c r="B14413" s="188"/>
      <c r="C14413" s="188"/>
      <c r="D14413" s="203"/>
      <c r="E14413" s="203"/>
      <c r="F14413" s="203"/>
    </row>
    <row r="14414" spans="2:6" ht="15.75">
      <c r="B14414" s="188"/>
      <c r="C14414" s="188"/>
      <c r="D14414" s="203"/>
      <c r="E14414" s="203"/>
      <c r="F14414" s="203"/>
    </row>
    <row r="14415" spans="2:6" ht="15.75">
      <c r="B14415" s="188"/>
      <c r="C14415" s="188"/>
      <c r="D14415" s="203"/>
      <c r="E14415" s="203"/>
      <c r="F14415" s="203"/>
    </row>
    <row r="14416" spans="2:6" ht="15.75">
      <c r="B14416" s="188"/>
      <c r="C14416" s="188"/>
      <c r="D14416" s="203"/>
      <c r="E14416" s="203"/>
      <c r="F14416" s="203"/>
    </row>
    <row r="14417" spans="2:6" ht="15.75">
      <c r="B14417" s="188"/>
      <c r="C14417" s="188"/>
      <c r="D14417" s="203"/>
      <c r="E14417" s="203"/>
      <c r="F14417" s="203"/>
    </row>
    <row r="14418" spans="2:6" ht="15.75">
      <c r="B14418" s="188"/>
      <c r="C14418" s="188"/>
      <c r="D14418" s="203"/>
      <c r="E14418" s="203"/>
      <c r="F14418" s="203"/>
    </row>
    <row r="14419" spans="2:6" ht="15.75">
      <c r="B14419" s="188"/>
      <c r="C14419" s="188"/>
      <c r="D14419" s="203"/>
      <c r="E14419" s="203"/>
      <c r="F14419" s="203"/>
    </row>
    <row r="14420" spans="2:6" ht="15.75">
      <c r="B14420" s="188"/>
      <c r="C14420" s="188"/>
      <c r="D14420" s="203"/>
      <c r="E14420" s="203"/>
      <c r="F14420" s="203"/>
    </row>
    <row r="14421" spans="2:6" ht="15.75">
      <c r="B14421" s="188"/>
      <c r="C14421" s="188"/>
      <c r="D14421" s="203"/>
      <c r="E14421" s="203"/>
      <c r="F14421" s="203"/>
    </row>
    <row r="14422" spans="2:6" ht="15.75">
      <c r="B14422" s="188"/>
      <c r="C14422" s="188"/>
      <c r="D14422" s="203"/>
      <c r="E14422" s="203"/>
      <c r="F14422" s="203"/>
    </row>
    <row r="14423" spans="2:6" ht="15.75">
      <c r="B14423" s="188"/>
      <c r="C14423" s="188"/>
      <c r="D14423" s="203"/>
      <c r="E14423" s="203"/>
      <c r="F14423" s="203"/>
    </row>
    <row r="14424" spans="2:6" ht="15.75">
      <c r="B14424" s="188"/>
      <c r="C14424" s="188"/>
      <c r="D14424" s="203"/>
      <c r="E14424" s="203"/>
      <c r="F14424" s="203"/>
    </row>
    <row r="14425" spans="2:6" ht="15.75">
      <c r="B14425" s="188"/>
      <c r="C14425" s="188"/>
      <c r="D14425" s="203"/>
      <c r="E14425" s="203"/>
      <c r="F14425" s="203"/>
    </row>
    <row r="14426" spans="2:6" ht="15.75">
      <c r="B14426" s="188"/>
      <c r="C14426" s="188"/>
      <c r="D14426" s="203"/>
      <c r="E14426" s="203"/>
      <c r="F14426" s="203"/>
    </row>
    <row r="14427" spans="2:6" ht="15.75">
      <c r="B14427" s="188"/>
      <c r="C14427" s="188"/>
      <c r="D14427" s="203"/>
      <c r="E14427" s="203"/>
      <c r="F14427" s="203"/>
    </row>
    <row r="14428" spans="2:6" ht="15.75">
      <c r="B14428" s="188"/>
      <c r="C14428" s="188"/>
      <c r="D14428" s="203"/>
      <c r="E14428" s="203"/>
      <c r="F14428" s="203"/>
    </row>
    <row r="14429" spans="2:6" ht="15.75">
      <c r="B14429" s="188"/>
      <c r="C14429" s="188"/>
      <c r="D14429" s="203"/>
      <c r="E14429" s="203"/>
      <c r="F14429" s="203"/>
    </row>
    <row r="14430" spans="2:6" ht="15.75">
      <c r="B14430" s="188"/>
      <c r="C14430" s="188"/>
      <c r="D14430" s="203"/>
      <c r="E14430" s="203"/>
      <c r="F14430" s="203"/>
    </row>
    <row r="14431" spans="2:6" ht="15.75">
      <c r="B14431" s="188"/>
      <c r="C14431" s="188"/>
      <c r="D14431" s="203"/>
      <c r="E14431" s="203"/>
      <c r="F14431" s="203"/>
    </row>
    <row r="14432" spans="2:6" ht="15.75">
      <c r="B14432" s="188"/>
      <c r="C14432" s="188"/>
      <c r="D14432" s="203"/>
      <c r="E14432" s="203"/>
      <c r="F14432" s="203"/>
    </row>
    <row r="14433" spans="2:6" ht="15.75">
      <c r="B14433" s="188"/>
      <c r="C14433" s="188"/>
      <c r="D14433" s="203"/>
      <c r="E14433" s="203"/>
      <c r="F14433" s="203"/>
    </row>
    <row r="14434" spans="2:6" ht="15.75">
      <c r="B14434" s="188"/>
      <c r="C14434" s="188"/>
      <c r="D14434" s="203"/>
      <c r="E14434" s="203"/>
      <c r="F14434" s="203"/>
    </row>
    <row r="14435" spans="2:6" ht="15.75">
      <c r="B14435" s="188"/>
      <c r="C14435" s="188"/>
      <c r="D14435" s="203"/>
      <c r="E14435" s="203"/>
      <c r="F14435" s="203"/>
    </row>
    <row r="14436" spans="2:6" ht="15.75">
      <c r="B14436" s="188"/>
      <c r="C14436" s="188"/>
      <c r="D14436" s="203"/>
      <c r="E14436" s="203"/>
      <c r="F14436" s="203"/>
    </row>
    <row r="14437" spans="2:6" ht="15.75">
      <c r="B14437" s="188"/>
      <c r="C14437" s="188"/>
      <c r="D14437" s="203"/>
      <c r="E14437" s="203"/>
      <c r="F14437" s="203"/>
    </row>
    <row r="14438" spans="2:6" ht="15.75">
      <c r="B14438" s="188"/>
      <c r="C14438" s="188"/>
      <c r="D14438" s="203"/>
      <c r="E14438" s="203"/>
      <c r="F14438" s="203"/>
    </row>
    <row r="14439" spans="2:6" ht="15.75">
      <c r="B14439" s="188"/>
      <c r="C14439" s="188"/>
      <c r="D14439" s="203"/>
      <c r="E14439" s="203"/>
      <c r="F14439" s="203"/>
    </row>
    <row r="14440" spans="2:6" ht="15.75">
      <c r="B14440" s="188"/>
      <c r="C14440" s="188"/>
      <c r="D14440" s="203"/>
      <c r="E14440" s="203"/>
      <c r="F14440" s="203"/>
    </row>
    <row r="14441" spans="2:6" ht="15.75">
      <c r="B14441" s="188"/>
      <c r="C14441" s="188"/>
      <c r="D14441" s="203"/>
      <c r="E14441" s="203"/>
      <c r="F14441" s="203"/>
    </row>
    <row r="14442" spans="2:6" ht="15.75">
      <c r="B14442" s="188"/>
      <c r="C14442" s="188"/>
      <c r="D14442" s="203"/>
      <c r="E14442" s="203"/>
      <c r="F14442" s="203"/>
    </row>
    <row r="14443" spans="2:6" ht="15.75">
      <c r="B14443" s="188"/>
      <c r="C14443" s="188"/>
      <c r="D14443" s="203"/>
      <c r="E14443" s="203"/>
      <c r="F14443" s="203"/>
    </row>
    <row r="14444" spans="2:6" ht="15.75">
      <c r="B14444" s="188"/>
      <c r="C14444" s="188"/>
      <c r="D14444" s="203"/>
      <c r="E14444" s="203"/>
      <c r="F14444" s="203"/>
    </row>
    <row r="14445" spans="2:6" ht="15.75">
      <c r="B14445" s="188"/>
      <c r="C14445" s="188"/>
      <c r="D14445" s="203"/>
      <c r="E14445" s="203"/>
      <c r="F14445" s="203"/>
    </row>
    <row r="14446" spans="2:6" ht="15.75">
      <c r="B14446" s="188"/>
      <c r="C14446" s="188"/>
      <c r="D14446" s="203"/>
      <c r="E14446" s="203"/>
      <c r="F14446" s="203"/>
    </row>
    <row r="14447" spans="2:6" ht="15.75">
      <c r="B14447" s="188"/>
      <c r="C14447" s="188"/>
      <c r="D14447" s="203"/>
      <c r="E14447" s="203"/>
      <c r="F14447" s="203"/>
    </row>
    <row r="14448" spans="2:6" ht="15.75">
      <c r="B14448" s="188"/>
      <c r="C14448" s="188"/>
      <c r="D14448" s="203"/>
      <c r="E14448" s="203"/>
      <c r="F14448" s="203"/>
    </row>
    <row r="14449" spans="2:6" ht="15.75">
      <c r="B14449" s="188"/>
      <c r="C14449" s="188"/>
      <c r="D14449" s="203"/>
      <c r="E14449" s="203"/>
      <c r="F14449" s="203"/>
    </row>
    <row r="14450" spans="2:6" ht="15.75">
      <c r="B14450" s="188"/>
      <c r="C14450" s="188"/>
      <c r="D14450" s="203"/>
      <c r="E14450" s="203"/>
      <c r="F14450" s="203"/>
    </row>
    <row r="14451" spans="2:6" ht="15.75">
      <c r="B14451" s="188"/>
      <c r="C14451" s="188"/>
      <c r="D14451" s="203"/>
      <c r="E14451" s="203"/>
      <c r="F14451" s="203"/>
    </row>
    <row r="14452" spans="2:6" ht="15.75">
      <c r="B14452" s="188"/>
      <c r="C14452" s="188"/>
      <c r="D14452" s="203"/>
      <c r="E14452" s="203"/>
      <c r="F14452" s="203"/>
    </row>
    <row r="14453" spans="2:6" ht="15.75">
      <c r="B14453" s="188"/>
      <c r="C14453" s="188"/>
      <c r="D14453" s="203"/>
      <c r="E14453" s="203"/>
      <c r="F14453" s="203"/>
    </row>
    <row r="14454" spans="2:6" ht="15.75">
      <c r="B14454" s="188"/>
      <c r="C14454" s="188"/>
      <c r="D14454" s="203"/>
      <c r="E14454" s="203"/>
      <c r="F14454" s="203"/>
    </row>
    <row r="14455" spans="2:6" ht="15.75">
      <c r="B14455" s="188"/>
      <c r="C14455" s="188"/>
      <c r="D14455" s="203"/>
      <c r="E14455" s="203"/>
      <c r="F14455" s="203"/>
    </row>
    <row r="14456" spans="2:6" ht="15.75">
      <c r="B14456" s="188"/>
      <c r="C14456" s="188"/>
      <c r="D14456" s="203"/>
      <c r="E14456" s="203"/>
      <c r="F14456" s="203"/>
    </row>
    <row r="14457" spans="2:6" ht="15.75">
      <c r="B14457" s="188"/>
      <c r="C14457" s="188"/>
      <c r="D14457" s="203"/>
      <c r="E14457" s="203"/>
      <c r="F14457" s="203"/>
    </row>
    <row r="14458" spans="2:6" ht="15.75">
      <c r="B14458" s="188"/>
      <c r="C14458" s="188"/>
      <c r="D14458" s="203"/>
      <c r="E14458" s="203"/>
      <c r="F14458" s="203"/>
    </row>
    <row r="14459" spans="2:6" ht="15.75">
      <c r="B14459" s="188"/>
      <c r="C14459" s="188"/>
      <c r="D14459" s="203"/>
      <c r="E14459" s="203"/>
      <c r="F14459" s="203"/>
    </row>
    <row r="14460" spans="2:6" ht="15.75">
      <c r="B14460" s="188"/>
      <c r="C14460" s="188"/>
      <c r="D14460" s="203"/>
      <c r="E14460" s="203"/>
      <c r="F14460" s="203"/>
    </row>
    <row r="14461" spans="2:6" ht="15.75">
      <c r="B14461" s="188"/>
      <c r="C14461" s="188"/>
      <c r="D14461" s="203"/>
      <c r="E14461" s="203"/>
      <c r="F14461" s="203"/>
    </row>
    <row r="14462" spans="2:6" ht="15.75">
      <c r="B14462" s="188"/>
      <c r="C14462" s="188"/>
      <c r="D14462" s="203"/>
      <c r="E14462" s="203"/>
      <c r="F14462" s="203"/>
    </row>
    <row r="14463" spans="2:6" ht="15.75">
      <c r="B14463" s="188"/>
      <c r="C14463" s="188"/>
      <c r="D14463" s="203"/>
      <c r="E14463" s="203"/>
      <c r="F14463" s="203"/>
    </row>
    <row r="14464" spans="2:6" ht="15.75">
      <c r="B14464" s="188"/>
      <c r="C14464" s="188"/>
      <c r="D14464" s="203"/>
      <c r="E14464" s="203"/>
      <c r="F14464" s="203"/>
    </row>
    <row r="14465" spans="2:6" ht="15.75">
      <c r="B14465" s="188"/>
      <c r="C14465" s="188"/>
      <c r="D14465" s="203"/>
      <c r="E14465" s="203"/>
      <c r="F14465" s="203"/>
    </row>
    <row r="14466" spans="2:6" ht="15.75">
      <c r="B14466" s="188"/>
      <c r="C14466" s="188"/>
      <c r="D14466" s="203"/>
      <c r="E14466" s="203"/>
      <c r="F14466" s="203"/>
    </row>
    <row r="14467" spans="2:6" ht="15.75">
      <c r="B14467" s="188"/>
      <c r="C14467" s="188"/>
      <c r="D14467" s="203"/>
      <c r="E14467" s="203"/>
      <c r="F14467" s="203"/>
    </row>
    <row r="14468" spans="2:6" ht="15.75">
      <c r="B14468" s="188"/>
      <c r="C14468" s="188"/>
      <c r="D14468" s="203"/>
      <c r="E14468" s="203"/>
      <c r="F14468" s="203"/>
    </row>
    <row r="14469" spans="2:6" ht="15.75">
      <c r="B14469" s="188"/>
      <c r="C14469" s="188"/>
      <c r="D14469" s="203"/>
      <c r="E14469" s="203"/>
      <c r="F14469" s="203"/>
    </row>
    <row r="14470" spans="2:6" ht="15.75">
      <c r="B14470" s="188"/>
      <c r="C14470" s="188"/>
      <c r="D14470" s="203"/>
      <c r="E14470" s="203"/>
      <c r="F14470" s="203"/>
    </row>
    <row r="14471" spans="2:6" ht="15.75">
      <c r="B14471" s="188"/>
      <c r="C14471" s="188"/>
      <c r="D14471" s="203"/>
      <c r="E14471" s="203"/>
      <c r="F14471" s="203"/>
    </row>
    <row r="14472" spans="2:6" ht="15.75">
      <c r="B14472" s="188"/>
      <c r="C14472" s="188"/>
      <c r="D14472" s="203"/>
      <c r="E14472" s="203"/>
      <c r="F14472" s="203"/>
    </row>
    <row r="14473" spans="2:6" ht="15.75">
      <c r="B14473" s="188"/>
      <c r="C14473" s="188"/>
      <c r="D14473" s="203"/>
      <c r="E14473" s="203"/>
      <c r="F14473" s="203"/>
    </row>
    <row r="14474" spans="2:6" ht="15.75">
      <c r="B14474" s="188"/>
      <c r="C14474" s="188"/>
      <c r="D14474" s="203"/>
      <c r="E14474" s="203"/>
      <c r="F14474" s="203"/>
    </row>
    <row r="14475" spans="2:6" ht="15.75">
      <c r="B14475" s="188"/>
      <c r="C14475" s="188"/>
      <c r="D14475" s="203"/>
      <c r="E14475" s="203"/>
      <c r="F14475" s="203"/>
    </row>
    <row r="14476" spans="2:6" ht="15.75">
      <c r="B14476" s="188"/>
      <c r="C14476" s="188"/>
      <c r="D14476" s="203"/>
      <c r="E14476" s="203"/>
      <c r="F14476" s="203"/>
    </row>
    <row r="14477" spans="2:6" ht="15.75">
      <c r="B14477" s="188"/>
      <c r="C14477" s="188"/>
      <c r="D14477" s="203"/>
      <c r="E14477" s="203"/>
      <c r="F14477" s="203"/>
    </row>
    <row r="14478" spans="2:6" ht="15.75">
      <c r="B14478" s="188"/>
      <c r="C14478" s="188"/>
      <c r="D14478" s="203"/>
      <c r="E14478" s="203"/>
      <c r="F14478" s="203"/>
    </row>
    <row r="14479" spans="2:6" ht="15.75">
      <c r="B14479" s="188"/>
      <c r="C14479" s="188"/>
      <c r="D14479" s="203"/>
      <c r="E14479" s="203"/>
      <c r="F14479" s="203"/>
    </row>
    <row r="14480" spans="2:6" ht="15.75">
      <c r="B14480" s="188"/>
      <c r="C14480" s="188"/>
      <c r="D14480" s="203"/>
      <c r="E14480" s="203"/>
      <c r="F14480" s="203"/>
    </row>
    <row r="14481" spans="2:6" ht="15.75">
      <c r="B14481" s="188"/>
      <c r="C14481" s="188"/>
      <c r="D14481" s="203"/>
      <c r="E14481" s="203"/>
      <c r="F14481" s="203"/>
    </row>
    <row r="14482" spans="2:6" ht="15.75">
      <c r="B14482" s="188"/>
      <c r="C14482" s="188"/>
      <c r="D14482" s="203"/>
      <c r="E14482" s="203"/>
      <c r="F14482" s="203"/>
    </row>
    <row r="14483" spans="2:6" ht="15.75">
      <c r="B14483" s="188"/>
      <c r="C14483" s="188"/>
      <c r="D14483" s="203"/>
      <c r="E14483" s="203"/>
      <c r="F14483" s="203"/>
    </row>
    <row r="14484" spans="2:6" ht="15.75">
      <c r="B14484" s="188"/>
      <c r="C14484" s="188"/>
      <c r="D14484" s="203"/>
      <c r="E14484" s="203"/>
      <c r="F14484" s="203"/>
    </row>
    <row r="14485" spans="2:6" ht="15.75">
      <c r="B14485" s="188"/>
      <c r="C14485" s="188"/>
      <c r="D14485" s="203"/>
      <c r="E14485" s="203"/>
      <c r="F14485" s="203"/>
    </row>
    <row r="14486" spans="2:6" ht="15.75">
      <c r="B14486" s="188"/>
      <c r="C14486" s="188"/>
      <c r="D14486" s="203"/>
      <c r="E14486" s="203"/>
      <c r="F14486" s="203"/>
    </row>
    <row r="14487" spans="2:6" ht="15.75">
      <c r="B14487" s="188"/>
      <c r="C14487" s="188"/>
      <c r="D14487" s="203"/>
      <c r="E14487" s="203"/>
      <c r="F14487" s="203"/>
    </row>
    <row r="14488" spans="2:6" ht="15.75">
      <c r="B14488" s="188"/>
      <c r="C14488" s="188"/>
      <c r="D14488" s="203"/>
      <c r="E14488" s="203"/>
      <c r="F14488" s="203"/>
    </row>
    <row r="14489" spans="2:6" ht="15.75">
      <c r="B14489" s="188"/>
      <c r="C14489" s="188"/>
      <c r="D14489" s="203"/>
      <c r="E14489" s="203"/>
      <c r="F14489" s="203"/>
    </row>
    <row r="14490" spans="2:6" ht="15.75">
      <c r="B14490" s="188"/>
      <c r="C14490" s="188"/>
      <c r="D14490" s="203"/>
      <c r="E14490" s="203"/>
      <c r="F14490" s="203"/>
    </row>
    <row r="14491" spans="2:6" ht="15.75">
      <c r="B14491" s="188"/>
      <c r="C14491" s="188"/>
      <c r="D14491" s="203"/>
      <c r="E14491" s="203"/>
      <c r="F14491" s="203"/>
    </row>
    <row r="14492" spans="2:6" ht="15.75">
      <c r="B14492" s="188"/>
      <c r="C14492" s="188"/>
      <c r="D14492" s="203"/>
      <c r="E14492" s="203"/>
      <c r="F14492" s="203"/>
    </row>
    <row r="14493" spans="2:6" ht="15.75">
      <c r="B14493" s="188"/>
      <c r="C14493" s="188"/>
      <c r="D14493" s="203"/>
      <c r="E14493" s="203"/>
      <c r="F14493" s="203"/>
    </row>
    <row r="14494" spans="2:6" ht="15.75">
      <c r="B14494" s="188"/>
      <c r="C14494" s="188"/>
      <c r="D14494" s="203"/>
      <c r="E14494" s="203"/>
      <c r="F14494" s="203"/>
    </row>
    <row r="14495" spans="2:6" ht="15.75">
      <c r="B14495" s="188"/>
      <c r="C14495" s="188"/>
      <c r="D14495" s="203"/>
      <c r="E14495" s="203"/>
      <c r="F14495" s="203"/>
    </row>
    <row r="14496" spans="2:6" ht="15.75">
      <c r="B14496" s="188"/>
      <c r="C14496" s="188"/>
      <c r="D14496" s="203"/>
      <c r="E14496" s="203"/>
      <c r="F14496" s="203"/>
    </row>
    <row r="14497" spans="2:6" ht="15.75">
      <c r="B14497" s="188"/>
      <c r="C14497" s="188"/>
      <c r="D14497" s="203"/>
      <c r="E14497" s="203"/>
      <c r="F14497" s="203"/>
    </row>
    <row r="14498" spans="2:6" ht="15.75">
      <c r="B14498" s="188"/>
      <c r="C14498" s="188"/>
      <c r="D14498" s="203"/>
      <c r="E14498" s="203"/>
      <c r="F14498" s="203"/>
    </row>
    <row r="14499" spans="2:6" ht="15.75">
      <c r="B14499" s="188"/>
      <c r="C14499" s="188"/>
      <c r="D14499" s="203"/>
      <c r="E14499" s="203"/>
      <c r="F14499" s="203"/>
    </row>
    <row r="14500" spans="2:6" ht="15.75">
      <c r="B14500" s="188"/>
      <c r="C14500" s="188"/>
      <c r="D14500" s="203"/>
      <c r="E14500" s="203"/>
      <c r="F14500" s="203"/>
    </row>
    <row r="14501" spans="2:6" ht="15.75">
      <c r="B14501" s="188"/>
      <c r="C14501" s="188"/>
      <c r="D14501" s="203"/>
      <c r="E14501" s="203"/>
      <c r="F14501" s="203"/>
    </row>
    <row r="14502" spans="2:6" ht="15.75">
      <c r="B14502" s="188"/>
      <c r="C14502" s="188"/>
      <c r="D14502" s="203"/>
      <c r="E14502" s="203"/>
      <c r="F14502" s="203"/>
    </row>
    <row r="14503" spans="2:6" ht="15.75">
      <c r="B14503" s="188"/>
      <c r="C14503" s="188"/>
      <c r="D14503" s="203"/>
      <c r="E14503" s="203"/>
      <c r="F14503" s="203"/>
    </row>
    <row r="14504" spans="2:6" ht="15.75">
      <c r="B14504" s="188"/>
      <c r="C14504" s="188"/>
      <c r="D14504" s="203"/>
      <c r="E14504" s="203"/>
      <c r="F14504" s="203"/>
    </row>
    <row r="14505" spans="2:6" ht="15.75">
      <c r="B14505" s="188"/>
      <c r="C14505" s="188"/>
      <c r="D14505" s="203"/>
      <c r="E14505" s="203"/>
      <c r="F14505" s="203"/>
    </row>
    <row r="14506" spans="2:6" ht="15.75">
      <c r="B14506" s="188"/>
      <c r="C14506" s="188"/>
      <c r="D14506" s="203"/>
      <c r="E14506" s="203"/>
      <c r="F14506" s="203"/>
    </row>
    <row r="14507" spans="2:6" ht="15.75">
      <c r="B14507" s="188"/>
      <c r="C14507" s="188"/>
      <c r="D14507" s="203"/>
      <c r="E14507" s="203"/>
      <c r="F14507" s="203"/>
    </row>
    <row r="14508" spans="2:6" ht="15.75">
      <c r="B14508" s="188"/>
      <c r="C14508" s="188"/>
      <c r="D14508" s="203"/>
      <c r="E14508" s="203"/>
      <c r="F14508" s="203"/>
    </row>
    <row r="14509" spans="2:6" ht="15.75">
      <c r="B14509" s="188"/>
      <c r="C14509" s="188"/>
      <c r="D14509" s="203"/>
      <c r="E14509" s="203"/>
      <c r="F14509" s="203"/>
    </row>
    <row r="14510" spans="2:6" ht="15.75">
      <c r="B14510" s="188"/>
      <c r="C14510" s="188"/>
      <c r="D14510" s="203"/>
      <c r="E14510" s="203"/>
      <c r="F14510" s="203"/>
    </row>
    <row r="14511" spans="2:6" ht="15.75">
      <c r="B14511" s="188"/>
      <c r="C14511" s="188"/>
      <c r="D14511" s="203"/>
      <c r="E14511" s="203"/>
      <c r="F14511" s="203"/>
    </row>
    <row r="14512" spans="2:6" ht="15.75">
      <c r="B14512" s="188"/>
      <c r="C14512" s="188"/>
      <c r="D14512" s="203"/>
      <c r="E14512" s="203"/>
      <c r="F14512" s="203"/>
    </row>
    <row r="14513" spans="2:6" ht="15.75">
      <c r="B14513" s="188"/>
      <c r="C14513" s="188"/>
      <c r="D14513" s="203"/>
      <c r="E14513" s="203"/>
      <c r="F14513" s="203"/>
    </row>
    <row r="14514" spans="2:6" ht="15.75">
      <c r="B14514" s="188"/>
      <c r="C14514" s="188"/>
      <c r="D14514" s="203"/>
      <c r="E14514" s="203"/>
      <c r="F14514" s="203"/>
    </row>
    <row r="14515" spans="2:6" ht="15.75">
      <c r="B14515" s="188"/>
      <c r="C14515" s="188"/>
      <c r="D14515" s="203"/>
      <c r="E14515" s="203"/>
      <c r="F14515" s="203"/>
    </row>
    <row r="14516" spans="2:6" ht="15.75">
      <c r="B14516" s="188"/>
      <c r="C14516" s="188"/>
      <c r="D14516" s="203"/>
      <c r="E14516" s="203"/>
      <c r="F14516" s="203"/>
    </row>
    <row r="14517" spans="2:6" ht="15.75">
      <c r="B14517" s="188"/>
      <c r="C14517" s="188"/>
      <c r="D14517" s="203"/>
      <c r="E14517" s="203"/>
      <c r="F14517" s="203"/>
    </row>
    <row r="14518" spans="2:6" ht="15.75">
      <c r="B14518" s="188"/>
      <c r="C14518" s="188"/>
      <c r="D14518" s="203"/>
      <c r="E14518" s="203"/>
      <c r="F14518" s="203"/>
    </row>
    <row r="14519" spans="2:6" ht="15.75">
      <c r="B14519" s="188"/>
      <c r="C14519" s="188"/>
      <c r="D14519" s="203"/>
      <c r="E14519" s="203"/>
      <c r="F14519" s="203"/>
    </row>
    <row r="14520" spans="2:6" ht="15.75">
      <c r="B14520" s="188"/>
      <c r="C14520" s="188"/>
      <c r="D14520" s="203"/>
      <c r="E14520" s="203"/>
      <c r="F14520" s="203"/>
    </row>
    <row r="14521" spans="2:6" ht="15.75">
      <c r="B14521" s="188"/>
      <c r="C14521" s="188"/>
      <c r="D14521" s="203"/>
      <c r="E14521" s="203"/>
      <c r="F14521" s="203"/>
    </row>
    <row r="14522" spans="2:6" ht="15.75">
      <c r="B14522" s="188"/>
      <c r="C14522" s="188"/>
      <c r="D14522" s="203"/>
      <c r="E14522" s="203"/>
      <c r="F14522" s="203"/>
    </row>
    <row r="14523" spans="2:6" ht="15.75">
      <c r="B14523" s="188"/>
      <c r="C14523" s="188"/>
      <c r="D14523" s="203"/>
      <c r="E14523" s="203"/>
      <c r="F14523" s="203"/>
    </row>
    <row r="14524" spans="2:6" ht="15.75">
      <c r="B14524" s="188"/>
      <c r="C14524" s="188"/>
      <c r="D14524" s="203"/>
      <c r="E14524" s="203"/>
      <c r="F14524" s="203"/>
    </row>
    <row r="14525" spans="2:6" ht="15.75">
      <c r="B14525" s="188"/>
      <c r="C14525" s="188"/>
      <c r="D14525" s="203"/>
      <c r="E14525" s="203"/>
      <c r="F14525" s="203"/>
    </row>
    <row r="14526" spans="2:6" ht="15.75">
      <c r="B14526" s="188"/>
      <c r="C14526" s="188"/>
      <c r="D14526" s="203"/>
      <c r="E14526" s="203"/>
      <c r="F14526" s="203"/>
    </row>
    <row r="14527" spans="2:6" ht="15.75">
      <c r="B14527" s="188"/>
      <c r="C14527" s="188"/>
      <c r="D14527" s="203"/>
      <c r="E14527" s="203"/>
      <c r="F14527" s="203"/>
    </row>
    <row r="14528" spans="2:6" ht="15.75">
      <c r="B14528" s="188"/>
      <c r="C14528" s="188"/>
      <c r="D14528" s="203"/>
      <c r="E14528" s="203"/>
      <c r="F14528" s="203"/>
    </row>
    <row r="14529" spans="2:6" ht="15.75">
      <c r="B14529" s="188"/>
      <c r="C14529" s="188"/>
      <c r="D14529" s="203"/>
      <c r="E14529" s="203"/>
      <c r="F14529" s="203"/>
    </row>
    <row r="14530" spans="2:6" ht="15.75">
      <c r="B14530" s="188"/>
      <c r="C14530" s="188"/>
      <c r="D14530" s="203"/>
      <c r="E14530" s="203"/>
      <c r="F14530" s="203"/>
    </row>
    <row r="14531" spans="2:6" ht="15.75">
      <c r="B14531" s="188"/>
      <c r="C14531" s="188"/>
      <c r="D14531" s="203"/>
      <c r="E14531" s="203"/>
      <c r="F14531" s="203"/>
    </row>
    <row r="14532" spans="2:6" ht="15.75">
      <c r="B14532" s="188"/>
      <c r="C14532" s="188"/>
      <c r="D14532" s="203"/>
      <c r="E14532" s="203"/>
      <c r="F14532" s="203"/>
    </row>
    <row r="14533" spans="2:6" ht="15.75">
      <c r="B14533" s="188"/>
      <c r="C14533" s="188"/>
      <c r="D14533" s="203"/>
      <c r="E14533" s="203"/>
      <c r="F14533" s="203"/>
    </row>
    <row r="14534" spans="2:6" ht="15.75">
      <c r="B14534" s="188"/>
      <c r="C14534" s="188"/>
      <c r="D14534" s="203"/>
      <c r="E14534" s="203"/>
      <c r="F14534" s="203"/>
    </row>
    <row r="14535" spans="2:6" ht="15.75">
      <c r="B14535" s="188"/>
      <c r="C14535" s="188"/>
      <c r="D14535" s="203"/>
      <c r="E14535" s="203"/>
      <c r="F14535" s="203"/>
    </row>
    <row r="14536" spans="2:6" ht="15.75">
      <c r="B14536" s="188"/>
      <c r="C14536" s="188"/>
      <c r="D14536" s="203"/>
      <c r="E14536" s="203"/>
      <c r="F14536" s="203"/>
    </row>
    <row r="14537" spans="2:6" ht="15.75">
      <c r="B14537" s="188"/>
      <c r="C14537" s="188"/>
      <c r="D14537" s="203"/>
      <c r="E14537" s="203"/>
      <c r="F14537" s="203"/>
    </row>
    <row r="14538" spans="2:6" ht="15.75">
      <c r="B14538" s="188"/>
      <c r="C14538" s="188"/>
      <c r="D14538" s="203"/>
      <c r="E14538" s="203"/>
      <c r="F14538" s="203"/>
    </row>
    <row r="14539" spans="2:6" ht="15.75">
      <c r="B14539" s="188"/>
      <c r="C14539" s="188"/>
      <c r="D14539" s="203"/>
      <c r="E14539" s="203"/>
      <c r="F14539" s="203"/>
    </row>
    <row r="14540" spans="2:6" ht="15.75">
      <c r="B14540" s="188"/>
      <c r="C14540" s="188"/>
      <c r="D14540" s="203"/>
      <c r="E14540" s="203"/>
      <c r="F14540" s="203"/>
    </row>
    <row r="14541" spans="2:6" ht="15.75">
      <c r="B14541" s="188"/>
      <c r="C14541" s="188"/>
      <c r="D14541" s="203"/>
      <c r="E14541" s="203"/>
      <c r="F14541" s="203"/>
    </row>
    <row r="14542" spans="2:6" ht="15.75">
      <c r="B14542" s="188"/>
      <c r="C14542" s="188"/>
      <c r="D14542" s="203"/>
      <c r="E14542" s="203"/>
      <c r="F14542" s="203"/>
    </row>
    <row r="14543" spans="2:6" ht="15.75">
      <c r="B14543" s="188"/>
      <c r="C14543" s="188"/>
      <c r="D14543" s="203"/>
      <c r="E14543" s="203"/>
      <c r="F14543" s="203"/>
    </row>
    <row r="14544" spans="2:6" ht="15.75">
      <c r="B14544" s="188"/>
      <c r="C14544" s="188"/>
      <c r="D14544" s="203"/>
      <c r="E14544" s="203"/>
      <c r="F14544" s="203"/>
    </row>
    <row r="14545" spans="2:6" ht="15.75">
      <c r="B14545" s="188"/>
      <c r="C14545" s="188"/>
      <c r="D14545" s="203"/>
      <c r="E14545" s="203"/>
      <c r="F14545" s="203"/>
    </row>
    <row r="14546" spans="2:6" ht="15.75">
      <c r="B14546" s="188"/>
      <c r="C14546" s="188"/>
      <c r="D14546" s="203"/>
      <c r="E14546" s="203"/>
      <c r="F14546" s="203"/>
    </row>
    <row r="14547" spans="2:6" ht="15.75">
      <c r="B14547" s="188"/>
      <c r="C14547" s="188"/>
      <c r="D14547" s="203"/>
      <c r="E14547" s="203"/>
      <c r="F14547" s="203"/>
    </row>
    <row r="14548" spans="2:6" ht="15.75">
      <c r="B14548" s="188"/>
      <c r="C14548" s="188"/>
      <c r="D14548" s="203"/>
      <c r="E14548" s="203"/>
      <c r="F14548" s="203"/>
    </row>
    <row r="14549" spans="2:6" ht="15.75">
      <c r="B14549" s="188"/>
      <c r="C14549" s="188"/>
      <c r="D14549" s="203"/>
      <c r="E14549" s="203"/>
      <c r="F14549" s="203"/>
    </row>
    <row r="14550" spans="2:6" ht="15.75">
      <c r="B14550" s="188"/>
      <c r="C14550" s="188"/>
      <c r="D14550" s="203"/>
      <c r="E14550" s="203"/>
      <c r="F14550" s="203"/>
    </row>
    <row r="14551" spans="2:6" ht="15.75">
      <c r="B14551" s="188"/>
      <c r="C14551" s="188"/>
      <c r="D14551" s="203"/>
      <c r="E14551" s="203"/>
      <c r="F14551" s="203"/>
    </row>
    <row r="14552" spans="2:6" ht="15.75">
      <c r="B14552" s="188"/>
      <c r="C14552" s="188"/>
      <c r="D14552" s="203"/>
      <c r="E14552" s="203"/>
      <c r="F14552" s="203"/>
    </row>
    <row r="14553" spans="2:6" ht="15.75">
      <c r="B14553" s="188"/>
      <c r="C14553" s="188"/>
      <c r="D14553" s="203"/>
      <c r="E14553" s="203"/>
      <c r="F14553" s="203"/>
    </row>
    <row r="14554" spans="2:6" ht="15.75">
      <c r="B14554" s="188"/>
      <c r="C14554" s="188"/>
      <c r="D14554" s="203"/>
      <c r="E14554" s="203"/>
      <c r="F14554" s="203"/>
    </row>
    <row r="14555" spans="2:6" ht="15.75">
      <c r="B14555" s="188"/>
      <c r="C14555" s="188"/>
      <c r="D14555" s="203"/>
      <c r="E14555" s="203"/>
      <c r="F14555" s="203"/>
    </row>
    <row r="14556" spans="2:6" ht="15.75">
      <c r="B14556" s="188"/>
      <c r="C14556" s="188"/>
      <c r="D14556" s="203"/>
      <c r="E14556" s="203"/>
      <c r="F14556" s="203"/>
    </row>
    <row r="14557" spans="2:6" ht="15.75">
      <c r="B14557" s="188"/>
      <c r="C14557" s="188"/>
      <c r="D14557" s="203"/>
      <c r="E14557" s="203"/>
      <c r="F14557" s="203"/>
    </row>
    <row r="14558" spans="2:6" ht="15.75">
      <c r="B14558" s="188"/>
      <c r="C14558" s="188"/>
      <c r="D14558" s="203"/>
      <c r="E14558" s="203"/>
      <c r="F14558" s="203"/>
    </row>
    <row r="14559" spans="2:6" ht="15.75">
      <c r="B14559" s="188"/>
      <c r="C14559" s="188"/>
      <c r="D14559" s="203"/>
      <c r="E14559" s="203"/>
      <c r="F14559" s="203"/>
    </row>
    <row r="14560" spans="2:6" ht="15.75">
      <c r="B14560" s="188"/>
      <c r="C14560" s="188"/>
      <c r="D14560" s="203"/>
      <c r="E14560" s="203"/>
      <c r="F14560" s="203"/>
    </row>
    <row r="14561" spans="2:6" ht="15.75">
      <c r="B14561" s="188"/>
      <c r="C14561" s="188"/>
      <c r="D14561" s="203"/>
      <c r="E14561" s="203"/>
      <c r="F14561" s="203"/>
    </row>
    <row r="14562" spans="2:6" ht="15.75">
      <c r="B14562" s="188"/>
      <c r="C14562" s="188"/>
      <c r="D14562" s="203"/>
      <c r="E14562" s="203"/>
      <c r="F14562" s="203"/>
    </row>
    <row r="14563" spans="2:6" ht="15.75">
      <c r="B14563" s="188"/>
      <c r="C14563" s="188"/>
      <c r="D14563" s="203"/>
      <c r="E14563" s="203"/>
      <c r="F14563" s="203"/>
    </row>
    <row r="14564" spans="2:6" ht="15.75">
      <c r="B14564" s="188"/>
      <c r="C14564" s="188"/>
      <c r="D14564" s="203"/>
      <c r="E14564" s="203"/>
      <c r="F14564" s="203"/>
    </row>
    <row r="14565" spans="2:6" ht="15.75">
      <c r="B14565" s="188"/>
      <c r="C14565" s="188"/>
      <c r="D14565" s="203"/>
      <c r="E14565" s="203"/>
      <c r="F14565" s="203"/>
    </row>
    <row r="14566" spans="2:6" ht="15.75">
      <c r="B14566" s="188"/>
      <c r="C14566" s="188"/>
      <c r="D14566" s="203"/>
      <c r="E14566" s="203"/>
      <c r="F14566" s="203"/>
    </row>
    <row r="14567" spans="2:6" ht="15.75">
      <c r="B14567" s="188"/>
      <c r="C14567" s="188"/>
      <c r="D14567" s="203"/>
      <c r="E14567" s="203"/>
      <c r="F14567" s="203"/>
    </row>
    <row r="14568" spans="2:6" ht="15.75">
      <c r="B14568" s="188"/>
      <c r="C14568" s="188"/>
      <c r="D14568" s="203"/>
      <c r="E14568" s="203"/>
      <c r="F14568" s="203"/>
    </row>
    <row r="14569" spans="2:6" ht="15.75">
      <c r="B14569" s="188"/>
      <c r="C14569" s="188"/>
      <c r="D14569" s="203"/>
      <c r="E14569" s="203"/>
      <c r="F14569" s="203"/>
    </row>
    <row r="14570" spans="2:6" ht="15.75">
      <c r="B14570" s="188"/>
      <c r="C14570" s="188"/>
      <c r="D14570" s="203"/>
      <c r="E14570" s="203"/>
      <c r="F14570" s="203"/>
    </row>
    <row r="14571" spans="2:6" ht="15.75">
      <c r="B14571" s="188"/>
      <c r="C14571" s="188"/>
      <c r="D14571" s="203"/>
      <c r="E14571" s="203"/>
      <c r="F14571" s="203"/>
    </row>
    <row r="14572" spans="2:6" ht="15.75">
      <c r="B14572" s="188"/>
      <c r="C14572" s="188"/>
      <c r="D14572" s="203"/>
      <c r="E14572" s="203"/>
      <c r="F14572" s="203"/>
    </row>
    <row r="14573" spans="2:6" ht="15.75">
      <c r="B14573" s="188"/>
      <c r="C14573" s="188"/>
      <c r="D14573" s="203"/>
      <c r="E14573" s="203"/>
      <c r="F14573" s="203"/>
    </row>
    <row r="14574" spans="2:6" ht="15.75">
      <c r="B14574" s="188"/>
      <c r="C14574" s="188"/>
      <c r="D14574" s="203"/>
      <c r="E14574" s="203"/>
      <c r="F14574" s="203"/>
    </row>
    <row r="14575" spans="2:6" ht="15.75">
      <c r="B14575" s="188"/>
      <c r="C14575" s="188"/>
      <c r="D14575" s="203"/>
      <c r="E14575" s="203"/>
      <c r="F14575" s="203"/>
    </row>
    <row r="14576" spans="2:6" ht="15.75">
      <c r="B14576" s="188"/>
      <c r="C14576" s="188"/>
      <c r="D14576" s="203"/>
      <c r="E14576" s="203"/>
      <c r="F14576" s="203"/>
    </row>
    <row r="14577" spans="2:6" ht="15.75">
      <c r="B14577" s="188"/>
      <c r="C14577" s="188"/>
      <c r="D14577" s="203"/>
      <c r="E14577" s="203"/>
      <c r="F14577" s="203"/>
    </row>
    <row r="14578" spans="2:6" ht="15.75">
      <c r="B14578" s="188"/>
      <c r="C14578" s="188"/>
      <c r="D14578" s="203"/>
      <c r="E14578" s="203"/>
      <c r="F14578" s="203"/>
    </row>
    <row r="14579" spans="2:6" ht="15.75">
      <c r="B14579" s="188"/>
      <c r="C14579" s="188"/>
      <c r="D14579" s="203"/>
      <c r="E14579" s="203"/>
      <c r="F14579" s="203"/>
    </row>
    <row r="14580" spans="2:6" ht="15.75">
      <c r="B14580" s="188"/>
      <c r="C14580" s="188"/>
      <c r="D14580" s="203"/>
      <c r="E14580" s="203"/>
      <c r="F14580" s="203"/>
    </row>
    <row r="14581" spans="2:6" ht="15.75">
      <c r="B14581" s="188"/>
      <c r="C14581" s="188"/>
      <c r="D14581" s="203"/>
      <c r="E14581" s="203"/>
      <c r="F14581" s="203"/>
    </row>
    <row r="14582" spans="2:6" ht="15.75">
      <c r="B14582" s="188"/>
      <c r="C14582" s="188"/>
      <c r="D14582" s="203"/>
      <c r="E14582" s="203"/>
      <c r="F14582" s="203"/>
    </row>
    <row r="14583" spans="2:6" ht="15.75">
      <c r="B14583" s="188"/>
      <c r="C14583" s="188"/>
      <c r="D14583" s="203"/>
      <c r="E14583" s="203"/>
      <c r="F14583" s="203"/>
    </row>
    <row r="14584" spans="2:6" ht="15.75">
      <c r="B14584" s="188"/>
      <c r="C14584" s="188"/>
      <c r="D14584" s="203"/>
      <c r="E14584" s="203"/>
      <c r="F14584" s="203"/>
    </row>
    <row r="14585" spans="2:6" ht="15.75">
      <c r="B14585" s="188"/>
      <c r="C14585" s="188"/>
      <c r="D14585" s="203"/>
      <c r="E14585" s="203"/>
      <c r="F14585" s="203"/>
    </row>
    <row r="14586" spans="2:6" ht="15.75">
      <c r="B14586" s="188"/>
      <c r="C14586" s="188"/>
      <c r="D14586" s="203"/>
      <c r="E14586" s="203"/>
      <c r="F14586" s="203"/>
    </row>
    <row r="14587" spans="2:6" ht="15.75">
      <c r="B14587" s="188"/>
      <c r="C14587" s="188"/>
      <c r="D14587" s="203"/>
      <c r="E14587" s="203"/>
      <c r="F14587" s="203"/>
    </row>
    <row r="14588" spans="2:6" ht="15.75">
      <c r="B14588" s="188"/>
      <c r="C14588" s="188"/>
      <c r="D14588" s="203"/>
      <c r="E14588" s="203"/>
      <c r="F14588" s="203"/>
    </row>
    <row r="14589" spans="2:6" ht="15.75">
      <c r="B14589" s="188"/>
      <c r="C14589" s="188"/>
      <c r="D14589" s="203"/>
      <c r="E14589" s="203"/>
      <c r="F14589" s="203"/>
    </row>
    <row r="14590" spans="2:6" ht="15.75">
      <c r="B14590" s="188"/>
      <c r="C14590" s="188"/>
      <c r="D14590" s="203"/>
      <c r="E14590" s="203"/>
      <c r="F14590" s="203"/>
    </row>
    <row r="14591" spans="2:6" ht="15.75">
      <c r="B14591" s="188"/>
      <c r="C14591" s="188"/>
      <c r="D14591" s="203"/>
      <c r="E14591" s="203"/>
      <c r="F14591" s="203"/>
    </row>
    <row r="14592" spans="2:6" ht="15.75">
      <c r="B14592" s="188"/>
      <c r="C14592" s="188"/>
      <c r="D14592" s="203"/>
      <c r="E14592" s="203"/>
      <c r="F14592" s="203"/>
    </row>
    <row r="14593" spans="2:6" ht="15.75">
      <c r="B14593" s="188"/>
      <c r="C14593" s="188"/>
      <c r="D14593" s="203"/>
      <c r="E14593" s="203"/>
      <c r="F14593" s="203"/>
    </row>
    <row r="14594" spans="2:6" ht="15.75">
      <c r="B14594" s="188"/>
      <c r="C14594" s="188"/>
      <c r="D14594" s="203"/>
      <c r="E14594" s="203"/>
      <c r="F14594" s="203"/>
    </row>
    <row r="14595" spans="2:6" ht="15.75">
      <c r="B14595" s="188"/>
      <c r="C14595" s="188"/>
      <c r="D14595" s="203"/>
      <c r="E14595" s="203"/>
      <c r="F14595" s="203"/>
    </row>
    <row r="14596" spans="2:6" ht="15.75">
      <c r="B14596" s="188"/>
      <c r="C14596" s="188"/>
      <c r="D14596" s="203"/>
      <c r="E14596" s="203"/>
      <c r="F14596" s="203"/>
    </row>
    <row r="14597" spans="2:6" ht="15.75">
      <c r="B14597" s="188"/>
      <c r="C14597" s="188"/>
      <c r="D14597" s="203"/>
      <c r="E14597" s="203"/>
      <c r="F14597" s="203"/>
    </row>
    <row r="14598" spans="2:6" ht="15.75">
      <c r="B14598" s="188"/>
      <c r="C14598" s="188"/>
      <c r="D14598" s="203"/>
      <c r="E14598" s="203"/>
      <c r="F14598" s="203"/>
    </row>
    <row r="14599" spans="2:6" ht="15.75">
      <c r="B14599" s="188"/>
      <c r="C14599" s="188"/>
      <c r="D14599" s="203"/>
      <c r="E14599" s="203"/>
      <c r="F14599" s="203"/>
    </row>
    <row r="14600" spans="2:6" ht="15.75">
      <c r="B14600" s="188"/>
      <c r="C14600" s="188"/>
      <c r="D14600" s="203"/>
      <c r="E14600" s="203"/>
      <c r="F14600" s="203"/>
    </row>
    <row r="14601" spans="2:6" ht="15.75">
      <c r="B14601" s="188"/>
      <c r="C14601" s="188"/>
      <c r="D14601" s="203"/>
      <c r="E14601" s="203"/>
      <c r="F14601" s="203"/>
    </row>
    <row r="14602" spans="2:6" ht="15.75">
      <c r="B14602" s="188"/>
      <c r="C14602" s="188"/>
      <c r="D14602" s="203"/>
      <c r="E14602" s="203"/>
      <c r="F14602" s="203"/>
    </row>
    <row r="14603" spans="2:6" ht="15.75">
      <c r="B14603" s="188"/>
      <c r="C14603" s="188"/>
      <c r="D14603" s="203"/>
      <c r="E14603" s="203"/>
      <c r="F14603" s="203"/>
    </row>
    <row r="14604" spans="2:6" ht="15.75">
      <c r="B14604" s="188"/>
      <c r="C14604" s="188"/>
      <c r="D14604" s="203"/>
      <c r="E14604" s="203"/>
      <c r="F14604" s="203"/>
    </row>
    <row r="14605" spans="2:6" ht="15.75">
      <c r="B14605" s="188"/>
      <c r="C14605" s="188"/>
      <c r="D14605" s="203"/>
      <c r="E14605" s="203"/>
      <c r="F14605" s="203"/>
    </row>
    <row r="14606" spans="2:6" ht="15.75">
      <c r="B14606" s="188"/>
      <c r="C14606" s="188"/>
      <c r="D14606" s="203"/>
      <c r="E14606" s="203"/>
      <c r="F14606" s="203"/>
    </row>
    <row r="14607" spans="2:6" ht="15.75">
      <c r="B14607" s="188"/>
      <c r="C14607" s="188"/>
      <c r="D14607" s="203"/>
      <c r="E14607" s="203"/>
      <c r="F14607" s="203"/>
    </row>
    <row r="14608" spans="2:6" ht="15.75">
      <c r="B14608" s="188"/>
      <c r="C14608" s="188"/>
      <c r="D14608" s="203"/>
      <c r="E14608" s="203"/>
      <c r="F14608" s="203"/>
    </row>
    <row r="14609" spans="2:6" ht="15.75">
      <c r="B14609" s="188"/>
      <c r="C14609" s="188"/>
      <c r="D14609" s="203"/>
      <c r="E14609" s="203"/>
      <c r="F14609" s="203"/>
    </row>
    <row r="14610" spans="2:6" ht="15.75">
      <c r="B14610" s="188"/>
      <c r="C14610" s="188"/>
      <c r="D14610" s="203"/>
      <c r="E14610" s="203"/>
      <c r="F14610" s="203"/>
    </row>
    <row r="14611" spans="2:6" ht="15.75">
      <c r="B14611" s="188"/>
      <c r="C14611" s="188"/>
      <c r="D14611" s="203"/>
      <c r="E14611" s="203"/>
      <c r="F14611" s="203"/>
    </row>
    <row r="14612" spans="2:6" ht="15.75">
      <c r="B14612" s="188"/>
      <c r="C14612" s="188"/>
      <c r="D14612" s="203"/>
      <c r="E14612" s="203"/>
      <c r="F14612" s="203"/>
    </row>
    <row r="14613" spans="2:6" ht="15.75">
      <c r="B14613" s="188"/>
      <c r="C14613" s="188"/>
      <c r="D14613" s="203"/>
      <c r="E14613" s="203"/>
      <c r="F14613" s="203"/>
    </row>
    <row r="14614" spans="2:6" ht="15.75">
      <c r="B14614" s="188"/>
      <c r="C14614" s="188"/>
      <c r="D14614" s="203"/>
      <c r="E14614" s="203"/>
      <c r="F14614" s="203"/>
    </row>
    <row r="14615" spans="2:6" ht="15.75">
      <c r="B14615" s="188"/>
      <c r="C14615" s="188"/>
      <c r="D14615" s="203"/>
      <c r="E14615" s="203"/>
      <c r="F14615" s="203"/>
    </row>
    <row r="14616" spans="2:6" ht="15.75">
      <c r="B14616" s="188"/>
      <c r="C14616" s="188"/>
      <c r="D14616" s="203"/>
      <c r="E14616" s="203"/>
      <c r="F14616" s="203"/>
    </row>
    <row r="14617" spans="2:6" ht="15.75">
      <c r="B14617" s="188"/>
      <c r="C14617" s="188"/>
      <c r="D14617" s="203"/>
      <c r="E14617" s="203"/>
      <c r="F14617" s="203"/>
    </row>
    <row r="14618" spans="2:6" ht="15.75">
      <c r="B14618" s="188"/>
      <c r="C14618" s="188"/>
      <c r="D14618" s="203"/>
      <c r="E14618" s="203"/>
      <c r="F14618" s="203"/>
    </row>
    <row r="14619" spans="2:6" ht="15.75">
      <c r="B14619" s="188"/>
      <c r="C14619" s="188"/>
      <c r="D14619" s="203"/>
      <c r="E14619" s="203"/>
      <c r="F14619" s="203"/>
    </row>
    <row r="14620" spans="2:6" ht="15.75">
      <c r="B14620" s="188"/>
      <c r="C14620" s="188"/>
      <c r="D14620" s="203"/>
      <c r="E14620" s="203"/>
      <c r="F14620" s="203"/>
    </row>
    <row r="14621" spans="2:6" ht="15.75">
      <c r="B14621" s="188"/>
      <c r="C14621" s="188"/>
      <c r="D14621" s="203"/>
      <c r="E14621" s="203"/>
      <c r="F14621" s="203"/>
    </row>
    <row r="14622" spans="2:6" ht="15.75">
      <c r="B14622" s="188"/>
      <c r="C14622" s="188"/>
      <c r="D14622" s="203"/>
      <c r="E14622" s="203"/>
      <c r="F14622" s="203"/>
    </row>
    <row r="14623" spans="2:6" ht="15.75">
      <c r="B14623" s="188"/>
      <c r="C14623" s="188"/>
      <c r="D14623" s="203"/>
      <c r="E14623" s="203"/>
      <c r="F14623" s="203"/>
    </row>
    <row r="14624" spans="2:6" ht="15.75">
      <c r="B14624" s="188"/>
      <c r="C14624" s="188"/>
      <c r="D14624" s="203"/>
      <c r="E14624" s="203"/>
      <c r="F14624" s="203"/>
    </row>
    <row r="14625" spans="2:6" ht="15.75">
      <c r="B14625" s="188"/>
      <c r="C14625" s="188"/>
      <c r="D14625" s="203"/>
      <c r="E14625" s="203"/>
      <c r="F14625" s="203"/>
    </row>
    <row r="14626" spans="2:6" ht="15.75">
      <c r="B14626" s="188"/>
      <c r="C14626" s="188"/>
      <c r="D14626" s="203"/>
      <c r="E14626" s="203"/>
      <c r="F14626" s="203"/>
    </row>
    <row r="14627" spans="2:6" ht="15.75">
      <c r="B14627" s="188"/>
      <c r="C14627" s="188"/>
      <c r="D14627" s="203"/>
      <c r="E14627" s="203"/>
      <c r="F14627" s="203"/>
    </row>
    <row r="14628" spans="2:6" ht="15.75">
      <c r="B14628" s="188"/>
      <c r="C14628" s="188"/>
      <c r="D14628" s="203"/>
      <c r="E14628" s="203"/>
      <c r="F14628" s="203"/>
    </row>
    <row r="14629" spans="2:6" ht="15.75">
      <c r="B14629" s="188"/>
      <c r="C14629" s="188"/>
      <c r="D14629" s="203"/>
      <c r="E14629" s="203"/>
      <c r="F14629" s="203"/>
    </row>
    <row r="14630" spans="2:6" ht="15.75">
      <c r="B14630" s="188"/>
      <c r="C14630" s="188"/>
      <c r="D14630" s="203"/>
      <c r="E14630" s="203"/>
      <c r="F14630" s="203"/>
    </row>
    <row r="14631" spans="2:6" ht="15.75">
      <c r="B14631" s="188"/>
      <c r="C14631" s="188"/>
      <c r="D14631" s="203"/>
      <c r="E14631" s="203"/>
      <c r="F14631" s="203"/>
    </row>
    <row r="14632" spans="2:6" ht="15.75">
      <c r="B14632" s="188"/>
      <c r="C14632" s="188"/>
      <c r="D14632" s="203"/>
      <c r="E14632" s="203"/>
      <c r="F14632" s="203"/>
    </row>
    <row r="14633" spans="2:6" ht="15.75">
      <c r="B14633" s="188"/>
      <c r="C14633" s="188"/>
      <c r="D14633" s="203"/>
      <c r="E14633" s="203"/>
      <c r="F14633" s="203"/>
    </row>
    <row r="14634" spans="2:6" ht="15.75">
      <c r="B14634" s="188"/>
      <c r="C14634" s="188"/>
      <c r="D14634" s="203"/>
      <c r="E14634" s="203"/>
      <c r="F14634" s="203"/>
    </row>
    <row r="14635" spans="2:6" ht="15.75">
      <c r="B14635" s="188"/>
      <c r="C14635" s="188"/>
      <c r="D14635" s="203"/>
      <c r="E14635" s="203"/>
      <c r="F14635" s="203"/>
    </row>
    <row r="14636" spans="2:6" ht="15.75">
      <c r="B14636" s="188"/>
      <c r="C14636" s="188"/>
      <c r="D14636" s="203"/>
      <c r="E14636" s="203"/>
      <c r="F14636" s="203"/>
    </row>
    <row r="14637" spans="2:6" ht="15.75">
      <c r="B14637" s="188"/>
      <c r="C14637" s="188"/>
      <c r="D14637" s="203"/>
      <c r="E14637" s="203"/>
      <c r="F14637" s="203"/>
    </row>
    <row r="14638" spans="2:6" ht="15.75">
      <c r="B14638" s="188"/>
      <c r="C14638" s="188"/>
      <c r="D14638" s="203"/>
      <c r="E14638" s="203"/>
      <c r="F14638" s="203"/>
    </row>
    <row r="14639" spans="2:6" ht="15.75">
      <c r="B14639" s="188"/>
      <c r="C14639" s="188"/>
      <c r="D14639" s="203"/>
      <c r="E14639" s="203"/>
      <c r="F14639" s="203"/>
    </row>
    <row r="14640" spans="2:6" ht="15.75">
      <c r="B14640" s="188"/>
      <c r="C14640" s="188"/>
      <c r="D14640" s="203"/>
      <c r="E14640" s="203"/>
      <c r="F14640" s="203"/>
    </row>
    <row r="14641" spans="2:6" ht="15.75">
      <c r="B14641" s="188"/>
      <c r="C14641" s="188"/>
      <c r="D14641" s="203"/>
      <c r="E14641" s="203"/>
      <c r="F14641" s="203"/>
    </row>
    <row r="14642" spans="2:6" ht="15.75">
      <c r="B14642" s="188"/>
      <c r="C14642" s="188"/>
      <c r="D14642" s="203"/>
      <c r="E14642" s="203"/>
      <c r="F14642" s="203"/>
    </row>
    <row r="14643" spans="2:6" ht="15.75">
      <c r="B14643" s="188"/>
      <c r="C14643" s="188"/>
      <c r="D14643" s="203"/>
      <c r="E14643" s="203"/>
      <c r="F14643" s="203"/>
    </row>
    <row r="14644" spans="2:6" ht="15.75">
      <c r="B14644" s="188"/>
      <c r="C14644" s="188"/>
      <c r="D14644" s="203"/>
      <c r="E14644" s="203"/>
      <c r="F14644" s="203"/>
    </row>
    <row r="14645" spans="2:6" ht="15.75">
      <c r="B14645" s="188"/>
      <c r="C14645" s="188"/>
      <c r="D14645" s="203"/>
      <c r="E14645" s="203"/>
      <c r="F14645" s="203"/>
    </row>
    <row r="14646" spans="2:6" ht="15.75">
      <c r="B14646" s="188"/>
      <c r="C14646" s="188"/>
      <c r="D14646" s="203"/>
      <c r="E14646" s="203"/>
      <c r="F14646" s="203"/>
    </row>
    <row r="14647" spans="2:6" ht="15.75">
      <c r="B14647" s="188"/>
      <c r="C14647" s="188"/>
      <c r="D14647" s="203"/>
      <c r="E14647" s="203"/>
      <c r="F14647" s="203"/>
    </row>
    <row r="14648" spans="2:6" ht="15.75">
      <c r="B14648" s="188"/>
      <c r="C14648" s="188"/>
      <c r="D14648" s="203"/>
      <c r="E14648" s="203"/>
      <c r="F14648" s="203"/>
    </row>
    <row r="14649" spans="2:6" ht="15.75">
      <c r="B14649" s="188"/>
      <c r="C14649" s="188"/>
      <c r="D14649" s="203"/>
      <c r="E14649" s="203"/>
      <c r="F14649" s="203"/>
    </row>
    <row r="14650" spans="2:6" ht="15.75">
      <c r="B14650" s="188"/>
      <c r="C14650" s="188"/>
      <c r="D14650" s="203"/>
      <c r="E14650" s="203"/>
      <c r="F14650" s="203"/>
    </row>
    <row r="14651" spans="2:6" ht="15.75">
      <c r="B14651" s="188"/>
      <c r="C14651" s="188"/>
      <c r="D14651" s="203"/>
      <c r="E14651" s="203"/>
      <c r="F14651" s="203"/>
    </row>
    <row r="14652" spans="2:6" ht="15.75">
      <c r="B14652" s="188"/>
      <c r="C14652" s="188"/>
      <c r="D14652" s="203"/>
      <c r="E14652" s="203"/>
      <c r="F14652" s="203"/>
    </row>
    <row r="14653" spans="2:6" ht="15.75">
      <c r="B14653" s="188"/>
      <c r="C14653" s="188"/>
      <c r="D14653" s="203"/>
      <c r="E14653" s="203"/>
      <c r="F14653" s="203"/>
    </row>
    <row r="14654" spans="2:6" ht="15.75">
      <c r="B14654" s="188"/>
      <c r="C14654" s="188"/>
      <c r="D14654" s="203"/>
      <c r="E14654" s="203"/>
      <c r="F14654" s="203"/>
    </row>
    <row r="14655" spans="2:6" ht="15.75">
      <c r="B14655" s="188"/>
      <c r="C14655" s="188"/>
      <c r="D14655" s="203"/>
      <c r="E14655" s="203"/>
      <c r="F14655" s="203"/>
    </row>
    <row r="14656" spans="2:6" ht="15.75">
      <c r="B14656" s="188"/>
      <c r="C14656" s="188"/>
      <c r="D14656" s="203"/>
      <c r="E14656" s="203"/>
      <c r="F14656" s="203"/>
    </row>
    <row r="14657" spans="2:6" ht="15.75">
      <c r="B14657" s="188"/>
      <c r="C14657" s="188"/>
      <c r="D14657" s="203"/>
      <c r="E14657" s="203"/>
      <c r="F14657" s="203"/>
    </row>
    <row r="14658" spans="2:6" ht="15.75">
      <c r="B14658" s="188"/>
      <c r="C14658" s="188"/>
      <c r="D14658" s="203"/>
      <c r="E14658" s="203"/>
      <c r="F14658" s="203"/>
    </row>
    <row r="14659" spans="2:6" ht="15.75">
      <c r="B14659" s="188"/>
      <c r="C14659" s="188"/>
      <c r="D14659" s="203"/>
      <c r="E14659" s="203"/>
      <c r="F14659" s="203"/>
    </row>
    <row r="14660" spans="2:6" ht="15.75">
      <c r="B14660" s="188"/>
      <c r="C14660" s="188"/>
      <c r="D14660" s="203"/>
      <c r="E14660" s="203"/>
      <c r="F14660" s="203"/>
    </row>
    <row r="14661" spans="2:6" ht="15.75">
      <c r="B14661" s="188"/>
      <c r="C14661" s="188"/>
      <c r="D14661" s="203"/>
      <c r="E14661" s="203"/>
      <c r="F14661" s="203"/>
    </row>
    <row r="14662" spans="2:6" ht="15.75">
      <c r="B14662" s="188"/>
      <c r="C14662" s="188"/>
      <c r="D14662" s="203"/>
      <c r="E14662" s="203"/>
      <c r="F14662" s="203"/>
    </row>
    <row r="14663" spans="2:6" ht="15.75">
      <c r="B14663" s="188"/>
      <c r="C14663" s="188"/>
      <c r="D14663" s="203"/>
      <c r="E14663" s="203"/>
      <c r="F14663" s="203"/>
    </row>
    <row r="14664" spans="2:6" ht="15.75">
      <c r="B14664" s="188"/>
      <c r="C14664" s="188"/>
      <c r="D14664" s="203"/>
      <c r="E14664" s="203"/>
      <c r="F14664" s="203"/>
    </row>
    <row r="14665" spans="2:6" ht="15.75">
      <c r="B14665" s="188"/>
      <c r="C14665" s="188"/>
      <c r="D14665" s="203"/>
      <c r="E14665" s="203"/>
      <c r="F14665" s="203"/>
    </row>
    <row r="14666" spans="2:6" ht="15.75">
      <c r="B14666" s="188"/>
      <c r="C14666" s="188"/>
      <c r="D14666" s="203"/>
      <c r="E14666" s="203"/>
      <c r="F14666" s="203"/>
    </row>
    <row r="14667" spans="2:6" ht="15.75">
      <c r="B14667" s="188"/>
      <c r="C14667" s="188"/>
      <c r="D14667" s="203"/>
      <c r="E14667" s="203"/>
      <c r="F14667" s="203"/>
    </row>
    <row r="14668" spans="2:6" ht="15.75">
      <c r="B14668" s="188"/>
      <c r="C14668" s="188"/>
      <c r="D14668" s="203"/>
      <c r="E14668" s="203"/>
      <c r="F14668" s="203"/>
    </row>
    <row r="14669" spans="2:6" ht="15.75">
      <c r="B14669" s="188"/>
      <c r="C14669" s="188"/>
      <c r="D14669" s="203"/>
      <c r="E14669" s="203"/>
      <c r="F14669" s="203"/>
    </row>
    <row r="14670" spans="2:6" ht="15.75">
      <c r="B14670" s="188"/>
      <c r="C14670" s="188"/>
      <c r="D14670" s="203"/>
      <c r="E14670" s="203"/>
      <c r="F14670" s="203"/>
    </row>
    <row r="14671" spans="2:6" ht="15.75">
      <c r="B14671" s="188"/>
      <c r="C14671" s="188"/>
      <c r="D14671" s="203"/>
      <c r="E14671" s="203"/>
      <c r="F14671" s="203"/>
    </row>
    <row r="14672" spans="2:6" ht="15.75">
      <c r="B14672" s="188"/>
      <c r="C14672" s="188"/>
      <c r="D14672" s="203"/>
      <c r="E14672" s="203"/>
      <c r="F14672" s="203"/>
    </row>
    <row r="14673" spans="2:6" ht="15.75">
      <c r="B14673" s="188"/>
      <c r="C14673" s="188"/>
      <c r="D14673" s="203"/>
      <c r="E14673" s="203"/>
      <c r="F14673" s="203"/>
    </row>
    <row r="14674" spans="2:6" ht="15.75">
      <c r="B14674" s="188"/>
      <c r="C14674" s="188"/>
      <c r="D14674" s="203"/>
      <c r="E14674" s="203"/>
      <c r="F14674" s="203"/>
    </row>
    <row r="14675" spans="2:6" ht="15.75">
      <c r="B14675" s="188"/>
      <c r="C14675" s="188"/>
      <c r="D14675" s="203"/>
      <c r="E14675" s="203"/>
      <c r="F14675" s="203"/>
    </row>
    <row r="14676" spans="2:6" ht="15.75">
      <c r="B14676" s="188"/>
      <c r="C14676" s="188"/>
      <c r="D14676" s="203"/>
      <c r="E14676" s="203"/>
      <c r="F14676" s="203"/>
    </row>
    <row r="14677" spans="2:6" ht="15.75">
      <c r="B14677" s="188"/>
      <c r="C14677" s="188"/>
      <c r="D14677" s="203"/>
      <c r="E14677" s="203"/>
      <c r="F14677" s="203"/>
    </row>
    <row r="14678" spans="2:6" ht="15.75">
      <c r="B14678" s="188"/>
      <c r="C14678" s="188"/>
      <c r="D14678" s="203"/>
      <c r="E14678" s="203"/>
      <c r="F14678" s="203"/>
    </row>
    <row r="14679" spans="2:6" ht="15.75">
      <c r="B14679" s="188"/>
      <c r="C14679" s="188"/>
      <c r="D14679" s="203"/>
      <c r="E14679" s="203"/>
      <c r="F14679" s="203"/>
    </row>
    <row r="14680" spans="2:6" ht="15.75">
      <c r="B14680" s="188"/>
      <c r="C14680" s="188"/>
      <c r="D14680" s="203"/>
      <c r="E14680" s="203"/>
      <c r="F14680" s="203"/>
    </row>
    <row r="14681" spans="2:6" ht="15.75">
      <c r="B14681" s="188"/>
      <c r="C14681" s="188"/>
      <c r="D14681" s="203"/>
      <c r="E14681" s="203"/>
      <c r="F14681" s="203"/>
    </row>
    <row r="14682" spans="2:6" ht="15.75">
      <c r="B14682" s="188"/>
      <c r="C14682" s="188"/>
      <c r="D14682" s="203"/>
      <c r="E14682" s="203"/>
      <c r="F14682" s="203"/>
    </row>
    <row r="14683" spans="2:6" ht="15.75">
      <c r="B14683" s="188"/>
      <c r="C14683" s="188"/>
      <c r="D14683" s="203"/>
      <c r="E14683" s="203"/>
      <c r="F14683" s="203"/>
    </row>
    <row r="14684" spans="2:6" ht="15.75">
      <c r="B14684" s="188"/>
      <c r="C14684" s="188"/>
      <c r="D14684" s="203"/>
      <c r="E14684" s="203"/>
      <c r="F14684" s="203"/>
    </row>
    <row r="14685" spans="2:6" ht="15.75">
      <c r="B14685" s="188"/>
      <c r="C14685" s="188"/>
      <c r="D14685" s="203"/>
      <c r="E14685" s="203"/>
      <c r="F14685" s="203"/>
    </row>
    <row r="14686" spans="2:6" ht="15.75">
      <c r="B14686" s="188"/>
      <c r="C14686" s="188"/>
      <c r="D14686" s="203"/>
      <c r="E14686" s="203"/>
      <c r="F14686" s="203"/>
    </row>
    <row r="14687" spans="2:6" ht="15.75">
      <c r="B14687" s="188"/>
      <c r="C14687" s="188"/>
      <c r="D14687" s="203"/>
      <c r="E14687" s="203"/>
      <c r="F14687" s="203"/>
    </row>
    <row r="14688" spans="2:6" ht="15.75">
      <c r="B14688" s="188"/>
      <c r="C14688" s="188"/>
      <c r="D14688" s="203"/>
      <c r="E14688" s="203"/>
      <c r="F14688" s="203"/>
    </row>
    <row r="14689" spans="2:6" ht="15.75">
      <c r="B14689" s="188"/>
      <c r="C14689" s="188"/>
      <c r="D14689" s="203"/>
      <c r="E14689" s="203"/>
      <c r="F14689" s="203"/>
    </row>
    <row r="14690" spans="2:6" ht="15.75">
      <c r="B14690" s="188"/>
      <c r="C14690" s="188"/>
      <c r="D14690" s="203"/>
      <c r="E14690" s="203"/>
      <c r="F14690" s="203"/>
    </row>
    <row r="14691" spans="2:6" ht="15.75">
      <c r="B14691" s="188"/>
      <c r="C14691" s="188"/>
      <c r="D14691" s="203"/>
      <c r="E14691" s="203"/>
      <c r="F14691" s="203"/>
    </row>
    <row r="14692" spans="2:6" ht="15.75">
      <c r="B14692" s="188"/>
      <c r="C14692" s="188"/>
      <c r="D14692" s="203"/>
      <c r="E14692" s="203"/>
      <c r="F14692" s="203"/>
    </row>
    <row r="14693" spans="2:6" ht="15.75">
      <c r="B14693" s="188"/>
      <c r="C14693" s="188"/>
      <c r="D14693" s="203"/>
      <c r="E14693" s="203"/>
      <c r="F14693" s="203"/>
    </row>
    <row r="14694" spans="2:6" ht="15.75">
      <c r="B14694" s="188"/>
      <c r="C14694" s="188"/>
      <c r="D14694" s="203"/>
      <c r="E14694" s="203"/>
      <c r="F14694" s="203"/>
    </row>
    <row r="14695" spans="2:6" ht="15.75">
      <c r="B14695" s="188"/>
      <c r="C14695" s="188"/>
      <c r="D14695" s="203"/>
      <c r="E14695" s="203"/>
      <c r="F14695" s="203"/>
    </row>
    <row r="14696" spans="2:6" ht="15.75">
      <c r="B14696" s="188"/>
      <c r="C14696" s="188"/>
      <c r="D14696" s="203"/>
      <c r="E14696" s="203"/>
      <c r="F14696" s="203"/>
    </row>
    <row r="14697" spans="2:6" ht="15.75">
      <c r="B14697" s="188"/>
      <c r="C14697" s="188"/>
      <c r="D14697" s="203"/>
      <c r="E14697" s="203"/>
      <c r="F14697" s="203"/>
    </row>
    <row r="14698" spans="2:6" ht="15.75">
      <c r="B14698" s="188"/>
      <c r="C14698" s="188"/>
      <c r="D14698" s="203"/>
      <c r="E14698" s="203"/>
      <c r="F14698" s="203"/>
    </row>
    <row r="14699" spans="2:6" ht="15.75">
      <c r="B14699" s="188"/>
      <c r="C14699" s="188"/>
      <c r="D14699" s="203"/>
      <c r="E14699" s="203"/>
      <c r="F14699" s="203"/>
    </row>
    <row r="14700" spans="2:6" ht="15.75">
      <c r="B14700" s="188"/>
      <c r="C14700" s="188"/>
      <c r="D14700" s="203"/>
      <c r="E14700" s="203"/>
      <c r="F14700" s="203"/>
    </row>
    <row r="14701" spans="2:6" ht="15.75">
      <c r="B14701" s="188"/>
      <c r="C14701" s="188"/>
      <c r="D14701" s="203"/>
      <c r="E14701" s="203"/>
      <c r="F14701" s="203"/>
    </row>
    <row r="14702" spans="2:6" ht="15.75">
      <c r="B14702" s="188"/>
      <c r="C14702" s="188"/>
      <c r="D14702" s="203"/>
      <c r="E14702" s="203"/>
      <c r="F14702" s="203"/>
    </row>
    <row r="14703" spans="2:6" ht="15.75">
      <c r="B14703" s="188"/>
      <c r="C14703" s="188"/>
      <c r="D14703" s="203"/>
      <c r="E14703" s="203"/>
      <c r="F14703" s="203"/>
    </row>
    <row r="14704" spans="2:6" ht="15.75">
      <c r="B14704" s="188"/>
      <c r="C14704" s="188"/>
      <c r="D14704" s="203"/>
      <c r="E14704" s="203"/>
      <c r="F14704" s="203"/>
    </row>
    <row r="14705" spans="2:6" ht="15.75">
      <c r="B14705" s="188"/>
      <c r="C14705" s="188"/>
      <c r="D14705" s="203"/>
      <c r="E14705" s="203"/>
      <c r="F14705" s="203"/>
    </row>
    <row r="14706" spans="2:6" ht="15.75">
      <c r="B14706" s="188"/>
      <c r="C14706" s="188"/>
      <c r="D14706" s="203"/>
      <c r="E14706" s="203"/>
      <c r="F14706" s="203"/>
    </row>
    <row r="14707" spans="2:6" ht="15.75">
      <c r="B14707" s="188"/>
      <c r="C14707" s="188"/>
      <c r="D14707" s="203"/>
      <c r="E14707" s="203"/>
      <c r="F14707" s="203"/>
    </row>
    <row r="14708" spans="2:6" ht="15.75">
      <c r="B14708" s="188"/>
      <c r="C14708" s="188"/>
      <c r="D14708" s="203"/>
      <c r="E14708" s="203"/>
      <c r="F14708" s="203"/>
    </row>
    <row r="14709" spans="2:6" ht="15.75">
      <c r="B14709" s="188"/>
      <c r="C14709" s="188"/>
      <c r="D14709" s="203"/>
      <c r="E14709" s="203"/>
      <c r="F14709" s="203"/>
    </row>
    <row r="14710" spans="2:6" ht="15.75">
      <c r="B14710" s="188"/>
      <c r="C14710" s="188"/>
      <c r="D14710" s="203"/>
      <c r="E14710" s="203"/>
      <c r="F14710" s="203"/>
    </row>
    <row r="14711" spans="2:6" ht="15.75">
      <c r="B14711" s="188"/>
      <c r="C14711" s="188"/>
      <c r="D14711" s="203"/>
      <c r="E14711" s="203"/>
      <c r="F14711" s="203"/>
    </row>
    <row r="14712" spans="2:6" ht="15.75">
      <c r="B14712" s="188"/>
      <c r="C14712" s="188"/>
      <c r="D14712" s="203"/>
      <c r="E14712" s="203"/>
      <c r="F14712" s="203"/>
    </row>
    <row r="14713" spans="2:6" ht="15.75">
      <c r="B14713" s="188"/>
      <c r="C14713" s="188"/>
      <c r="D14713" s="203"/>
      <c r="E14713" s="203"/>
      <c r="F14713" s="203"/>
    </row>
    <row r="14714" spans="2:6" ht="15.75">
      <c r="B14714" s="188"/>
      <c r="C14714" s="188"/>
      <c r="D14714" s="203"/>
      <c r="E14714" s="203"/>
      <c r="F14714" s="203"/>
    </row>
    <row r="14715" spans="2:6" ht="15.75">
      <c r="B14715" s="188"/>
      <c r="C14715" s="188"/>
      <c r="D14715" s="203"/>
      <c r="E14715" s="203"/>
      <c r="F14715" s="203"/>
    </row>
    <row r="14716" spans="2:6" ht="15.75">
      <c r="B14716" s="188"/>
      <c r="C14716" s="188"/>
      <c r="D14716" s="203"/>
      <c r="E14716" s="203"/>
      <c r="F14716" s="203"/>
    </row>
    <row r="14717" spans="2:6" ht="15.75">
      <c r="B14717" s="188"/>
      <c r="C14717" s="188"/>
      <c r="D14717" s="203"/>
      <c r="E14717" s="203"/>
      <c r="F14717" s="203"/>
    </row>
    <row r="14718" spans="2:6" ht="15.75">
      <c r="B14718" s="188"/>
      <c r="C14718" s="188"/>
      <c r="D14718" s="203"/>
      <c r="E14718" s="203"/>
      <c r="F14718" s="203"/>
    </row>
    <row r="14719" spans="2:6" ht="15.75">
      <c r="B14719" s="188"/>
      <c r="C14719" s="188"/>
      <c r="D14719" s="203"/>
      <c r="E14719" s="203"/>
      <c r="F14719" s="203"/>
    </row>
    <row r="14720" spans="2:6" ht="15.75">
      <c r="B14720" s="188"/>
      <c r="C14720" s="188"/>
      <c r="D14720" s="203"/>
      <c r="E14720" s="203"/>
      <c r="F14720" s="203"/>
    </row>
    <row r="14721" spans="2:6" ht="15.75">
      <c r="B14721" s="188"/>
      <c r="C14721" s="188"/>
      <c r="D14721" s="203"/>
      <c r="E14721" s="203"/>
      <c r="F14721" s="203"/>
    </row>
    <row r="14722" spans="2:6" ht="15.75">
      <c r="B14722" s="188"/>
      <c r="C14722" s="188"/>
      <c r="D14722" s="203"/>
      <c r="E14722" s="203"/>
      <c r="F14722" s="203"/>
    </row>
    <row r="14723" spans="2:6" ht="15.75">
      <c r="B14723" s="188"/>
      <c r="C14723" s="188"/>
      <c r="D14723" s="203"/>
      <c r="E14723" s="203"/>
      <c r="F14723" s="203"/>
    </row>
    <row r="14724" spans="2:6" ht="15.75">
      <c r="B14724" s="188"/>
      <c r="C14724" s="188"/>
      <c r="D14724" s="203"/>
      <c r="E14724" s="203"/>
      <c r="F14724" s="203"/>
    </row>
    <row r="14725" spans="2:6" ht="15.75">
      <c r="B14725" s="188"/>
      <c r="C14725" s="188"/>
      <c r="D14725" s="203"/>
      <c r="E14725" s="203"/>
      <c r="F14725" s="203"/>
    </row>
    <row r="14726" spans="2:6" ht="15.75">
      <c r="B14726" s="188"/>
      <c r="C14726" s="188"/>
      <c r="D14726" s="203"/>
      <c r="E14726" s="203"/>
      <c r="F14726" s="203"/>
    </row>
    <row r="14727" spans="2:6" ht="15.75">
      <c r="B14727" s="188"/>
      <c r="C14727" s="188"/>
      <c r="D14727" s="203"/>
      <c r="E14727" s="203"/>
      <c r="F14727" s="203"/>
    </row>
    <row r="14728" spans="2:6" ht="15.75">
      <c r="B14728" s="188"/>
      <c r="C14728" s="188"/>
      <c r="D14728" s="203"/>
      <c r="E14728" s="203"/>
      <c r="F14728" s="203"/>
    </row>
    <row r="14729" spans="2:6" ht="15.75">
      <c r="B14729" s="188"/>
      <c r="C14729" s="188"/>
      <c r="D14729" s="203"/>
      <c r="E14729" s="203"/>
      <c r="F14729" s="203"/>
    </row>
    <row r="14730" spans="2:6" ht="15.75">
      <c r="B14730" s="188"/>
      <c r="C14730" s="188"/>
      <c r="D14730" s="203"/>
      <c r="E14730" s="203"/>
      <c r="F14730" s="203"/>
    </row>
    <row r="14731" spans="2:6" ht="15.75">
      <c r="B14731" s="188"/>
      <c r="C14731" s="188"/>
      <c r="D14731" s="203"/>
      <c r="E14731" s="203"/>
      <c r="F14731" s="203"/>
    </row>
    <row r="14732" spans="2:6" ht="15.75">
      <c r="B14732" s="188"/>
      <c r="C14732" s="188"/>
      <c r="D14732" s="203"/>
      <c r="E14732" s="203"/>
      <c r="F14732" s="203"/>
    </row>
    <row r="14733" spans="2:6" ht="15.75">
      <c r="B14733" s="188"/>
      <c r="C14733" s="188"/>
      <c r="D14733" s="203"/>
      <c r="E14733" s="203"/>
      <c r="F14733" s="203"/>
    </row>
    <row r="14734" spans="2:6" ht="15.75">
      <c r="B14734" s="188"/>
      <c r="C14734" s="188"/>
      <c r="D14734" s="203"/>
      <c r="E14734" s="203"/>
      <c r="F14734" s="203"/>
    </row>
    <row r="14735" spans="2:6" ht="15.75">
      <c r="B14735" s="188"/>
      <c r="C14735" s="188"/>
      <c r="D14735" s="203"/>
      <c r="E14735" s="203"/>
      <c r="F14735" s="203"/>
    </row>
    <row r="14736" spans="2:6" ht="15.75">
      <c r="B14736" s="188"/>
      <c r="C14736" s="188"/>
      <c r="D14736" s="203"/>
      <c r="E14736" s="203"/>
      <c r="F14736" s="203"/>
    </row>
    <row r="14737" spans="2:6" ht="15.75">
      <c r="B14737" s="188"/>
      <c r="C14737" s="188"/>
      <c r="D14737" s="203"/>
      <c r="E14737" s="203"/>
      <c r="F14737" s="203"/>
    </row>
    <row r="14738" spans="2:6" ht="15.75">
      <c r="B14738" s="188"/>
      <c r="C14738" s="188"/>
      <c r="D14738" s="203"/>
      <c r="E14738" s="203"/>
      <c r="F14738" s="203"/>
    </row>
    <row r="14739" spans="2:6" ht="15.75">
      <c r="B14739" s="188"/>
      <c r="C14739" s="188"/>
      <c r="D14739" s="203"/>
      <c r="E14739" s="203"/>
      <c r="F14739" s="203"/>
    </row>
    <row r="14740" spans="2:6" ht="15.75">
      <c r="B14740" s="188"/>
      <c r="C14740" s="188"/>
      <c r="D14740" s="203"/>
      <c r="E14740" s="203"/>
      <c r="F14740" s="203"/>
    </row>
    <row r="14741" spans="2:6" ht="15.75">
      <c r="B14741" s="188"/>
      <c r="C14741" s="188"/>
      <c r="D14741" s="203"/>
      <c r="E14741" s="203"/>
      <c r="F14741" s="203"/>
    </row>
    <row r="14742" spans="2:6" ht="15.75">
      <c r="B14742" s="188"/>
      <c r="C14742" s="188"/>
      <c r="D14742" s="203"/>
      <c r="E14742" s="203"/>
      <c r="F14742" s="203"/>
    </row>
    <row r="14743" spans="2:6" ht="15.75">
      <c r="B14743" s="188"/>
      <c r="C14743" s="188"/>
      <c r="D14743" s="203"/>
      <c r="E14743" s="203"/>
      <c r="F14743" s="203"/>
    </row>
    <row r="14744" spans="2:6" ht="15.75">
      <c r="B14744" s="188"/>
      <c r="C14744" s="188"/>
      <c r="D14744" s="203"/>
      <c r="E14744" s="203"/>
      <c r="F14744" s="203"/>
    </row>
    <row r="14745" spans="2:6" ht="15.75">
      <c r="B14745" s="188"/>
      <c r="C14745" s="188"/>
      <c r="D14745" s="203"/>
      <c r="E14745" s="203"/>
      <c r="F14745" s="203"/>
    </row>
    <row r="14746" spans="2:6" ht="15.75">
      <c r="B14746" s="188"/>
      <c r="C14746" s="188"/>
      <c r="D14746" s="203"/>
      <c r="E14746" s="203"/>
      <c r="F14746" s="203"/>
    </row>
    <row r="14747" spans="2:6" ht="15.75">
      <c r="B14747" s="188"/>
      <c r="C14747" s="188"/>
      <c r="D14747" s="203"/>
      <c r="E14747" s="203"/>
      <c r="F14747" s="203"/>
    </row>
    <row r="14748" spans="2:6" ht="15.75">
      <c r="B14748" s="188"/>
      <c r="C14748" s="188"/>
      <c r="D14748" s="203"/>
      <c r="E14748" s="203"/>
      <c r="F14748" s="203"/>
    </row>
    <row r="14749" spans="2:6" ht="15.75">
      <c r="B14749" s="188"/>
      <c r="C14749" s="188"/>
      <c r="D14749" s="203"/>
      <c r="E14749" s="203"/>
      <c r="F14749" s="203"/>
    </row>
    <row r="14750" spans="2:6" ht="15.75">
      <c r="B14750" s="188"/>
      <c r="C14750" s="188"/>
      <c r="D14750" s="203"/>
      <c r="E14750" s="203"/>
      <c r="F14750" s="203"/>
    </row>
    <row r="14751" spans="2:6" ht="15.75">
      <c r="B14751" s="188"/>
      <c r="C14751" s="188"/>
      <c r="D14751" s="203"/>
      <c r="E14751" s="203"/>
      <c r="F14751" s="203"/>
    </row>
    <row r="14752" spans="2:6" ht="15.75">
      <c r="B14752" s="188"/>
      <c r="C14752" s="188"/>
      <c r="D14752" s="203"/>
      <c r="E14752" s="203"/>
      <c r="F14752" s="203"/>
    </row>
    <row r="14753" spans="2:6" ht="15.75">
      <c r="B14753" s="188"/>
      <c r="C14753" s="188"/>
      <c r="D14753" s="203"/>
      <c r="E14753" s="203"/>
      <c r="F14753" s="203"/>
    </row>
    <row r="14754" spans="2:6" ht="15.75">
      <c r="B14754" s="188"/>
      <c r="C14754" s="188"/>
      <c r="D14754" s="203"/>
      <c r="E14754" s="203"/>
      <c r="F14754" s="203"/>
    </row>
    <row r="14755" spans="2:6" ht="15.75">
      <c r="B14755" s="188"/>
      <c r="C14755" s="188"/>
      <c r="D14755" s="203"/>
      <c r="E14755" s="203"/>
      <c r="F14755" s="203"/>
    </row>
    <row r="14756" spans="2:6" ht="15.75">
      <c r="B14756" s="188"/>
      <c r="C14756" s="188"/>
      <c r="D14756" s="203"/>
      <c r="E14756" s="203"/>
      <c r="F14756" s="203"/>
    </row>
    <row r="14757" spans="2:6" ht="15.75">
      <c r="B14757" s="188"/>
      <c r="C14757" s="188"/>
      <c r="D14757" s="203"/>
      <c r="E14757" s="203"/>
      <c r="F14757" s="203"/>
    </row>
    <row r="14758" spans="2:6" ht="15.75">
      <c r="B14758" s="188"/>
      <c r="C14758" s="188"/>
      <c r="D14758" s="203"/>
      <c r="E14758" s="203"/>
      <c r="F14758" s="203"/>
    </row>
    <row r="14759" spans="2:6" ht="15.75">
      <c r="B14759" s="188"/>
      <c r="C14759" s="188"/>
      <c r="D14759" s="203"/>
      <c r="E14759" s="203"/>
      <c r="F14759" s="203"/>
    </row>
    <row r="14760" spans="2:6" ht="15.75">
      <c r="B14760" s="188"/>
      <c r="C14760" s="188"/>
      <c r="D14760" s="203"/>
      <c r="E14760" s="203"/>
      <c r="F14760" s="203"/>
    </row>
    <row r="14761" spans="2:6" ht="15.75">
      <c r="B14761" s="188"/>
      <c r="C14761" s="188"/>
      <c r="D14761" s="203"/>
      <c r="E14761" s="203"/>
      <c r="F14761" s="203"/>
    </row>
    <row r="14762" spans="2:6" ht="15.75">
      <c r="B14762" s="188"/>
      <c r="C14762" s="188"/>
      <c r="D14762" s="203"/>
      <c r="E14762" s="203"/>
      <c r="F14762" s="203"/>
    </row>
    <row r="14763" spans="2:6" ht="15.75">
      <c r="B14763" s="188"/>
      <c r="C14763" s="188"/>
      <c r="D14763" s="203"/>
      <c r="E14763" s="203"/>
      <c r="F14763" s="203"/>
    </row>
    <row r="14764" spans="2:6" ht="15.75">
      <c r="B14764" s="188"/>
      <c r="C14764" s="188"/>
      <c r="D14764" s="203"/>
      <c r="E14764" s="203"/>
      <c r="F14764" s="203"/>
    </row>
    <row r="14765" spans="2:6" ht="15.75">
      <c r="B14765" s="188"/>
      <c r="C14765" s="188"/>
      <c r="D14765" s="203"/>
      <c r="E14765" s="203"/>
      <c r="F14765" s="203"/>
    </row>
    <row r="14766" spans="2:6" ht="15.75">
      <c r="B14766" s="188"/>
      <c r="C14766" s="188"/>
      <c r="D14766" s="203"/>
      <c r="E14766" s="203"/>
      <c r="F14766" s="203"/>
    </row>
    <row r="14767" spans="2:6" ht="15.75">
      <c r="B14767" s="188"/>
      <c r="C14767" s="188"/>
      <c r="D14767" s="203"/>
      <c r="E14767" s="203"/>
      <c r="F14767" s="203"/>
    </row>
    <row r="14768" spans="2:6" ht="15.75">
      <c r="B14768" s="188"/>
      <c r="C14768" s="188"/>
      <c r="D14768" s="203"/>
      <c r="E14768" s="203"/>
      <c r="F14768" s="203"/>
    </row>
    <row r="14769" spans="2:6" ht="15.75">
      <c r="B14769" s="188"/>
      <c r="C14769" s="188"/>
      <c r="D14769" s="203"/>
      <c r="E14769" s="203"/>
      <c r="F14769" s="203"/>
    </row>
    <row r="14770" spans="2:6" ht="15.75">
      <c r="B14770" s="188"/>
      <c r="C14770" s="188"/>
      <c r="D14770" s="203"/>
      <c r="E14770" s="203"/>
      <c r="F14770" s="203"/>
    </row>
    <row r="14771" spans="2:6" ht="15.75">
      <c r="B14771" s="188"/>
      <c r="C14771" s="188"/>
      <c r="D14771" s="203"/>
      <c r="E14771" s="203"/>
      <c r="F14771" s="203"/>
    </row>
    <row r="14772" spans="2:6" ht="15.75">
      <c r="B14772" s="188"/>
      <c r="C14772" s="188"/>
      <c r="D14772" s="203"/>
      <c r="E14772" s="203"/>
      <c r="F14772" s="203"/>
    </row>
    <row r="14773" spans="2:6" ht="15.75">
      <c r="B14773" s="188"/>
      <c r="C14773" s="188"/>
      <c r="D14773" s="203"/>
      <c r="E14773" s="203"/>
      <c r="F14773" s="203"/>
    </row>
    <row r="14774" spans="2:6" ht="15.75">
      <c r="B14774" s="188"/>
      <c r="C14774" s="188"/>
      <c r="D14774" s="203"/>
      <c r="E14774" s="203"/>
      <c r="F14774" s="203"/>
    </row>
    <row r="14775" spans="2:6" ht="15.75">
      <c r="B14775" s="188"/>
      <c r="C14775" s="188"/>
      <c r="D14775" s="203"/>
      <c r="E14775" s="203"/>
      <c r="F14775" s="203"/>
    </row>
    <row r="14776" spans="2:6" ht="15.75">
      <c r="B14776" s="188"/>
      <c r="C14776" s="188"/>
      <c r="D14776" s="203"/>
      <c r="E14776" s="203"/>
      <c r="F14776" s="203"/>
    </row>
    <row r="14777" spans="2:6" ht="15.75">
      <c r="B14777" s="188"/>
      <c r="C14777" s="188"/>
      <c r="D14777" s="203"/>
      <c r="E14777" s="203"/>
      <c r="F14777" s="203"/>
    </row>
    <row r="14778" spans="2:6" ht="15.75">
      <c r="B14778" s="188"/>
      <c r="C14778" s="188"/>
      <c r="D14778" s="203"/>
      <c r="E14778" s="203"/>
      <c r="F14778" s="203"/>
    </row>
    <row r="14779" spans="2:6" ht="15.75">
      <c r="B14779" s="188"/>
      <c r="C14779" s="188"/>
      <c r="D14779" s="203"/>
      <c r="E14779" s="203"/>
      <c r="F14779" s="203"/>
    </row>
    <row r="14780" spans="2:6" ht="15.75">
      <c r="B14780" s="188"/>
      <c r="C14780" s="188"/>
      <c r="D14780" s="203"/>
      <c r="E14780" s="203"/>
      <c r="F14780" s="203"/>
    </row>
    <row r="14781" spans="2:6" ht="15.75">
      <c r="B14781" s="188"/>
      <c r="C14781" s="188"/>
      <c r="D14781" s="203"/>
      <c r="E14781" s="203"/>
      <c r="F14781" s="203"/>
    </row>
    <row r="14782" spans="2:6" ht="15.75">
      <c r="B14782" s="188"/>
      <c r="C14782" s="188"/>
      <c r="D14782" s="203"/>
      <c r="E14782" s="203"/>
      <c r="F14782" s="203"/>
    </row>
    <row r="14783" spans="2:6" ht="15.75">
      <c r="B14783" s="188"/>
      <c r="C14783" s="188"/>
      <c r="D14783" s="203"/>
      <c r="E14783" s="203"/>
      <c r="F14783" s="203"/>
    </row>
    <row r="14784" spans="2:6" ht="15.75">
      <c r="B14784" s="188"/>
      <c r="C14784" s="188"/>
      <c r="D14784" s="203"/>
      <c r="E14784" s="203"/>
      <c r="F14784" s="203"/>
    </row>
    <row r="14785" spans="2:6" ht="15.75">
      <c r="B14785" s="188"/>
      <c r="C14785" s="188"/>
      <c r="D14785" s="203"/>
      <c r="E14785" s="203"/>
      <c r="F14785" s="203"/>
    </row>
    <row r="14786" spans="2:6" ht="15.75">
      <c r="B14786" s="188"/>
      <c r="C14786" s="188"/>
      <c r="D14786" s="203"/>
      <c r="E14786" s="203"/>
      <c r="F14786" s="203"/>
    </row>
    <row r="14787" spans="2:6" ht="15.75">
      <c r="B14787" s="188"/>
      <c r="C14787" s="188"/>
      <c r="D14787" s="203"/>
      <c r="E14787" s="203"/>
      <c r="F14787" s="203"/>
    </row>
    <row r="14788" spans="2:6" ht="15.75">
      <c r="B14788" s="188"/>
      <c r="C14788" s="188"/>
      <c r="D14788" s="203"/>
      <c r="E14788" s="203"/>
      <c r="F14788" s="203"/>
    </row>
    <row r="14789" spans="2:6" ht="15.75">
      <c r="B14789" s="188"/>
      <c r="C14789" s="188"/>
      <c r="D14789" s="203"/>
      <c r="E14789" s="203"/>
      <c r="F14789" s="203"/>
    </row>
    <row r="14790" spans="2:6" ht="15.75">
      <c r="B14790" s="188"/>
      <c r="C14790" s="188"/>
      <c r="D14790" s="203"/>
      <c r="E14790" s="203"/>
      <c r="F14790" s="203"/>
    </row>
    <row r="14791" spans="2:6" ht="15.75">
      <c r="B14791" s="188"/>
      <c r="C14791" s="188"/>
      <c r="D14791" s="203"/>
      <c r="E14791" s="203"/>
      <c r="F14791" s="203"/>
    </row>
    <row r="14792" spans="2:6" ht="15.75">
      <c r="B14792" s="188"/>
      <c r="C14792" s="188"/>
      <c r="D14792" s="203"/>
      <c r="E14792" s="203"/>
      <c r="F14792" s="203"/>
    </row>
    <row r="14793" spans="2:6" ht="15.75">
      <c r="B14793" s="188"/>
      <c r="C14793" s="188"/>
      <c r="D14793" s="203"/>
      <c r="E14793" s="203"/>
      <c r="F14793" s="203"/>
    </row>
    <row r="14794" spans="2:6" ht="15.75">
      <c r="B14794" s="188"/>
      <c r="C14794" s="188"/>
      <c r="D14794" s="203"/>
      <c r="E14794" s="203"/>
      <c r="F14794" s="203"/>
    </row>
    <row r="14795" spans="2:6" ht="15.75">
      <c r="B14795" s="188"/>
      <c r="C14795" s="188"/>
      <c r="D14795" s="203"/>
      <c r="E14795" s="203"/>
      <c r="F14795" s="203"/>
    </row>
    <row r="14796" spans="2:6" ht="15.75">
      <c r="B14796" s="188"/>
      <c r="C14796" s="188"/>
      <c r="D14796" s="203"/>
      <c r="E14796" s="203"/>
      <c r="F14796" s="203"/>
    </row>
    <row r="14797" spans="2:6" ht="15.75">
      <c r="B14797" s="188"/>
      <c r="C14797" s="188"/>
      <c r="D14797" s="203"/>
      <c r="E14797" s="203"/>
      <c r="F14797" s="203"/>
    </row>
    <row r="14798" spans="2:6" ht="15.75">
      <c r="B14798" s="188"/>
      <c r="C14798" s="188"/>
      <c r="D14798" s="203"/>
      <c r="E14798" s="203"/>
      <c r="F14798" s="203"/>
    </row>
    <row r="14799" spans="2:6" ht="15.75">
      <c r="B14799" s="188"/>
      <c r="C14799" s="188"/>
      <c r="D14799" s="203"/>
      <c r="E14799" s="203"/>
      <c r="F14799" s="203"/>
    </row>
    <row r="14800" spans="2:6" ht="15.75">
      <c r="B14800" s="188"/>
      <c r="C14800" s="188"/>
      <c r="D14800" s="203"/>
      <c r="E14800" s="203"/>
      <c r="F14800" s="203"/>
    </row>
    <row r="14801" spans="2:6" ht="15.75">
      <c r="B14801" s="188"/>
      <c r="C14801" s="188"/>
      <c r="D14801" s="203"/>
      <c r="E14801" s="203"/>
      <c r="F14801" s="203"/>
    </row>
    <row r="14802" spans="2:6" ht="15.75">
      <c r="B14802" s="188"/>
      <c r="C14802" s="188"/>
      <c r="D14802" s="203"/>
      <c r="E14802" s="203"/>
      <c r="F14802" s="203"/>
    </row>
    <row r="14803" spans="2:6" ht="15.75">
      <c r="B14803" s="188"/>
      <c r="C14803" s="188"/>
      <c r="D14803" s="203"/>
      <c r="E14803" s="203"/>
      <c r="F14803" s="203"/>
    </row>
    <row r="14804" spans="2:6" ht="15.75">
      <c r="B14804" s="188"/>
      <c r="C14804" s="188"/>
      <c r="D14804" s="203"/>
      <c r="E14804" s="203"/>
      <c r="F14804" s="203"/>
    </row>
    <row r="14805" spans="2:6" ht="15.75">
      <c r="B14805" s="188"/>
      <c r="C14805" s="188"/>
      <c r="D14805" s="203"/>
      <c r="E14805" s="203"/>
      <c r="F14805" s="203"/>
    </row>
    <row r="14806" spans="2:6" ht="15.75">
      <c r="B14806" s="188"/>
      <c r="C14806" s="188"/>
      <c r="D14806" s="203"/>
      <c r="E14806" s="203"/>
      <c r="F14806" s="203"/>
    </row>
    <row r="14807" spans="2:6" ht="15.75">
      <c r="B14807" s="188"/>
      <c r="C14807" s="188"/>
      <c r="D14807" s="203"/>
      <c r="E14807" s="203"/>
      <c r="F14807" s="203"/>
    </row>
    <row r="14808" spans="2:6" ht="15.75">
      <c r="B14808" s="188"/>
      <c r="C14808" s="188"/>
      <c r="D14808" s="203"/>
      <c r="E14808" s="203"/>
      <c r="F14808" s="203"/>
    </row>
    <row r="14809" spans="2:6" ht="15.75">
      <c r="B14809" s="188"/>
      <c r="C14809" s="188"/>
      <c r="D14809" s="203"/>
      <c r="E14809" s="203"/>
      <c r="F14809" s="203"/>
    </row>
    <row r="14810" spans="2:6" ht="15.75">
      <c r="B14810" s="188"/>
      <c r="C14810" s="188"/>
      <c r="D14810" s="203"/>
      <c r="E14810" s="203"/>
      <c r="F14810" s="203"/>
    </row>
    <row r="14811" spans="2:6" ht="15.75">
      <c r="B14811" s="188"/>
      <c r="C14811" s="188"/>
      <c r="D14811" s="203"/>
      <c r="E14811" s="203"/>
      <c r="F14811" s="203"/>
    </row>
    <row r="14812" spans="2:6" ht="15.75">
      <c r="B14812" s="188"/>
      <c r="C14812" s="188"/>
      <c r="D14812" s="203"/>
      <c r="E14812" s="203"/>
      <c r="F14812" s="203"/>
    </row>
    <row r="14813" spans="2:6" ht="15.75">
      <c r="B14813" s="188"/>
      <c r="C14813" s="188"/>
      <c r="D14813" s="203"/>
      <c r="E14813" s="203"/>
      <c r="F14813" s="203"/>
    </row>
    <row r="14814" spans="2:6" ht="15.75">
      <c r="B14814" s="188"/>
      <c r="C14814" s="188"/>
      <c r="D14814" s="203"/>
      <c r="E14814" s="203"/>
      <c r="F14814" s="203"/>
    </row>
    <row r="14815" spans="2:6" ht="15.75">
      <c r="B14815" s="188"/>
      <c r="C14815" s="188"/>
      <c r="D14815" s="203"/>
      <c r="E14815" s="203"/>
      <c r="F14815" s="203"/>
    </row>
    <row r="14816" spans="2:6" ht="15.75">
      <c r="B14816" s="188"/>
      <c r="C14816" s="188"/>
      <c r="D14816" s="203"/>
      <c r="E14816" s="203"/>
      <c r="F14816" s="203"/>
    </row>
    <row r="14817" spans="2:6" ht="15.75">
      <c r="B14817" s="188"/>
      <c r="C14817" s="188"/>
      <c r="D14817" s="203"/>
      <c r="E14817" s="203"/>
      <c r="F14817" s="203"/>
    </row>
    <row r="14818" spans="2:6" ht="15.75">
      <c r="B14818" s="188"/>
      <c r="C14818" s="188"/>
      <c r="D14818" s="203"/>
      <c r="E14818" s="203"/>
      <c r="F14818" s="203"/>
    </row>
    <row r="14819" spans="2:6" ht="15.75">
      <c r="B14819" s="188"/>
      <c r="C14819" s="188"/>
      <c r="D14819" s="203"/>
      <c r="E14819" s="203"/>
      <c r="F14819" s="203"/>
    </row>
    <row r="14820" spans="2:6" ht="15.75">
      <c r="B14820" s="188"/>
      <c r="C14820" s="188"/>
      <c r="D14820" s="203"/>
      <c r="E14820" s="203"/>
      <c r="F14820" s="203"/>
    </row>
    <row r="14821" spans="2:6" ht="15.75">
      <c r="B14821" s="188"/>
      <c r="C14821" s="188"/>
      <c r="D14821" s="203"/>
      <c r="E14821" s="203"/>
      <c r="F14821" s="203"/>
    </row>
    <row r="14822" spans="2:6" ht="15.75">
      <c r="B14822" s="188"/>
      <c r="C14822" s="188"/>
      <c r="D14822" s="203"/>
      <c r="E14822" s="203"/>
      <c r="F14822" s="203"/>
    </row>
    <row r="14823" spans="2:6" ht="15.75">
      <c r="B14823" s="188"/>
      <c r="C14823" s="188"/>
      <c r="D14823" s="203"/>
      <c r="E14823" s="203"/>
      <c r="F14823" s="203"/>
    </row>
    <row r="14824" spans="2:6" ht="15.75">
      <c r="B14824" s="188"/>
      <c r="C14824" s="188"/>
      <c r="D14824" s="203"/>
      <c r="E14824" s="203"/>
      <c r="F14824" s="203"/>
    </row>
    <row r="14825" spans="2:6" ht="15.75">
      <c r="B14825" s="188"/>
      <c r="C14825" s="188"/>
      <c r="D14825" s="203"/>
      <c r="E14825" s="203"/>
      <c r="F14825" s="203"/>
    </row>
    <row r="14826" spans="2:6" ht="15.75">
      <c r="B14826" s="188"/>
      <c r="C14826" s="188"/>
      <c r="D14826" s="203"/>
      <c r="E14826" s="203"/>
      <c r="F14826" s="203"/>
    </row>
    <row r="14827" spans="2:6" ht="15.75">
      <c r="B14827" s="188"/>
      <c r="C14827" s="188"/>
      <c r="D14827" s="203"/>
      <c r="E14827" s="203"/>
      <c r="F14827" s="203"/>
    </row>
    <row r="14828" spans="2:6" ht="15.75">
      <c r="B14828" s="188"/>
      <c r="C14828" s="188"/>
      <c r="D14828" s="203"/>
      <c r="E14828" s="203"/>
      <c r="F14828" s="203"/>
    </row>
    <row r="14829" spans="2:6" ht="15.75">
      <c r="B14829" s="188"/>
      <c r="C14829" s="188"/>
      <c r="D14829" s="203"/>
      <c r="E14829" s="203"/>
      <c r="F14829" s="203"/>
    </row>
    <row r="14830" spans="2:6" ht="15.75">
      <c r="B14830" s="188"/>
      <c r="C14830" s="188"/>
      <c r="D14830" s="203"/>
      <c r="E14830" s="203"/>
      <c r="F14830" s="203"/>
    </row>
    <row r="14831" spans="2:6" ht="15.75">
      <c r="B14831" s="188"/>
      <c r="C14831" s="188"/>
      <c r="D14831" s="203"/>
      <c r="E14831" s="203"/>
      <c r="F14831" s="203"/>
    </row>
    <row r="14832" spans="2:6" ht="15.75">
      <c r="B14832" s="188"/>
      <c r="C14832" s="188"/>
      <c r="D14832" s="203"/>
      <c r="E14832" s="203"/>
      <c r="F14832" s="203"/>
    </row>
    <row r="14833" spans="2:6" ht="15.75">
      <c r="B14833" s="188"/>
      <c r="C14833" s="188"/>
      <c r="D14833" s="203"/>
      <c r="E14833" s="203"/>
      <c r="F14833" s="203"/>
    </row>
    <row r="14834" spans="2:6" ht="15.75">
      <c r="B14834" s="188"/>
      <c r="C14834" s="188"/>
      <c r="D14834" s="203"/>
      <c r="E14834" s="203"/>
      <c r="F14834" s="203"/>
    </row>
    <row r="14835" spans="2:6" ht="15.75">
      <c r="B14835" s="188"/>
      <c r="C14835" s="188"/>
      <c r="D14835" s="203"/>
      <c r="E14835" s="203"/>
      <c r="F14835" s="203"/>
    </row>
    <row r="14836" spans="2:6" ht="15.75">
      <c r="B14836" s="188"/>
      <c r="C14836" s="188"/>
      <c r="D14836" s="203"/>
      <c r="E14836" s="203"/>
      <c r="F14836" s="203"/>
    </row>
    <row r="14837" spans="2:6" ht="15.75">
      <c r="B14837" s="188"/>
      <c r="C14837" s="188"/>
      <c r="D14837" s="203"/>
      <c r="E14837" s="203"/>
      <c r="F14837" s="203"/>
    </row>
    <row r="14838" spans="2:6" ht="15.75">
      <c r="B14838" s="188"/>
      <c r="C14838" s="188"/>
      <c r="D14838" s="203"/>
      <c r="E14838" s="203"/>
      <c r="F14838" s="203"/>
    </row>
    <row r="14839" spans="2:6" ht="15.75">
      <c r="B14839" s="188"/>
      <c r="C14839" s="188"/>
      <c r="D14839" s="203"/>
      <c r="E14839" s="203"/>
      <c r="F14839" s="203"/>
    </row>
    <row r="14840" spans="2:6" ht="15.75">
      <c r="B14840" s="188"/>
      <c r="C14840" s="188"/>
      <c r="D14840" s="203"/>
      <c r="E14840" s="203"/>
      <c r="F14840" s="203"/>
    </row>
    <row r="14841" spans="2:6" ht="15.75">
      <c r="B14841" s="188"/>
      <c r="C14841" s="188"/>
      <c r="D14841" s="203"/>
      <c r="E14841" s="203"/>
      <c r="F14841" s="203"/>
    </row>
    <row r="14842" spans="2:6" ht="15.75">
      <c r="B14842" s="188"/>
      <c r="C14842" s="188"/>
      <c r="D14842" s="203"/>
      <c r="E14842" s="203"/>
      <c r="F14842" s="203"/>
    </row>
    <row r="14843" spans="2:6" ht="15.75">
      <c r="B14843" s="188"/>
      <c r="C14843" s="188"/>
      <c r="D14843" s="203"/>
      <c r="E14843" s="203"/>
      <c r="F14843" s="203"/>
    </row>
    <row r="14844" spans="2:6" ht="15.75">
      <c r="B14844" s="188"/>
      <c r="C14844" s="188"/>
      <c r="D14844" s="203"/>
      <c r="E14844" s="203"/>
      <c r="F14844" s="203"/>
    </row>
    <row r="14845" spans="2:6" ht="15.75">
      <c r="B14845" s="188"/>
      <c r="C14845" s="188"/>
      <c r="D14845" s="203"/>
      <c r="E14845" s="203"/>
      <c r="F14845" s="203"/>
    </row>
    <row r="14846" spans="2:6" ht="15.75">
      <c r="B14846" s="188"/>
      <c r="C14846" s="188"/>
      <c r="D14846" s="203"/>
      <c r="E14846" s="203"/>
      <c r="F14846" s="203"/>
    </row>
    <row r="14847" spans="2:6" ht="15.75">
      <c r="B14847" s="188"/>
      <c r="C14847" s="188"/>
      <c r="D14847" s="203"/>
      <c r="E14847" s="203"/>
      <c r="F14847" s="203"/>
    </row>
    <row r="14848" spans="2:6" ht="15.75">
      <c r="B14848" s="188"/>
      <c r="C14848" s="188"/>
      <c r="D14848" s="203"/>
      <c r="E14848" s="203"/>
      <c r="F14848" s="203"/>
    </row>
    <row r="14849" spans="2:6" ht="15.75">
      <c r="B14849" s="188"/>
      <c r="C14849" s="188"/>
      <c r="D14849" s="203"/>
      <c r="E14849" s="203"/>
      <c r="F14849" s="203"/>
    </row>
    <row r="14850" spans="2:6" ht="15.75">
      <c r="B14850" s="188"/>
      <c r="C14850" s="188"/>
      <c r="D14850" s="203"/>
      <c r="E14850" s="203"/>
      <c r="F14850" s="203"/>
    </row>
    <row r="14851" spans="2:6" ht="15.75">
      <c r="B14851" s="188"/>
      <c r="C14851" s="188"/>
      <c r="D14851" s="203"/>
      <c r="E14851" s="203"/>
      <c r="F14851" s="203"/>
    </row>
    <row r="14852" spans="2:6" ht="15.75">
      <c r="B14852" s="188"/>
      <c r="C14852" s="188"/>
      <c r="D14852" s="203"/>
      <c r="E14852" s="203"/>
      <c r="F14852" s="203"/>
    </row>
    <row r="14853" spans="2:6" ht="15.75">
      <c r="B14853" s="188"/>
      <c r="C14853" s="188"/>
      <c r="D14853" s="203"/>
      <c r="E14853" s="203"/>
      <c r="F14853" s="203"/>
    </row>
    <row r="14854" spans="2:6" ht="15.75">
      <c r="B14854" s="188"/>
      <c r="C14854" s="188"/>
      <c r="D14854" s="203"/>
      <c r="E14854" s="203"/>
      <c r="F14854" s="203"/>
    </row>
    <row r="14855" spans="2:6" ht="15.75">
      <c r="B14855" s="188"/>
      <c r="C14855" s="188"/>
      <c r="D14855" s="203"/>
      <c r="E14855" s="203"/>
      <c r="F14855" s="203"/>
    </row>
    <row r="14856" spans="2:6" ht="15.75">
      <c r="B14856" s="188"/>
      <c r="C14856" s="188"/>
      <c r="D14856" s="203"/>
      <c r="E14856" s="203"/>
      <c r="F14856" s="203"/>
    </row>
    <row r="14857" spans="2:6" ht="15.75">
      <c r="B14857" s="188"/>
      <c r="C14857" s="188"/>
      <c r="D14857" s="203"/>
      <c r="E14857" s="203"/>
      <c r="F14857" s="203"/>
    </row>
    <row r="14858" spans="2:6" ht="15.75">
      <c r="B14858" s="188"/>
      <c r="C14858" s="188"/>
      <c r="D14858" s="203"/>
      <c r="E14858" s="203"/>
      <c r="F14858" s="203"/>
    </row>
    <row r="14859" spans="2:6" ht="15.75">
      <c r="B14859" s="188"/>
      <c r="C14859" s="188"/>
      <c r="D14859" s="203"/>
      <c r="E14859" s="203"/>
      <c r="F14859" s="203"/>
    </row>
    <row r="14860" spans="2:6" ht="15.75">
      <c r="B14860" s="188"/>
      <c r="C14860" s="188"/>
      <c r="D14860" s="203"/>
      <c r="E14860" s="203"/>
      <c r="F14860" s="203"/>
    </row>
    <row r="14861" spans="2:6" ht="15.75">
      <c r="B14861" s="188"/>
      <c r="C14861" s="188"/>
      <c r="D14861" s="203"/>
      <c r="E14861" s="203"/>
      <c r="F14861" s="203"/>
    </row>
    <row r="14862" spans="2:6" ht="15.75">
      <c r="B14862" s="188"/>
      <c r="C14862" s="188"/>
      <c r="D14862" s="203"/>
      <c r="E14862" s="203"/>
      <c r="F14862" s="203"/>
    </row>
    <row r="14863" spans="2:6" ht="15.75">
      <c r="B14863" s="188"/>
      <c r="C14863" s="188"/>
      <c r="D14863" s="203"/>
      <c r="E14863" s="203"/>
      <c r="F14863" s="203"/>
    </row>
    <row r="14864" spans="2:6" ht="15.75">
      <c r="B14864" s="188"/>
      <c r="C14864" s="188"/>
      <c r="D14864" s="203"/>
      <c r="E14864" s="203"/>
      <c r="F14864" s="203"/>
    </row>
    <row r="14865" spans="2:6" ht="15.75">
      <c r="B14865" s="188"/>
      <c r="C14865" s="188"/>
      <c r="D14865" s="203"/>
      <c r="E14865" s="203"/>
      <c r="F14865" s="203"/>
    </row>
    <row r="14866" spans="2:6" ht="15.75">
      <c r="B14866" s="188"/>
      <c r="C14866" s="188"/>
      <c r="D14866" s="203"/>
      <c r="E14866" s="203"/>
      <c r="F14866" s="203"/>
    </row>
    <row r="14867" spans="2:6" ht="15.75">
      <c r="B14867" s="188"/>
      <c r="C14867" s="188"/>
      <c r="D14867" s="203"/>
      <c r="E14867" s="203"/>
      <c r="F14867" s="203"/>
    </row>
    <row r="14868" spans="2:6" ht="15.75">
      <c r="B14868" s="188"/>
      <c r="C14868" s="188"/>
      <c r="D14868" s="203"/>
      <c r="E14868" s="203"/>
      <c r="F14868" s="203"/>
    </row>
    <row r="14869" spans="2:6" ht="15.75">
      <c r="B14869" s="188"/>
      <c r="C14869" s="188"/>
      <c r="D14869" s="203"/>
      <c r="E14869" s="203"/>
      <c r="F14869" s="203"/>
    </row>
    <row r="14870" spans="2:6" ht="15.75">
      <c r="B14870" s="188"/>
      <c r="C14870" s="188"/>
      <c r="D14870" s="203"/>
      <c r="E14870" s="203"/>
      <c r="F14870" s="203"/>
    </row>
    <row r="14871" spans="2:6" ht="15.75">
      <c r="B14871" s="188"/>
      <c r="C14871" s="188"/>
      <c r="D14871" s="203"/>
      <c r="E14871" s="203"/>
      <c r="F14871" s="203"/>
    </row>
    <row r="14872" spans="2:6" ht="15.75">
      <c r="B14872" s="188"/>
      <c r="C14872" s="188"/>
      <c r="D14872" s="203"/>
      <c r="E14872" s="203"/>
      <c r="F14872" s="203"/>
    </row>
    <row r="14873" spans="2:6" ht="15.75">
      <c r="B14873" s="188"/>
      <c r="C14873" s="188"/>
      <c r="D14873" s="203"/>
      <c r="E14873" s="203"/>
      <c r="F14873" s="203"/>
    </row>
    <row r="14874" spans="2:6" ht="15.75">
      <c r="B14874" s="188"/>
      <c r="C14874" s="188"/>
      <c r="D14874" s="203"/>
      <c r="E14874" s="203"/>
      <c r="F14874" s="203"/>
    </row>
    <row r="14875" spans="2:6" ht="15.75">
      <c r="B14875" s="188"/>
      <c r="C14875" s="188"/>
      <c r="D14875" s="203"/>
      <c r="E14875" s="203"/>
      <c r="F14875" s="203"/>
    </row>
    <row r="14876" spans="2:6" ht="15.75">
      <c r="B14876" s="188"/>
      <c r="C14876" s="188"/>
      <c r="D14876" s="203"/>
      <c r="E14876" s="203"/>
      <c r="F14876" s="203"/>
    </row>
    <row r="14877" spans="2:6" ht="15.75">
      <c r="B14877" s="188"/>
      <c r="C14877" s="188"/>
      <c r="D14877" s="203"/>
      <c r="E14877" s="203"/>
      <c r="F14877" s="203"/>
    </row>
    <row r="14878" spans="2:6" ht="15.75">
      <c r="B14878" s="188"/>
      <c r="C14878" s="188"/>
      <c r="D14878" s="203"/>
      <c r="E14878" s="203"/>
      <c r="F14878" s="203"/>
    </row>
    <row r="14879" spans="2:6" ht="15.75">
      <c r="B14879" s="188"/>
      <c r="C14879" s="188"/>
      <c r="D14879" s="203"/>
      <c r="E14879" s="203"/>
      <c r="F14879" s="203"/>
    </row>
    <row r="14880" spans="2:6" ht="15.75">
      <c r="B14880" s="188"/>
      <c r="C14880" s="188"/>
      <c r="D14880" s="203"/>
      <c r="E14880" s="203"/>
      <c r="F14880" s="203"/>
    </row>
    <row r="14881" spans="2:6" ht="15.75">
      <c r="B14881" s="188"/>
      <c r="C14881" s="188"/>
      <c r="D14881" s="203"/>
      <c r="E14881" s="203"/>
      <c r="F14881" s="203"/>
    </row>
    <row r="14882" spans="2:6" ht="15.75">
      <c r="B14882" s="188"/>
      <c r="C14882" s="188"/>
      <c r="D14882" s="203"/>
      <c r="E14882" s="203"/>
      <c r="F14882" s="203"/>
    </row>
    <row r="14883" spans="2:6" ht="15.75">
      <c r="B14883" s="188"/>
      <c r="C14883" s="188"/>
      <c r="D14883" s="203"/>
      <c r="E14883" s="203"/>
      <c r="F14883" s="203"/>
    </row>
    <row r="14884" spans="2:6" ht="15.75">
      <c r="B14884" s="188"/>
      <c r="C14884" s="188"/>
      <c r="D14884" s="203"/>
      <c r="E14884" s="203"/>
      <c r="F14884" s="203"/>
    </row>
    <row r="14885" spans="2:6" ht="15.75">
      <c r="B14885" s="188"/>
      <c r="C14885" s="188"/>
      <c r="D14885" s="203"/>
      <c r="E14885" s="203"/>
      <c r="F14885" s="203"/>
    </row>
    <row r="14886" spans="2:6" ht="15.75">
      <c r="B14886" s="188"/>
      <c r="C14886" s="188"/>
      <c r="D14886" s="203"/>
      <c r="E14886" s="203"/>
      <c r="F14886" s="203"/>
    </row>
    <row r="14887" spans="2:6" ht="15.75">
      <c r="B14887" s="188"/>
      <c r="C14887" s="188"/>
      <c r="D14887" s="203"/>
      <c r="E14887" s="203"/>
      <c r="F14887" s="203"/>
    </row>
    <row r="14888" spans="2:6" ht="15.75">
      <c r="B14888" s="188"/>
      <c r="C14888" s="188"/>
      <c r="D14888" s="203"/>
      <c r="E14888" s="203"/>
      <c r="F14888" s="203"/>
    </row>
    <row r="14889" spans="2:6" ht="15.75">
      <c r="B14889" s="188"/>
      <c r="C14889" s="188"/>
      <c r="D14889" s="203"/>
      <c r="E14889" s="203"/>
      <c r="F14889" s="203"/>
    </row>
    <row r="14890" spans="2:6" ht="15.75">
      <c r="B14890" s="188"/>
      <c r="C14890" s="188"/>
      <c r="D14890" s="203"/>
      <c r="E14890" s="203"/>
      <c r="F14890" s="203"/>
    </row>
    <row r="14891" spans="2:6" ht="15.75">
      <c r="B14891" s="188"/>
      <c r="C14891" s="188"/>
      <c r="D14891" s="203"/>
      <c r="E14891" s="203"/>
      <c r="F14891" s="203"/>
    </row>
    <row r="14892" spans="2:6" ht="15.75">
      <c r="B14892" s="188"/>
      <c r="C14892" s="188"/>
      <c r="D14892" s="203"/>
      <c r="E14892" s="203"/>
      <c r="F14892" s="203"/>
    </row>
    <row r="14893" spans="2:6" ht="15.75">
      <c r="B14893" s="188"/>
      <c r="C14893" s="188"/>
      <c r="D14893" s="203"/>
      <c r="E14893" s="203"/>
      <c r="F14893" s="203"/>
    </row>
    <row r="14894" spans="2:6" ht="15.75">
      <c r="B14894" s="188"/>
      <c r="C14894" s="188"/>
      <c r="D14894" s="203"/>
      <c r="E14894" s="203"/>
      <c r="F14894" s="203"/>
    </row>
    <row r="14895" spans="2:6" ht="15.75">
      <c r="B14895" s="188"/>
      <c r="C14895" s="188"/>
      <c r="D14895" s="203"/>
      <c r="E14895" s="203"/>
      <c r="F14895" s="203"/>
    </row>
    <row r="14896" spans="2:6" ht="15.75">
      <c r="B14896" s="188"/>
      <c r="C14896" s="188"/>
      <c r="D14896" s="203"/>
      <c r="E14896" s="203"/>
      <c r="F14896" s="203"/>
    </row>
    <row r="14897" spans="2:6" ht="15.75">
      <c r="B14897" s="188"/>
      <c r="C14897" s="188"/>
      <c r="D14897" s="203"/>
      <c r="E14897" s="203"/>
      <c r="F14897" s="203"/>
    </row>
    <row r="14898" spans="2:6" ht="15.75">
      <c r="B14898" s="188"/>
      <c r="C14898" s="188"/>
      <c r="D14898" s="203"/>
      <c r="E14898" s="203"/>
      <c r="F14898" s="203"/>
    </row>
    <row r="14899" spans="2:6" ht="15.75">
      <c r="B14899" s="188"/>
      <c r="C14899" s="188"/>
      <c r="D14899" s="203"/>
      <c r="E14899" s="203"/>
      <c r="F14899" s="203"/>
    </row>
    <row r="14900" spans="2:6" ht="15.75">
      <c r="B14900" s="188"/>
      <c r="C14900" s="188"/>
      <c r="D14900" s="203"/>
      <c r="E14900" s="203"/>
      <c r="F14900" s="203"/>
    </row>
    <row r="14901" spans="2:6" ht="15.75">
      <c r="B14901" s="188"/>
      <c r="C14901" s="188"/>
      <c r="D14901" s="203"/>
      <c r="E14901" s="203"/>
      <c r="F14901" s="203"/>
    </row>
    <row r="14902" spans="2:6" ht="15.75">
      <c r="B14902" s="188"/>
      <c r="C14902" s="188"/>
      <c r="D14902" s="203"/>
      <c r="E14902" s="203"/>
      <c r="F14902" s="203"/>
    </row>
    <row r="14903" spans="2:6" ht="15.75">
      <c r="B14903" s="188"/>
      <c r="C14903" s="188"/>
      <c r="D14903" s="203"/>
      <c r="E14903" s="203"/>
      <c r="F14903" s="203"/>
    </row>
    <row r="14904" spans="2:6" ht="15.75">
      <c r="B14904" s="188"/>
      <c r="C14904" s="188"/>
      <c r="D14904" s="203"/>
      <c r="E14904" s="203"/>
      <c r="F14904" s="203"/>
    </row>
    <row r="14905" spans="2:6" ht="15.75">
      <c r="B14905" s="188"/>
      <c r="C14905" s="188"/>
      <c r="D14905" s="203"/>
      <c r="E14905" s="203"/>
      <c r="F14905" s="203"/>
    </row>
    <row r="14906" spans="2:6" ht="15.75">
      <c r="B14906" s="188"/>
      <c r="C14906" s="188"/>
      <c r="D14906" s="203"/>
      <c r="E14906" s="203"/>
      <c r="F14906" s="203"/>
    </row>
    <row r="14907" spans="2:6" ht="15.75">
      <c r="B14907" s="188"/>
      <c r="C14907" s="188"/>
      <c r="D14907" s="203"/>
      <c r="E14907" s="203"/>
      <c r="F14907" s="203"/>
    </row>
    <row r="14908" spans="2:6" ht="15.75">
      <c r="B14908" s="188"/>
      <c r="C14908" s="188"/>
      <c r="D14908" s="203"/>
      <c r="E14908" s="203"/>
      <c r="F14908" s="203"/>
    </row>
    <row r="14909" spans="2:6" ht="15.75">
      <c r="B14909" s="188"/>
      <c r="C14909" s="188"/>
      <c r="D14909" s="203"/>
      <c r="E14909" s="203"/>
      <c r="F14909" s="203"/>
    </row>
    <row r="14910" spans="2:6" ht="15.75">
      <c r="B14910" s="188"/>
      <c r="C14910" s="188"/>
      <c r="D14910" s="203"/>
      <c r="E14910" s="203"/>
      <c r="F14910" s="203"/>
    </row>
    <row r="14911" spans="2:6" ht="15.75">
      <c r="B14911" s="188"/>
      <c r="C14911" s="188"/>
      <c r="D14911" s="203"/>
      <c r="E14911" s="203"/>
      <c r="F14911" s="203"/>
    </row>
    <row r="14912" spans="2:6" ht="15.75">
      <c r="B14912" s="188"/>
      <c r="C14912" s="188"/>
      <c r="D14912" s="203"/>
      <c r="E14912" s="203"/>
      <c r="F14912" s="203"/>
    </row>
    <row r="14913" spans="2:6" ht="15.75">
      <c r="B14913" s="188"/>
      <c r="C14913" s="188"/>
      <c r="D14913" s="203"/>
      <c r="E14913" s="203"/>
      <c r="F14913" s="203"/>
    </row>
    <row r="14914" spans="2:6" ht="15.75">
      <c r="B14914" s="188"/>
      <c r="C14914" s="188"/>
      <c r="D14914" s="203"/>
      <c r="E14914" s="203"/>
      <c r="F14914" s="203"/>
    </row>
    <row r="14915" spans="2:6" ht="15.75">
      <c r="B14915" s="188"/>
      <c r="C14915" s="188"/>
      <c r="D14915" s="203"/>
      <c r="E14915" s="203"/>
      <c r="F14915" s="203"/>
    </row>
    <row r="14916" spans="2:6" ht="15.75">
      <c r="B14916" s="188"/>
      <c r="C14916" s="188"/>
      <c r="D14916" s="203"/>
      <c r="E14916" s="203"/>
      <c r="F14916" s="203"/>
    </row>
    <row r="14917" spans="2:6" ht="15.75">
      <c r="B14917" s="188"/>
      <c r="C14917" s="188"/>
      <c r="D14917" s="203"/>
      <c r="E14917" s="203"/>
      <c r="F14917" s="203"/>
    </row>
    <row r="14918" spans="2:6" ht="15.75">
      <c r="B14918" s="188"/>
      <c r="C14918" s="188"/>
      <c r="D14918" s="203"/>
      <c r="E14918" s="203"/>
      <c r="F14918" s="203"/>
    </row>
    <row r="14919" spans="2:6" ht="15.75">
      <c r="B14919" s="188"/>
      <c r="C14919" s="188"/>
      <c r="D14919" s="203"/>
      <c r="E14919" s="203"/>
      <c r="F14919" s="203"/>
    </row>
    <row r="14920" spans="2:6" ht="15.75">
      <c r="B14920" s="188"/>
      <c r="C14920" s="188"/>
      <c r="D14920" s="203"/>
      <c r="E14920" s="203"/>
      <c r="F14920" s="203"/>
    </row>
    <row r="14921" spans="2:6" ht="15.75">
      <c r="B14921" s="188"/>
      <c r="C14921" s="188"/>
      <c r="D14921" s="203"/>
      <c r="E14921" s="203"/>
      <c r="F14921" s="203"/>
    </row>
    <row r="14922" spans="2:6" ht="15.75">
      <c r="B14922" s="188"/>
      <c r="C14922" s="188"/>
      <c r="D14922" s="203"/>
      <c r="E14922" s="203"/>
      <c r="F14922" s="203"/>
    </row>
    <row r="14923" spans="2:6" ht="15.75">
      <c r="B14923" s="188"/>
      <c r="C14923" s="188"/>
      <c r="D14923" s="203"/>
      <c r="E14923" s="203"/>
      <c r="F14923" s="203"/>
    </row>
    <row r="14924" spans="2:6" ht="15.75">
      <c r="B14924" s="188"/>
      <c r="C14924" s="188"/>
      <c r="D14924" s="203"/>
      <c r="E14924" s="203"/>
      <c r="F14924" s="203"/>
    </row>
    <row r="14925" spans="2:6" ht="15.75">
      <c r="B14925" s="188"/>
      <c r="C14925" s="188"/>
      <c r="D14925" s="203"/>
      <c r="E14925" s="203"/>
      <c r="F14925" s="203"/>
    </row>
    <row r="14926" spans="2:6" ht="15.75">
      <c r="B14926" s="188"/>
      <c r="C14926" s="188"/>
      <c r="D14926" s="203"/>
      <c r="E14926" s="203"/>
      <c r="F14926" s="203"/>
    </row>
    <row r="14927" spans="2:6" ht="15.75">
      <c r="B14927" s="188"/>
      <c r="C14927" s="188"/>
      <c r="D14927" s="203"/>
      <c r="E14927" s="203"/>
      <c r="F14927" s="203"/>
    </row>
    <row r="14928" spans="2:6" ht="15.75">
      <c r="B14928" s="188"/>
      <c r="C14928" s="188"/>
      <c r="D14928" s="203"/>
      <c r="E14928" s="203"/>
      <c r="F14928" s="203"/>
    </row>
    <row r="14929" spans="2:6" ht="15.75">
      <c r="B14929" s="188"/>
      <c r="C14929" s="188"/>
      <c r="D14929" s="203"/>
      <c r="E14929" s="203"/>
      <c r="F14929" s="203"/>
    </row>
    <row r="14930" spans="2:6" ht="15.75">
      <c r="B14930" s="188"/>
      <c r="C14930" s="188"/>
      <c r="D14930" s="203"/>
      <c r="E14930" s="203"/>
      <c r="F14930" s="203"/>
    </row>
    <row r="14931" spans="2:6" ht="15.75">
      <c r="B14931" s="188"/>
      <c r="C14931" s="188"/>
      <c r="D14931" s="203"/>
      <c r="E14931" s="203"/>
      <c r="F14931" s="203"/>
    </row>
    <row r="14932" spans="2:6" ht="15.75">
      <c r="B14932" s="188"/>
      <c r="C14932" s="188"/>
      <c r="D14932" s="203"/>
      <c r="E14932" s="203"/>
      <c r="F14932" s="203"/>
    </row>
    <row r="14933" spans="2:6" ht="15.75">
      <c r="B14933" s="188"/>
      <c r="C14933" s="188"/>
      <c r="D14933" s="203"/>
      <c r="E14933" s="203"/>
      <c r="F14933" s="203"/>
    </row>
    <row r="14934" spans="2:6" ht="15.75">
      <c r="B14934" s="188"/>
      <c r="C14934" s="188"/>
      <c r="D14934" s="203"/>
      <c r="E14934" s="203"/>
      <c r="F14934" s="203"/>
    </row>
    <row r="14935" spans="2:6" ht="15.75">
      <c r="B14935" s="188"/>
      <c r="C14935" s="188"/>
      <c r="D14935" s="203"/>
      <c r="E14935" s="203"/>
      <c r="F14935" s="203"/>
    </row>
    <row r="14936" spans="2:6" ht="15.75">
      <c r="B14936" s="188"/>
      <c r="C14936" s="188"/>
      <c r="D14936" s="203"/>
      <c r="E14936" s="203"/>
      <c r="F14936" s="203"/>
    </row>
    <row r="14937" spans="2:6" ht="15.75">
      <c r="B14937" s="188"/>
      <c r="C14937" s="188"/>
      <c r="D14937" s="203"/>
      <c r="E14937" s="203"/>
      <c r="F14937" s="203"/>
    </row>
    <row r="14938" spans="2:6" ht="15.75">
      <c r="B14938" s="188"/>
      <c r="C14938" s="188"/>
      <c r="D14938" s="203"/>
      <c r="E14938" s="203"/>
      <c r="F14938" s="203"/>
    </row>
    <row r="14939" spans="2:6" ht="15.75">
      <c r="B14939" s="188"/>
      <c r="C14939" s="188"/>
      <c r="D14939" s="203"/>
      <c r="E14939" s="203"/>
      <c r="F14939" s="203"/>
    </row>
    <row r="14940" spans="2:6" ht="15.75">
      <c r="B14940" s="188"/>
      <c r="C14940" s="188"/>
      <c r="D14940" s="203"/>
      <c r="E14940" s="203"/>
      <c r="F14940" s="203"/>
    </row>
    <row r="14941" spans="2:6" ht="15.75">
      <c r="B14941" s="188"/>
      <c r="C14941" s="188"/>
      <c r="D14941" s="203"/>
      <c r="E14941" s="203"/>
      <c r="F14941" s="203"/>
    </row>
    <row r="14942" spans="2:6" ht="15.75">
      <c r="B14942" s="188"/>
      <c r="C14942" s="188"/>
      <c r="D14942" s="203"/>
      <c r="E14942" s="203"/>
      <c r="F14942" s="203"/>
    </row>
    <row r="14943" spans="2:6" ht="15.75">
      <c r="B14943" s="188"/>
      <c r="C14943" s="188"/>
      <c r="D14943" s="203"/>
      <c r="E14943" s="203"/>
      <c r="F14943" s="203"/>
    </row>
    <row r="14944" spans="2:6" ht="15.75">
      <c r="B14944" s="188"/>
      <c r="C14944" s="188"/>
      <c r="D14944" s="203"/>
      <c r="E14944" s="203"/>
      <c r="F14944" s="203"/>
    </row>
    <row r="14945" spans="2:6" ht="15.75">
      <c r="B14945" s="188"/>
      <c r="C14945" s="188"/>
      <c r="D14945" s="203"/>
      <c r="E14945" s="203"/>
      <c r="F14945" s="203"/>
    </row>
    <row r="14946" spans="2:6" ht="15.75">
      <c r="B14946" s="188"/>
      <c r="C14946" s="188"/>
      <c r="D14946" s="203"/>
      <c r="E14946" s="203"/>
      <c r="F14946" s="203"/>
    </row>
    <row r="14947" spans="2:6" ht="15.75">
      <c r="B14947" s="188"/>
      <c r="C14947" s="188"/>
      <c r="D14947" s="203"/>
      <c r="E14947" s="203"/>
      <c r="F14947" s="203"/>
    </row>
    <row r="14948" spans="2:6" ht="15.75">
      <c r="B14948" s="188"/>
      <c r="C14948" s="188"/>
      <c r="D14948" s="203"/>
      <c r="E14948" s="203"/>
      <c r="F14948" s="203"/>
    </row>
    <row r="14949" spans="2:6" ht="15.75">
      <c r="B14949" s="188"/>
      <c r="C14949" s="188"/>
      <c r="D14949" s="203"/>
      <c r="E14949" s="203"/>
      <c r="F14949" s="203"/>
    </row>
    <row r="14950" spans="2:6" ht="15.75">
      <c r="B14950" s="188"/>
      <c r="C14950" s="188"/>
      <c r="D14950" s="203"/>
      <c r="E14950" s="203"/>
      <c r="F14950" s="203"/>
    </row>
    <row r="14951" spans="2:6" ht="15.75">
      <c r="B14951" s="188"/>
      <c r="C14951" s="188"/>
      <c r="D14951" s="203"/>
      <c r="E14951" s="203"/>
      <c r="F14951" s="203"/>
    </row>
    <row r="14952" spans="2:6" ht="15.75">
      <c r="B14952" s="188"/>
      <c r="C14952" s="188"/>
      <c r="D14952" s="203"/>
      <c r="E14952" s="203"/>
      <c r="F14952" s="203"/>
    </row>
    <row r="14953" spans="2:6" ht="15.75">
      <c r="B14953" s="188"/>
      <c r="C14953" s="188"/>
      <c r="D14953" s="203"/>
      <c r="E14953" s="203"/>
      <c r="F14953" s="203"/>
    </row>
    <row r="14954" spans="2:6" ht="15.75">
      <c r="B14954" s="188"/>
      <c r="C14954" s="188"/>
      <c r="D14954" s="203"/>
      <c r="E14954" s="203"/>
      <c r="F14954" s="203"/>
    </row>
    <row r="14955" spans="2:6" ht="15.75">
      <c r="B14955" s="188"/>
      <c r="C14955" s="188"/>
      <c r="D14955" s="203"/>
      <c r="E14955" s="203"/>
      <c r="F14955" s="203"/>
    </row>
    <row r="14956" spans="2:6" ht="15.75">
      <c r="B14956" s="188"/>
      <c r="C14956" s="188"/>
      <c r="D14956" s="203"/>
      <c r="E14956" s="203"/>
      <c r="F14956" s="203"/>
    </row>
    <row r="14957" spans="2:6" ht="15.75">
      <c r="B14957" s="188"/>
      <c r="C14957" s="188"/>
      <c r="D14957" s="203"/>
      <c r="E14957" s="203"/>
      <c r="F14957" s="203"/>
    </row>
    <row r="14958" spans="2:6" ht="15.75">
      <c r="B14958" s="188"/>
      <c r="C14958" s="188"/>
      <c r="D14958" s="203"/>
      <c r="E14958" s="203"/>
      <c r="F14958" s="203"/>
    </row>
    <row r="14959" spans="2:6" ht="15.75">
      <c r="B14959" s="188"/>
      <c r="C14959" s="188"/>
      <c r="D14959" s="203"/>
      <c r="E14959" s="203"/>
      <c r="F14959" s="203"/>
    </row>
    <row r="14960" spans="2:6" ht="15.75">
      <c r="B14960" s="188"/>
      <c r="C14960" s="188"/>
      <c r="D14960" s="203"/>
      <c r="E14960" s="203"/>
      <c r="F14960" s="203"/>
    </row>
    <row r="14961" spans="2:6" ht="15.75">
      <c r="B14961" s="188"/>
      <c r="C14961" s="188"/>
      <c r="D14961" s="203"/>
      <c r="E14961" s="203"/>
      <c r="F14961" s="203"/>
    </row>
    <row r="14962" spans="2:6" ht="15.75">
      <c r="B14962" s="188"/>
      <c r="C14962" s="188"/>
      <c r="D14962" s="203"/>
      <c r="E14962" s="203"/>
      <c r="F14962" s="203"/>
    </row>
    <row r="14963" spans="2:6" ht="15.75">
      <c r="B14963" s="188"/>
      <c r="C14963" s="188"/>
      <c r="D14963" s="203"/>
      <c r="E14963" s="203"/>
      <c r="F14963" s="203"/>
    </row>
    <row r="14964" spans="2:6" ht="15.75">
      <c r="B14964" s="188"/>
      <c r="C14964" s="188"/>
      <c r="D14964" s="203"/>
      <c r="E14964" s="203"/>
      <c r="F14964" s="203"/>
    </row>
    <row r="14965" spans="2:6" ht="15.75">
      <c r="B14965" s="188"/>
      <c r="C14965" s="188"/>
      <c r="D14965" s="203"/>
      <c r="E14965" s="203"/>
      <c r="F14965" s="203"/>
    </row>
    <row r="14966" spans="2:6" ht="15.75">
      <c r="B14966" s="188"/>
      <c r="C14966" s="188"/>
      <c r="D14966" s="203"/>
      <c r="E14966" s="203"/>
      <c r="F14966" s="203"/>
    </row>
    <row r="14967" spans="2:6" ht="15.75">
      <c r="B14967" s="188"/>
      <c r="C14967" s="188"/>
      <c r="D14967" s="203"/>
      <c r="E14967" s="203"/>
      <c r="F14967" s="203"/>
    </row>
    <row r="14968" spans="2:6" ht="15.75">
      <c r="B14968" s="188"/>
      <c r="C14968" s="188"/>
      <c r="D14968" s="203"/>
      <c r="E14968" s="203"/>
      <c r="F14968" s="203"/>
    </row>
    <row r="14969" spans="2:6" ht="15.75">
      <c r="B14969" s="188"/>
      <c r="C14969" s="188"/>
      <c r="D14969" s="203"/>
      <c r="E14969" s="203"/>
      <c r="F14969" s="203"/>
    </row>
    <row r="14970" spans="2:6" ht="15.75">
      <c r="B14970" s="188"/>
      <c r="C14970" s="188"/>
      <c r="D14970" s="203"/>
      <c r="E14970" s="203"/>
      <c r="F14970" s="203"/>
    </row>
    <row r="14971" spans="2:6" ht="15.75">
      <c r="B14971" s="188"/>
      <c r="C14971" s="188"/>
      <c r="D14971" s="203"/>
      <c r="E14971" s="203"/>
      <c r="F14971" s="203"/>
    </row>
    <row r="14972" spans="2:6" ht="15.75">
      <c r="B14972" s="188"/>
      <c r="C14972" s="188"/>
      <c r="D14972" s="203"/>
      <c r="E14972" s="203"/>
      <c r="F14972" s="203"/>
    </row>
    <row r="14973" spans="2:6" ht="15.75">
      <c r="B14973" s="188"/>
      <c r="C14973" s="188"/>
      <c r="D14973" s="203"/>
      <c r="E14973" s="203"/>
      <c r="F14973" s="203"/>
    </row>
    <row r="14974" spans="2:6" ht="15.75">
      <c r="B14974" s="188"/>
      <c r="C14974" s="188"/>
      <c r="D14974" s="203"/>
      <c r="E14974" s="203"/>
      <c r="F14974" s="203"/>
    </row>
    <row r="14975" spans="2:6" ht="15.75">
      <c r="B14975" s="188"/>
      <c r="C14975" s="188"/>
      <c r="D14975" s="203"/>
      <c r="E14975" s="203"/>
      <c r="F14975" s="203"/>
    </row>
    <row r="14976" spans="2:6" ht="15.75">
      <c r="B14976" s="188"/>
      <c r="C14976" s="188"/>
      <c r="D14976" s="203"/>
      <c r="E14976" s="203"/>
      <c r="F14976" s="203"/>
    </row>
    <row r="14977" spans="2:6" ht="15.75">
      <c r="B14977" s="188"/>
      <c r="C14977" s="188"/>
      <c r="D14977" s="203"/>
      <c r="E14977" s="203"/>
      <c r="F14977" s="203"/>
    </row>
    <row r="14978" spans="2:6" ht="15.75">
      <c r="B14978" s="188"/>
      <c r="C14978" s="188"/>
      <c r="D14978" s="203"/>
      <c r="E14978" s="203"/>
      <c r="F14978" s="203"/>
    </row>
    <row r="14979" spans="2:6" ht="15.75">
      <c r="B14979" s="188"/>
      <c r="C14979" s="188"/>
      <c r="D14979" s="203"/>
      <c r="E14979" s="203"/>
      <c r="F14979" s="203"/>
    </row>
    <row r="14980" spans="2:6" ht="15.75">
      <c r="B14980" s="188"/>
      <c r="C14980" s="188"/>
      <c r="D14980" s="203"/>
      <c r="E14980" s="203"/>
      <c r="F14980" s="203"/>
    </row>
    <row r="14981" spans="2:6" ht="15.75">
      <c r="B14981" s="188"/>
      <c r="C14981" s="188"/>
      <c r="D14981" s="203"/>
      <c r="E14981" s="203"/>
      <c r="F14981" s="203"/>
    </row>
    <row r="14982" spans="2:6" ht="15.75">
      <c r="B14982" s="188"/>
      <c r="C14982" s="188"/>
      <c r="D14982" s="203"/>
      <c r="E14982" s="203"/>
      <c r="F14982" s="203"/>
    </row>
    <row r="14983" spans="2:6" ht="15.75">
      <c r="B14983" s="188"/>
      <c r="C14983" s="188"/>
      <c r="D14983" s="203"/>
      <c r="E14983" s="203"/>
      <c r="F14983" s="203"/>
    </row>
    <row r="14984" spans="2:6" ht="15.75">
      <c r="B14984" s="188"/>
      <c r="C14984" s="188"/>
      <c r="D14984" s="203"/>
      <c r="E14984" s="203"/>
      <c r="F14984" s="203"/>
    </row>
    <row r="14985" spans="2:6" ht="15.75">
      <c r="B14985" s="188"/>
      <c r="C14985" s="188"/>
      <c r="D14985" s="203"/>
      <c r="E14985" s="203"/>
      <c r="F14985" s="203"/>
    </row>
    <row r="14986" spans="2:6" ht="15.75">
      <c r="B14986" s="188"/>
      <c r="C14986" s="188"/>
      <c r="D14986" s="203"/>
      <c r="E14986" s="203"/>
      <c r="F14986" s="203"/>
    </row>
    <row r="14987" spans="2:6" ht="15.75">
      <c r="B14987" s="188"/>
      <c r="C14987" s="188"/>
      <c r="D14987" s="203"/>
      <c r="E14987" s="203"/>
      <c r="F14987" s="203"/>
    </row>
    <row r="14988" spans="2:6" ht="15.75">
      <c r="B14988" s="188"/>
      <c r="C14988" s="188"/>
      <c r="D14988" s="203"/>
      <c r="E14988" s="203"/>
      <c r="F14988" s="203"/>
    </row>
    <row r="14989" spans="2:6" ht="15.75">
      <c r="B14989" s="188"/>
      <c r="C14989" s="188"/>
      <c r="D14989" s="203"/>
      <c r="E14989" s="203"/>
      <c r="F14989" s="203"/>
    </row>
    <row r="14990" spans="2:6" ht="15.75">
      <c r="B14990" s="188"/>
      <c r="C14990" s="188"/>
      <c r="D14990" s="203"/>
      <c r="E14990" s="203"/>
      <c r="F14990" s="203"/>
    </row>
    <row r="14991" spans="2:6" ht="15.75">
      <c r="B14991" s="188"/>
      <c r="C14991" s="188"/>
      <c r="D14991" s="203"/>
      <c r="E14991" s="203"/>
      <c r="F14991" s="203"/>
    </row>
    <row r="14992" spans="2:6" ht="15.75">
      <c r="B14992" s="188"/>
      <c r="C14992" s="188"/>
      <c r="D14992" s="203"/>
      <c r="E14992" s="203"/>
      <c r="F14992" s="203"/>
    </row>
    <row r="14993" spans="2:6" ht="15.75">
      <c r="B14993" s="188"/>
      <c r="C14993" s="188"/>
      <c r="D14993" s="203"/>
      <c r="E14993" s="203"/>
      <c r="F14993" s="203"/>
    </row>
    <row r="14994" spans="2:6" ht="15.75">
      <c r="B14994" s="188"/>
      <c r="C14994" s="188"/>
      <c r="D14994" s="203"/>
      <c r="E14994" s="203"/>
      <c r="F14994" s="203"/>
    </row>
    <row r="14995" spans="2:6" ht="15.75">
      <c r="B14995" s="188"/>
      <c r="C14995" s="188"/>
      <c r="D14995" s="203"/>
      <c r="E14995" s="203"/>
      <c r="F14995" s="203"/>
    </row>
    <row r="14996" spans="2:6" ht="15.75">
      <c r="B14996" s="188"/>
      <c r="C14996" s="188"/>
      <c r="D14996" s="203"/>
      <c r="E14996" s="203"/>
      <c r="F14996" s="203"/>
    </row>
    <row r="14997" spans="2:6" ht="15.75">
      <c r="B14997" s="188"/>
      <c r="C14997" s="188"/>
      <c r="D14997" s="203"/>
      <c r="E14997" s="203"/>
      <c r="F14997" s="203"/>
    </row>
    <row r="14998" spans="2:6" ht="15.75">
      <c r="B14998" s="188"/>
      <c r="C14998" s="188"/>
      <c r="D14998" s="203"/>
      <c r="E14998" s="203"/>
      <c r="F14998" s="203"/>
    </row>
    <row r="14999" spans="2:6" ht="15.75">
      <c r="B14999" s="188"/>
      <c r="C14999" s="188"/>
      <c r="D14999" s="203"/>
      <c r="E14999" s="203"/>
      <c r="F14999" s="203"/>
    </row>
    <row r="15000" spans="2:6" ht="15.75">
      <c r="B15000" s="188"/>
      <c r="C15000" s="188"/>
      <c r="D15000" s="203"/>
      <c r="E15000" s="203"/>
      <c r="F15000" s="203"/>
    </row>
    <row r="15001" spans="2:6" ht="15.75">
      <c r="B15001" s="188"/>
      <c r="C15001" s="188"/>
      <c r="D15001" s="203"/>
      <c r="E15001" s="203"/>
      <c r="F15001" s="203"/>
    </row>
    <row r="15002" spans="2:6" ht="15.75">
      <c r="B15002" s="188"/>
      <c r="C15002" s="188"/>
      <c r="D15002" s="203"/>
      <c r="E15002" s="203"/>
      <c r="F15002" s="203"/>
    </row>
    <row r="15003" spans="2:6" ht="15.75">
      <c r="B15003" s="188"/>
      <c r="C15003" s="188"/>
      <c r="D15003" s="203"/>
      <c r="E15003" s="203"/>
      <c r="F15003" s="203"/>
    </row>
    <row r="15004" spans="2:6" ht="15.75">
      <c r="B15004" s="188"/>
      <c r="C15004" s="188"/>
      <c r="D15004" s="203"/>
      <c r="E15004" s="203"/>
      <c r="F15004" s="203"/>
    </row>
    <row r="15005" spans="2:6" ht="15.75">
      <c r="B15005" s="188"/>
      <c r="C15005" s="188"/>
      <c r="D15005" s="203"/>
      <c r="E15005" s="203"/>
      <c r="F15005" s="203"/>
    </row>
    <row r="15006" spans="2:6" ht="15.75">
      <c r="B15006" s="188"/>
      <c r="C15006" s="188"/>
      <c r="D15006" s="203"/>
      <c r="E15006" s="203"/>
      <c r="F15006" s="203"/>
    </row>
    <row r="15007" spans="2:6" ht="15.75">
      <c r="B15007" s="188"/>
      <c r="C15007" s="188"/>
      <c r="D15007" s="203"/>
      <c r="E15007" s="203"/>
      <c r="F15007" s="203"/>
    </row>
    <row r="15008" spans="2:6" ht="15.75">
      <c r="B15008" s="188"/>
      <c r="C15008" s="188"/>
      <c r="D15008" s="203"/>
      <c r="E15008" s="203"/>
      <c r="F15008" s="203"/>
    </row>
    <row r="15009" spans="2:6" ht="15.75">
      <c r="B15009" s="188"/>
      <c r="C15009" s="188"/>
      <c r="D15009" s="203"/>
      <c r="E15009" s="203"/>
      <c r="F15009" s="203"/>
    </row>
    <row r="15010" spans="2:6" ht="15.75">
      <c r="B15010" s="188"/>
      <c r="C15010" s="188"/>
      <c r="D15010" s="203"/>
      <c r="E15010" s="203"/>
      <c r="F15010" s="203"/>
    </row>
    <row r="15011" spans="2:6" ht="15.75">
      <c r="B15011" s="188"/>
      <c r="C15011" s="188"/>
      <c r="D15011" s="203"/>
      <c r="E15011" s="203"/>
      <c r="F15011" s="203"/>
    </row>
    <row r="15012" spans="2:6" ht="15.75">
      <c r="B15012" s="188"/>
      <c r="C15012" s="188"/>
      <c r="D15012" s="203"/>
      <c r="E15012" s="203"/>
      <c r="F15012" s="203"/>
    </row>
    <row r="15013" spans="2:6" ht="15.75">
      <c r="B15013" s="188"/>
      <c r="C15013" s="188"/>
      <c r="D15013" s="203"/>
      <c r="E15013" s="203"/>
      <c r="F15013" s="203"/>
    </row>
    <row r="15014" spans="2:6" ht="15.75">
      <c r="B15014" s="188"/>
      <c r="C15014" s="188"/>
      <c r="D15014" s="203"/>
      <c r="E15014" s="203"/>
      <c r="F15014" s="203"/>
    </row>
    <row r="15015" spans="2:6" ht="15.75">
      <c r="B15015" s="188"/>
      <c r="C15015" s="188"/>
      <c r="D15015" s="203"/>
      <c r="E15015" s="203"/>
      <c r="F15015" s="203"/>
    </row>
    <row r="15016" spans="2:6" ht="15.75">
      <c r="B15016" s="188"/>
      <c r="C15016" s="188"/>
      <c r="D15016" s="203"/>
      <c r="E15016" s="203"/>
      <c r="F15016" s="203"/>
    </row>
    <row r="15017" spans="2:6" ht="15.75">
      <c r="B15017" s="188"/>
      <c r="C15017" s="188"/>
      <c r="D15017" s="203"/>
      <c r="E15017" s="203"/>
      <c r="F15017" s="203"/>
    </row>
    <row r="15018" spans="2:6" ht="15.75">
      <c r="B15018" s="188"/>
      <c r="C15018" s="188"/>
      <c r="D15018" s="203"/>
      <c r="E15018" s="203"/>
      <c r="F15018" s="203"/>
    </row>
    <row r="15019" spans="2:6" ht="15.75">
      <c r="B15019" s="188"/>
      <c r="C15019" s="188"/>
      <c r="D15019" s="203"/>
      <c r="E15019" s="203"/>
      <c r="F15019" s="203"/>
    </row>
    <row r="15020" spans="2:6" ht="15.75">
      <c r="B15020" s="188"/>
      <c r="C15020" s="188"/>
      <c r="D15020" s="203"/>
      <c r="E15020" s="203"/>
      <c r="F15020" s="203"/>
    </row>
    <row r="15021" spans="2:6" ht="15.75">
      <c r="B15021" s="188"/>
      <c r="C15021" s="188"/>
      <c r="D15021" s="203"/>
      <c r="E15021" s="203"/>
      <c r="F15021" s="203"/>
    </row>
    <row r="15022" spans="2:6" ht="15.75">
      <c r="B15022" s="188"/>
      <c r="C15022" s="188"/>
      <c r="D15022" s="203"/>
      <c r="E15022" s="203"/>
      <c r="F15022" s="203"/>
    </row>
    <row r="15023" spans="2:6" ht="15.75">
      <c r="B15023" s="188"/>
      <c r="C15023" s="188"/>
      <c r="D15023" s="203"/>
      <c r="E15023" s="203"/>
      <c r="F15023" s="203"/>
    </row>
    <row r="15024" spans="2:6" ht="15.75">
      <c r="B15024" s="188"/>
      <c r="C15024" s="188"/>
      <c r="D15024" s="203"/>
      <c r="E15024" s="203"/>
      <c r="F15024" s="203"/>
    </row>
    <row r="15025" spans="2:6" ht="15.75">
      <c r="B15025" s="188"/>
      <c r="C15025" s="188"/>
      <c r="D15025" s="203"/>
      <c r="E15025" s="203"/>
      <c r="F15025" s="203"/>
    </row>
    <row r="15026" spans="2:6" ht="15.75">
      <c r="B15026" s="188"/>
      <c r="C15026" s="188"/>
      <c r="D15026" s="203"/>
      <c r="E15026" s="203"/>
      <c r="F15026" s="203"/>
    </row>
    <row r="15027" spans="2:6" ht="15.75">
      <c r="B15027" s="188"/>
      <c r="C15027" s="188"/>
      <c r="D15027" s="203"/>
      <c r="E15027" s="203"/>
      <c r="F15027" s="203"/>
    </row>
    <row r="15028" spans="2:6" ht="15.75">
      <c r="B15028" s="188"/>
      <c r="C15028" s="188"/>
      <c r="D15028" s="203"/>
      <c r="E15028" s="203"/>
      <c r="F15028" s="203"/>
    </row>
    <row r="15029" spans="2:6" ht="15.75">
      <c r="B15029" s="188"/>
      <c r="C15029" s="188"/>
      <c r="D15029" s="203"/>
      <c r="E15029" s="203"/>
      <c r="F15029" s="203"/>
    </row>
    <row r="15030" spans="2:6" ht="15.75">
      <c r="B15030" s="188"/>
      <c r="C15030" s="188"/>
      <c r="D15030" s="203"/>
      <c r="E15030" s="203"/>
      <c r="F15030" s="203"/>
    </row>
    <row r="15031" spans="2:6" ht="15.75">
      <c r="B15031" s="188"/>
      <c r="C15031" s="188"/>
      <c r="D15031" s="203"/>
      <c r="E15031" s="203"/>
      <c r="F15031" s="203"/>
    </row>
    <row r="15032" spans="2:6" ht="15.75">
      <c r="B15032" s="188"/>
      <c r="C15032" s="188"/>
      <c r="D15032" s="203"/>
      <c r="E15032" s="203"/>
      <c r="F15032" s="203"/>
    </row>
    <row r="15033" spans="2:6" ht="15.75">
      <c r="B15033" s="188"/>
      <c r="C15033" s="188"/>
      <c r="D15033" s="203"/>
      <c r="E15033" s="203"/>
      <c r="F15033" s="203"/>
    </row>
    <row r="15034" spans="2:6" ht="15.75">
      <c r="B15034" s="188"/>
      <c r="C15034" s="188"/>
      <c r="D15034" s="203"/>
      <c r="E15034" s="203"/>
      <c r="F15034" s="203"/>
    </row>
    <row r="15035" spans="2:6" ht="15.75">
      <c r="B15035" s="188"/>
      <c r="C15035" s="188"/>
      <c r="D15035" s="203"/>
      <c r="E15035" s="203"/>
      <c r="F15035" s="203"/>
    </row>
    <row r="15036" spans="2:6" ht="15.75">
      <c r="B15036" s="188"/>
      <c r="C15036" s="188"/>
      <c r="D15036" s="203"/>
      <c r="E15036" s="203"/>
      <c r="F15036" s="203"/>
    </row>
    <row r="15037" spans="2:6" ht="15.75">
      <c r="B15037" s="188"/>
      <c r="C15037" s="188"/>
      <c r="D15037" s="203"/>
      <c r="E15037" s="203"/>
      <c r="F15037" s="203"/>
    </row>
    <row r="15038" spans="2:6" ht="15.75">
      <c r="B15038" s="188"/>
      <c r="C15038" s="188"/>
      <c r="D15038" s="203"/>
      <c r="E15038" s="203"/>
      <c r="F15038" s="203"/>
    </row>
    <row r="15039" spans="2:6" ht="15.75">
      <c r="B15039" s="188"/>
      <c r="C15039" s="188"/>
      <c r="D15039" s="203"/>
      <c r="E15039" s="203"/>
      <c r="F15039" s="203"/>
    </row>
    <row r="15040" spans="2:6" ht="15.75">
      <c r="B15040" s="188"/>
      <c r="C15040" s="188"/>
      <c r="D15040" s="203"/>
      <c r="E15040" s="203"/>
      <c r="F15040" s="203"/>
    </row>
    <row r="15041" spans="2:6" ht="15.75">
      <c r="B15041" s="188"/>
      <c r="C15041" s="188"/>
      <c r="D15041" s="203"/>
      <c r="E15041" s="203"/>
      <c r="F15041" s="203"/>
    </row>
    <row r="15042" spans="2:6" ht="15.75">
      <c r="B15042" s="188"/>
      <c r="C15042" s="188"/>
      <c r="D15042" s="203"/>
      <c r="E15042" s="203"/>
      <c r="F15042" s="203"/>
    </row>
    <row r="15043" spans="2:6" ht="15.75">
      <c r="B15043" s="188"/>
      <c r="C15043" s="188"/>
      <c r="D15043" s="203"/>
      <c r="E15043" s="203"/>
      <c r="F15043" s="203"/>
    </row>
    <row r="15044" spans="2:6" ht="15.75">
      <c r="B15044" s="188"/>
      <c r="C15044" s="188"/>
      <c r="D15044" s="203"/>
      <c r="E15044" s="203"/>
      <c r="F15044" s="203"/>
    </row>
    <row r="15045" spans="2:6" ht="15.75">
      <c r="B15045" s="188"/>
      <c r="C15045" s="188"/>
      <c r="D15045" s="203"/>
      <c r="E15045" s="203"/>
      <c r="F15045" s="203"/>
    </row>
    <row r="15046" spans="2:6" ht="15.75">
      <c r="B15046" s="188"/>
      <c r="C15046" s="188"/>
      <c r="D15046" s="203"/>
      <c r="E15046" s="203"/>
      <c r="F15046" s="203"/>
    </row>
    <row r="15047" spans="2:6" ht="15.75">
      <c r="B15047" s="188"/>
      <c r="C15047" s="188"/>
      <c r="D15047" s="203"/>
      <c r="E15047" s="203"/>
      <c r="F15047" s="203"/>
    </row>
    <row r="15048" spans="2:6" ht="15.75">
      <c r="B15048" s="188"/>
      <c r="C15048" s="188"/>
      <c r="D15048" s="203"/>
      <c r="E15048" s="203"/>
      <c r="F15048" s="203"/>
    </row>
    <row r="15049" spans="2:6" ht="15.75">
      <c r="B15049" s="188"/>
      <c r="C15049" s="188"/>
      <c r="D15049" s="203"/>
      <c r="E15049" s="203"/>
      <c r="F15049" s="203"/>
    </row>
    <row r="15050" spans="2:6" ht="15.75">
      <c r="B15050" s="188"/>
      <c r="C15050" s="188"/>
      <c r="D15050" s="203"/>
      <c r="E15050" s="203"/>
      <c r="F15050" s="203"/>
    </row>
    <row r="15051" spans="2:6" ht="15.75">
      <c r="B15051" s="188"/>
      <c r="C15051" s="188"/>
      <c r="D15051" s="203"/>
      <c r="E15051" s="203"/>
      <c r="F15051" s="203"/>
    </row>
    <row r="15052" spans="2:6" ht="15.75">
      <c r="B15052" s="188"/>
      <c r="C15052" s="188"/>
      <c r="D15052" s="203"/>
      <c r="E15052" s="203"/>
      <c r="F15052" s="203"/>
    </row>
    <row r="15053" spans="2:6" ht="15.75">
      <c r="B15053" s="188"/>
      <c r="C15053" s="188"/>
      <c r="D15053" s="203"/>
      <c r="E15053" s="203"/>
      <c r="F15053" s="203"/>
    </row>
    <row r="15054" spans="2:6" ht="15.75">
      <c r="B15054" s="188"/>
      <c r="C15054" s="188"/>
      <c r="D15054" s="203"/>
      <c r="E15054" s="203"/>
      <c r="F15054" s="203"/>
    </row>
    <row r="15055" spans="2:6" ht="15.75">
      <c r="B15055" s="188"/>
      <c r="C15055" s="188"/>
      <c r="D15055" s="203"/>
      <c r="E15055" s="203"/>
      <c r="F15055" s="203"/>
    </row>
    <row r="15056" spans="2:6" ht="15.75">
      <c r="B15056" s="188"/>
      <c r="C15056" s="188"/>
      <c r="D15056" s="203"/>
      <c r="E15056" s="203"/>
      <c r="F15056" s="203"/>
    </row>
    <row r="15057" spans="2:6" ht="15.75">
      <c r="B15057" s="188"/>
      <c r="C15057" s="188"/>
      <c r="D15057" s="203"/>
      <c r="E15057" s="203"/>
      <c r="F15057" s="203"/>
    </row>
    <row r="15058" spans="2:6" ht="15.75">
      <c r="B15058" s="188"/>
      <c r="C15058" s="188"/>
      <c r="D15058" s="203"/>
      <c r="E15058" s="203"/>
      <c r="F15058" s="203"/>
    </row>
    <row r="15059" spans="2:6" ht="15.75">
      <c r="B15059" s="188"/>
      <c r="C15059" s="188"/>
      <c r="D15059" s="203"/>
      <c r="E15059" s="203"/>
      <c r="F15059" s="203"/>
    </row>
    <row r="15060" spans="2:6" ht="15.75">
      <c r="B15060" s="188"/>
      <c r="C15060" s="188"/>
      <c r="D15060" s="203"/>
      <c r="E15060" s="203"/>
      <c r="F15060" s="203"/>
    </row>
    <row r="15061" spans="2:6" ht="15.75">
      <c r="B15061" s="188"/>
      <c r="C15061" s="188"/>
      <c r="D15061" s="203"/>
      <c r="E15061" s="203"/>
      <c r="F15061" s="203"/>
    </row>
    <row r="15062" spans="2:6" ht="15.75">
      <c r="B15062" s="188"/>
      <c r="C15062" s="188"/>
      <c r="D15062" s="203"/>
      <c r="E15062" s="203"/>
      <c r="F15062" s="203"/>
    </row>
    <row r="15063" spans="2:6" ht="15.75">
      <c r="B15063" s="188"/>
      <c r="C15063" s="188"/>
      <c r="D15063" s="203"/>
      <c r="E15063" s="203"/>
      <c r="F15063" s="203"/>
    </row>
    <row r="15064" spans="2:6" ht="15.75">
      <c r="B15064" s="188"/>
      <c r="C15064" s="188"/>
      <c r="D15064" s="203"/>
      <c r="E15064" s="203"/>
      <c r="F15064" s="203"/>
    </row>
    <row r="15065" spans="2:6" ht="15.75">
      <c r="B15065" s="188"/>
      <c r="C15065" s="188"/>
      <c r="D15065" s="203"/>
      <c r="E15065" s="203"/>
      <c r="F15065" s="203"/>
    </row>
    <row r="15066" spans="2:6" ht="15.75">
      <c r="B15066" s="188"/>
      <c r="C15066" s="188"/>
      <c r="D15066" s="203"/>
      <c r="E15066" s="203"/>
      <c r="F15066" s="203"/>
    </row>
    <row r="15067" spans="2:6" ht="15.75">
      <c r="B15067" s="188"/>
      <c r="C15067" s="188"/>
      <c r="D15067" s="203"/>
      <c r="E15067" s="203"/>
      <c r="F15067" s="203"/>
    </row>
    <row r="15068" spans="2:6" ht="15.75">
      <c r="B15068" s="188"/>
      <c r="C15068" s="188"/>
      <c r="D15068" s="203"/>
      <c r="E15068" s="203"/>
      <c r="F15068" s="203"/>
    </row>
    <row r="15069" spans="2:6" ht="15.75">
      <c r="B15069" s="188"/>
      <c r="C15069" s="188"/>
      <c r="D15069" s="203"/>
      <c r="E15069" s="203"/>
      <c r="F15069" s="203"/>
    </row>
    <row r="15070" spans="2:6" ht="15.75">
      <c r="B15070" s="188"/>
      <c r="C15070" s="188"/>
      <c r="D15070" s="203"/>
      <c r="E15070" s="203"/>
      <c r="F15070" s="203"/>
    </row>
    <row r="15071" spans="2:6" ht="15.75">
      <c r="B15071" s="188"/>
      <c r="C15071" s="188"/>
      <c r="D15071" s="203"/>
      <c r="E15071" s="203"/>
      <c r="F15071" s="203"/>
    </row>
    <row r="15072" spans="2:6" ht="15.75">
      <c r="B15072" s="188"/>
      <c r="C15072" s="188"/>
      <c r="D15072" s="203"/>
      <c r="E15072" s="203"/>
      <c r="F15072" s="203"/>
    </row>
    <row r="15073" spans="2:6" ht="15.75">
      <c r="B15073" s="188"/>
      <c r="C15073" s="188"/>
      <c r="D15073" s="203"/>
      <c r="E15073" s="203"/>
      <c r="F15073" s="203"/>
    </row>
    <row r="15074" spans="2:6" ht="15.75">
      <c r="B15074" s="188"/>
      <c r="C15074" s="188"/>
      <c r="D15074" s="203"/>
      <c r="E15074" s="203"/>
      <c r="F15074" s="203"/>
    </row>
    <row r="15075" spans="2:6" ht="15.75">
      <c r="B15075" s="188"/>
      <c r="C15075" s="188"/>
      <c r="D15075" s="203"/>
      <c r="E15075" s="203"/>
      <c r="F15075" s="203"/>
    </row>
    <row r="15076" spans="2:6" ht="15.75">
      <c r="B15076" s="188"/>
      <c r="C15076" s="188"/>
      <c r="D15076" s="203"/>
      <c r="E15076" s="203"/>
      <c r="F15076" s="203"/>
    </row>
    <row r="15077" spans="2:6" ht="15.75">
      <c r="B15077" s="188"/>
      <c r="C15077" s="188"/>
      <c r="D15077" s="203"/>
      <c r="E15077" s="203"/>
      <c r="F15077" s="203"/>
    </row>
    <row r="15078" spans="2:6" ht="15.75">
      <c r="B15078" s="188"/>
      <c r="C15078" s="188"/>
      <c r="D15078" s="203"/>
      <c r="E15078" s="203"/>
      <c r="F15078" s="203"/>
    </row>
    <row r="15079" spans="2:6" ht="15.75">
      <c r="B15079" s="188"/>
      <c r="C15079" s="188"/>
      <c r="D15079" s="203"/>
      <c r="E15079" s="203"/>
      <c r="F15079" s="203"/>
    </row>
    <row r="15080" spans="2:6" ht="15.75">
      <c r="B15080" s="188"/>
      <c r="C15080" s="188"/>
      <c r="D15080" s="203"/>
      <c r="E15080" s="203"/>
      <c r="F15080" s="203"/>
    </row>
    <row r="15081" spans="2:6" ht="15.75">
      <c r="B15081" s="188"/>
      <c r="C15081" s="188"/>
      <c r="D15081" s="203"/>
      <c r="E15081" s="203"/>
      <c r="F15081" s="203"/>
    </row>
    <row r="15082" spans="2:6" ht="15.75">
      <c r="B15082" s="188"/>
      <c r="C15082" s="188"/>
      <c r="D15082" s="203"/>
      <c r="E15082" s="203"/>
      <c r="F15082" s="203"/>
    </row>
    <row r="15083" spans="2:6" ht="15.75">
      <c r="B15083" s="188"/>
      <c r="C15083" s="188"/>
      <c r="D15083" s="203"/>
      <c r="E15083" s="203"/>
      <c r="F15083" s="203"/>
    </row>
    <row r="15084" spans="2:6" ht="15.75">
      <c r="B15084" s="188"/>
      <c r="C15084" s="188"/>
      <c r="D15084" s="203"/>
      <c r="E15084" s="203"/>
      <c r="F15084" s="203"/>
    </row>
    <row r="15085" spans="2:6" ht="15.75">
      <c r="B15085" s="188"/>
      <c r="C15085" s="188"/>
      <c r="D15085" s="203"/>
      <c r="E15085" s="203"/>
      <c r="F15085" s="203"/>
    </row>
    <row r="15086" spans="2:6" ht="15.75">
      <c r="B15086" s="188"/>
      <c r="C15086" s="188"/>
      <c r="D15086" s="203"/>
      <c r="E15086" s="203"/>
      <c r="F15086" s="203"/>
    </row>
    <row r="15087" spans="2:6" ht="15.75">
      <c r="B15087" s="188"/>
      <c r="C15087" s="188"/>
      <c r="D15087" s="203"/>
      <c r="E15087" s="203"/>
      <c r="F15087" s="203"/>
    </row>
    <row r="15088" spans="2:6" ht="15.75">
      <c r="B15088" s="188"/>
      <c r="C15088" s="188"/>
      <c r="D15088" s="203"/>
      <c r="E15088" s="203"/>
      <c r="F15088" s="203"/>
    </row>
    <row r="15089" spans="2:6" ht="15.75">
      <c r="B15089" s="188"/>
      <c r="C15089" s="188"/>
      <c r="D15089" s="203"/>
      <c r="E15089" s="203"/>
      <c r="F15089" s="203"/>
    </row>
    <row r="15090" spans="2:6" ht="15.75">
      <c r="B15090" s="188"/>
      <c r="C15090" s="188"/>
      <c r="D15090" s="203"/>
      <c r="E15090" s="203"/>
      <c r="F15090" s="203"/>
    </row>
    <row r="15091" spans="2:6" ht="15.75">
      <c r="B15091" s="188"/>
      <c r="C15091" s="188"/>
      <c r="D15091" s="203"/>
      <c r="E15091" s="203"/>
      <c r="F15091" s="203"/>
    </row>
    <row r="15092" spans="2:6" ht="15.75">
      <c r="B15092" s="188"/>
      <c r="C15092" s="188"/>
      <c r="D15092" s="203"/>
      <c r="E15092" s="203"/>
      <c r="F15092" s="203"/>
    </row>
    <row r="15093" spans="2:6" ht="15.75">
      <c r="B15093" s="188"/>
      <c r="C15093" s="188"/>
      <c r="D15093" s="203"/>
      <c r="E15093" s="203"/>
      <c r="F15093" s="203"/>
    </row>
    <row r="15094" spans="2:6" ht="15.75">
      <c r="B15094" s="188"/>
      <c r="C15094" s="188"/>
      <c r="D15094" s="203"/>
      <c r="E15094" s="203"/>
      <c r="F15094" s="203"/>
    </row>
    <row r="15095" spans="2:6" ht="15.75">
      <c r="B15095" s="188"/>
      <c r="C15095" s="188"/>
      <c r="D15095" s="203"/>
      <c r="E15095" s="203"/>
      <c r="F15095" s="203"/>
    </row>
    <row r="15096" spans="2:6" ht="15.75">
      <c r="B15096" s="188"/>
      <c r="C15096" s="188"/>
      <c r="D15096" s="203"/>
      <c r="E15096" s="203"/>
      <c r="F15096" s="203"/>
    </row>
    <row r="15097" spans="2:6" ht="15.75">
      <c r="B15097" s="188"/>
      <c r="C15097" s="188"/>
      <c r="D15097" s="203"/>
      <c r="E15097" s="203"/>
      <c r="F15097" s="203"/>
    </row>
    <row r="15098" spans="2:6" ht="15.75">
      <c r="B15098" s="188"/>
      <c r="C15098" s="188"/>
      <c r="D15098" s="203"/>
      <c r="E15098" s="203"/>
      <c r="F15098" s="203"/>
    </row>
    <row r="15099" spans="2:6" ht="15.75">
      <c r="B15099" s="188"/>
      <c r="C15099" s="188"/>
      <c r="D15099" s="203"/>
      <c r="E15099" s="203"/>
      <c r="F15099" s="203"/>
    </row>
    <row r="15100" spans="2:6" ht="15.75">
      <c r="B15100" s="188"/>
      <c r="C15100" s="188"/>
      <c r="D15100" s="203"/>
      <c r="E15100" s="203"/>
      <c r="F15100" s="203"/>
    </row>
    <row r="15101" spans="2:6" ht="15.75">
      <c r="B15101" s="188"/>
      <c r="C15101" s="188"/>
      <c r="D15101" s="203"/>
      <c r="E15101" s="203"/>
      <c r="F15101" s="203"/>
    </row>
    <row r="15102" spans="2:6" ht="15.75">
      <c r="B15102" s="188"/>
      <c r="C15102" s="188"/>
      <c r="D15102" s="203"/>
      <c r="E15102" s="203"/>
      <c r="F15102" s="203"/>
    </row>
    <row r="15103" spans="2:6" ht="15.75">
      <c r="B15103" s="188"/>
      <c r="C15103" s="188"/>
      <c r="D15103" s="203"/>
      <c r="E15103" s="203"/>
      <c r="F15103" s="203"/>
    </row>
    <row r="15104" spans="2:6" ht="15.75">
      <c r="B15104" s="188"/>
      <c r="C15104" s="188"/>
      <c r="D15104" s="203"/>
      <c r="E15104" s="203"/>
      <c r="F15104" s="203"/>
    </row>
    <row r="15105" spans="2:6" ht="15.75">
      <c r="B15105" s="188"/>
      <c r="C15105" s="188"/>
      <c r="D15105" s="203"/>
      <c r="E15105" s="203"/>
      <c r="F15105" s="203"/>
    </row>
    <row r="15106" spans="2:6" ht="15.75">
      <c r="B15106" s="188"/>
      <c r="C15106" s="188"/>
      <c r="D15106" s="203"/>
      <c r="E15106" s="203"/>
      <c r="F15106" s="203"/>
    </row>
    <row r="15107" spans="2:6" ht="15.75">
      <c r="B15107" s="188"/>
      <c r="C15107" s="188"/>
      <c r="D15107" s="203"/>
      <c r="E15107" s="203"/>
      <c r="F15107" s="203"/>
    </row>
    <row r="15108" spans="2:6" ht="15.75">
      <c r="B15108" s="188"/>
      <c r="C15108" s="188"/>
      <c r="D15108" s="203"/>
      <c r="E15108" s="203"/>
      <c r="F15108" s="203"/>
    </row>
    <row r="15109" spans="2:6" ht="15.75">
      <c r="B15109" s="188"/>
      <c r="C15109" s="188"/>
      <c r="D15109" s="203"/>
      <c r="E15109" s="203"/>
      <c r="F15109" s="203"/>
    </row>
    <row r="15110" spans="2:6" ht="15.75">
      <c r="B15110" s="188"/>
      <c r="C15110" s="188"/>
      <c r="D15110" s="203"/>
      <c r="E15110" s="203"/>
      <c r="F15110" s="203"/>
    </row>
    <row r="15111" spans="2:6" ht="15.75">
      <c r="B15111" s="188"/>
      <c r="C15111" s="188"/>
      <c r="D15111" s="203"/>
      <c r="E15111" s="203"/>
      <c r="F15111" s="203"/>
    </row>
    <row r="15112" spans="2:6" ht="15.75">
      <c r="B15112" s="188"/>
      <c r="C15112" s="188"/>
      <c r="D15112" s="203"/>
      <c r="E15112" s="203"/>
      <c r="F15112" s="203"/>
    </row>
    <row r="15113" spans="2:6" ht="15.75">
      <c r="B15113" s="188"/>
      <c r="C15113" s="188"/>
      <c r="D15113" s="203"/>
      <c r="E15113" s="203"/>
      <c r="F15113" s="203"/>
    </row>
    <row r="15114" spans="2:6" ht="15.75">
      <c r="B15114" s="188"/>
      <c r="C15114" s="188"/>
      <c r="D15114" s="203"/>
      <c r="E15114" s="203"/>
      <c r="F15114" s="203"/>
    </row>
    <row r="15115" spans="2:6" ht="15.75">
      <c r="B15115" s="188"/>
      <c r="C15115" s="188"/>
      <c r="D15115" s="203"/>
      <c r="E15115" s="203"/>
      <c r="F15115" s="203"/>
    </row>
    <row r="15116" spans="2:6" ht="15.75">
      <c r="B15116" s="188"/>
      <c r="C15116" s="188"/>
      <c r="D15116" s="203"/>
      <c r="E15116" s="203"/>
      <c r="F15116" s="203"/>
    </row>
    <row r="15117" spans="2:6" ht="15.75">
      <c r="B15117" s="188"/>
      <c r="C15117" s="188"/>
      <c r="D15117" s="203"/>
      <c r="E15117" s="203"/>
      <c r="F15117" s="203"/>
    </row>
    <row r="15118" spans="2:6" ht="15.75">
      <c r="B15118" s="188"/>
      <c r="C15118" s="188"/>
      <c r="D15118" s="203"/>
      <c r="E15118" s="203"/>
      <c r="F15118" s="203"/>
    </row>
    <row r="15119" spans="2:6" ht="15.75">
      <c r="B15119" s="188"/>
      <c r="C15119" s="188"/>
      <c r="D15119" s="203"/>
      <c r="E15119" s="203"/>
      <c r="F15119" s="203"/>
    </row>
    <row r="15120" spans="2:6" ht="15.75">
      <c r="B15120" s="188"/>
      <c r="C15120" s="188"/>
      <c r="D15120" s="203"/>
      <c r="E15120" s="203"/>
      <c r="F15120" s="203"/>
    </row>
    <row r="15121" spans="2:6" ht="15.75">
      <c r="B15121" s="188"/>
      <c r="C15121" s="188"/>
      <c r="D15121" s="203"/>
      <c r="E15121" s="203"/>
      <c r="F15121" s="203"/>
    </row>
    <row r="15122" spans="2:6" ht="15.75">
      <c r="B15122" s="188"/>
      <c r="C15122" s="188"/>
      <c r="D15122" s="203"/>
      <c r="E15122" s="203"/>
      <c r="F15122" s="203"/>
    </row>
    <row r="15123" spans="2:6" ht="15.75">
      <c r="B15123" s="188"/>
      <c r="C15123" s="188"/>
      <c r="D15123" s="203"/>
      <c r="E15123" s="203"/>
      <c r="F15123" s="203"/>
    </row>
    <row r="15124" spans="2:6" ht="15.75">
      <c r="B15124" s="188"/>
      <c r="C15124" s="188"/>
      <c r="D15124" s="203"/>
      <c r="E15124" s="203"/>
      <c r="F15124" s="203"/>
    </row>
    <row r="15125" spans="2:6" ht="15.75">
      <c r="B15125" s="188"/>
      <c r="C15125" s="188"/>
      <c r="D15125" s="203"/>
      <c r="E15125" s="203"/>
      <c r="F15125" s="203"/>
    </row>
    <row r="15126" spans="2:6" ht="15.75">
      <c r="B15126" s="188"/>
      <c r="C15126" s="188"/>
      <c r="D15126" s="203"/>
      <c r="E15126" s="203"/>
      <c r="F15126" s="203"/>
    </row>
    <row r="15127" spans="2:6" ht="15.75">
      <c r="B15127" s="188"/>
      <c r="C15127" s="188"/>
      <c r="D15127" s="203"/>
      <c r="E15127" s="203"/>
      <c r="F15127" s="203"/>
    </row>
    <row r="15128" spans="2:6" ht="15.75">
      <c r="B15128" s="188"/>
      <c r="C15128" s="188"/>
      <c r="D15128" s="203"/>
      <c r="E15128" s="203"/>
      <c r="F15128" s="203"/>
    </row>
    <row r="15129" spans="2:6" ht="15.75">
      <c r="B15129" s="188"/>
      <c r="C15129" s="188"/>
      <c r="D15129" s="203"/>
      <c r="E15129" s="203"/>
      <c r="F15129" s="203"/>
    </row>
    <row r="15130" spans="2:6" ht="15.75">
      <c r="B15130" s="188"/>
      <c r="C15130" s="188"/>
      <c r="D15130" s="203"/>
      <c r="E15130" s="203"/>
      <c r="F15130" s="203"/>
    </row>
    <row r="15131" spans="2:6" ht="15.75">
      <c r="B15131" s="188"/>
      <c r="C15131" s="188"/>
      <c r="D15131" s="203"/>
      <c r="E15131" s="203"/>
      <c r="F15131" s="203"/>
    </row>
    <row r="15132" spans="2:6" ht="15.75">
      <c r="B15132" s="188"/>
      <c r="C15132" s="188"/>
      <c r="D15132" s="203"/>
      <c r="E15132" s="203"/>
      <c r="F15132" s="203"/>
    </row>
    <row r="15133" spans="2:6" ht="15.75">
      <c r="B15133" s="188"/>
      <c r="C15133" s="188"/>
      <c r="D15133" s="203"/>
      <c r="E15133" s="203"/>
      <c r="F15133" s="203"/>
    </row>
    <row r="15134" spans="2:6" ht="15.75">
      <c r="B15134" s="188"/>
      <c r="C15134" s="188"/>
      <c r="D15134" s="203"/>
      <c r="E15134" s="203"/>
      <c r="F15134" s="203"/>
    </row>
    <row r="15135" spans="2:6" ht="15.75">
      <c r="B15135" s="188"/>
      <c r="C15135" s="188"/>
      <c r="D15135" s="203"/>
      <c r="E15135" s="203"/>
      <c r="F15135" s="203"/>
    </row>
    <row r="15136" spans="2:6" ht="15.75">
      <c r="B15136" s="188"/>
      <c r="C15136" s="188"/>
      <c r="D15136" s="203"/>
      <c r="E15136" s="203"/>
      <c r="F15136" s="203"/>
    </row>
    <row r="15137" spans="2:6" ht="15.75">
      <c r="B15137" s="188"/>
      <c r="C15137" s="188"/>
      <c r="D15137" s="203"/>
      <c r="E15137" s="203"/>
      <c r="F15137" s="203"/>
    </row>
    <row r="15138" spans="2:6" ht="15.75">
      <c r="B15138" s="188"/>
      <c r="C15138" s="188"/>
      <c r="D15138" s="203"/>
      <c r="E15138" s="203"/>
      <c r="F15138" s="203"/>
    </row>
    <row r="15139" spans="2:6" ht="15.75">
      <c r="B15139" s="188"/>
      <c r="C15139" s="188"/>
      <c r="D15139" s="203"/>
      <c r="E15139" s="203"/>
      <c r="F15139" s="203"/>
    </row>
    <row r="15140" spans="2:6" ht="15.75">
      <c r="B15140" s="188"/>
      <c r="C15140" s="188"/>
      <c r="D15140" s="203"/>
      <c r="E15140" s="203"/>
      <c r="F15140" s="203"/>
    </row>
    <row r="15141" spans="2:6" ht="15.75">
      <c r="B15141" s="188"/>
      <c r="C15141" s="188"/>
      <c r="D15141" s="203"/>
      <c r="E15141" s="203"/>
      <c r="F15141" s="203"/>
    </row>
    <row r="15142" spans="2:6" ht="15.75">
      <c r="B15142" s="188"/>
      <c r="C15142" s="188"/>
      <c r="D15142" s="203"/>
      <c r="E15142" s="203"/>
      <c r="F15142" s="203"/>
    </row>
    <row r="15143" spans="2:6" ht="15.75">
      <c r="B15143" s="188"/>
      <c r="C15143" s="188"/>
      <c r="D15143" s="203"/>
      <c r="E15143" s="203"/>
      <c r="F15143" s="203"/>
    </row>
    <row r="15144" spans="2:6" ht="15.75">
      <c r="B15144" s="188"/>
      <c r="C15144" s="188"/>
      <c r="D15144" s="203"/>
      <c r="E15144" s="203"/>
      <c r="F15144" s="203"/>
    </row>
    <row r="15145" spans="2:6" ht="15.75">
      <c r="B15145" s="188"/>
      <c r="C15145" s="188"/>
      <c r="D15145" s="203"/>
      <c r="E15145" s="203"/>
      <c r="F15145" s="203"/>
    </row>
    <row r="15146" spans="2:6" ht="15.75">
      <c r="B15146" s="188"/>
      <c r="C15146" s="188"/>
      <c r="D15146" s="203"/>
      <c r="E15146" s="203"/>
      <c r="F15146" s="203"/>
    </row>
    <row r="15147" spans="2:6" ht="15.75">
      <c r="B15147" s="188"/>
      <c r="C15147" s="188"/>
      <c r="D15147" s="203"/>
      <c r="E15147" s="203"/>
      <c r="F15147" s="203"/>
    </row>
    <row r="15148" spans="2:6" ht="15.75">
      <c r="B15148" s="188"/>
      <c r="C15148" s="188"/>
      <c r="D15148" s="203"/>
      <c r="E15148" s="203"/>
      <c r="F15148" s="203"/>
    </row>
    <row r="15149" spans="2:6" ht="15.75">
      <c r="B15149" s="188"/>
      <c r="C15149" s="188"/>
      <c r="D15149" s="203"/>
      <c r="E15149" s="203"/>
      <c r="F15149" s="203"/>
    </row>
    <row r="15150" spans="2:6" ht="15.75">
      <c r="B15150" s="188"/>
      <c r="C15150" s="188"/>
      <c r="D15150" s="203"/>
      <c r="E15150" s="203"/>
      <c r="F15150" s="203"/>
    </row>
    <row r="15151" spans="2:6" ht="15.75">
      <c r="B15151" s="188"/>
      <c r="C15151" s="188"/>
      <c r="D15151" s="203"/>
      <c r="E15151" s="203"/>
      <c r="F15151" s="203"/>
    </row>
    <row r="15152" spans="2:6" ht="15.75">
      <c r="B15152" s="188"/>
      <c r="C15152" s="188"/>
      <c r="D15152" s="203"/>
      <c r="E15152" s="203"/>
      <c r="F15152" s="203"/>
    </row>
    <row r="15153" spans="2:6" ht="15.75">
      <c r="B15153" s="188"/>
      <c r="C15153" s="188"/>
      <c r="D15153" s="203"/>
      <c r="E15153" s="203"/>
      <c r="F15153" s="203"/>
    </row>
    <row r="15154" spans="2:6" ht="15.75">
      <c r="B15154" s="188"/>
      <c r="C15154" s="188"/>
      <c r="D15154" s="203"/>
      <c r="E15154" s="203"/>
      <c r="F15154" s="203"/>
    </row>
    <row r="15155" spans="2:6" ht="15.75">
      <c r="B15155" s="188"/>
      <c r="C15155" s="188"/>
      <c r="D15155" s="203"/>
      <c r="E15155" s="203"/>
      <c r="F15155" s="203"/>
    </row>
    <row r="15156" spans="2:6" ht="15.75">
      <c r="B15156" s="188"/>
      <c r="C15156" s="188"/>
      <c r="D15156" s="203"/>
      <c r="E15156" s="203"/>
      <c r="F15156" s="203"/>
    </row>
    <row r="15157" spans="2:6" ht="15.75">
      <c r="B15157" s="188"/>
      <c r="C15157" s="188"/>
      <c r="D15157" s="203"/>
      <c r="E15157" s="203"/>
      <c r="F15157" s="203"/>
    </row>
    <row r="15158" spans="2:6" ht="15.75">
      <c r="B15158" s="188"/>
      <c r="C15158" s="188"/>
      <c r="D15158" s="203"/>
      <c r="E15158" s="203"/>
      <c r="F15158" s="203"/>
    </row>
    <row r="15159" spans="2:6" ht="15.75">
      <c r="B15159" s="188"/>
      <c r="C15159" s="188"/>
      <c r="D15159" s="203"/>
      <c r="E15159" s="203"/>
      <c r="F15159" s="203"/>
    </row>
    <row r="15160" spans="2:6" ht="15.75">
      <c r="B15160" s="188"/>
      <c r="C15160" s="188"/>
      <c r="D15160" s="203"/>
      <c r="E15160" s="203"/>
      <c r="F15160" s="203"/>
    </row>
    <row r="15161" spans="2:6" ht="15.75">
      <c r="B15161" s="188"/>
      <c r="C15161" s="188"/>
      <c r="D15161" s="203"/>
      <c r="E15161" s="203"/>
      <c r="F15161" s="203"/>
    </row>
    <row r="15162" spans="2:6" ht="15.75">
      <c r="B15162" s="188"/>
      <c r="C15162" s="188"/>
      <c r="D15162" s="203"/>
      <c r="E15162" s="203"/>
      <c r="F15162" s="203"/>
    </row>
    <row r="15163" spans="2:6" ht="15.75">
      <c r="B15163" s="188"/>
      <c r="C15163" s="188"/>
      <c r="D15163" s="203"/>
      <c r="E15163" s="203"/>
      <c r="F15163" s="203"/>
    </row>
    <row r="15164" spans="2:6" ht="15.75">
      <c r="B15164" s="188"/>
      <c r="C15164" s="188"/>
      <c r="D15164" s="203"/>
      <c r="E15164" s="203"/>
      <c r="F15164" s="203"/>
    </row>
    <row r="15165" spans="2:6" ht="15.75">
      <c r="B15165" s="188"/>
      <c r="C15165" s="188"/>
      <c r="D15165" s="203"/>
      <c r="E15165" s="203"/>
      <c r="F15165" s="203"/>
    </row>
    <row r="15166" spans="2:6" ht="15.75">
      <c r="B15166" s="188"/>
      <c r="C15166" s="188"/>
      <c r="D15166" s="203"/>
      <c r="E15166" s="203"/>
      <c r="F15166" s="203"/>
    </row>
    <row r="15167" spans="2:6" ht="15.75">
      <c r="B15167" s="188"/>
      <c r="C15167" s="188"/>
      <c r="D15167" s="203"/>
      <c r="E15167" s="203"/>
      <c r="F15167" s="203"/>
    </row>
    <row r="15168" spans="2:6" ht="15.75">
      <c r="B15168" s="188"/>
      <c r="C15168" s="188"/>
      <c r="D15168" s="203"/>
      <c r="E15168" s="203"/>
      <c r="F15168" s="203"/>
    </row>
    <row r="15169" spans="2:6" ht="15.75">
      <c r="B15169" s="188"/>
      <c r="C15169" s="188"/>
      <c r="D15169" s="203"/>
      <c r="E15169" s="203"/>
      <c r="F15169" s="203"/>
    </row>
    <row r="15170" spans="2:6" ht="15.75">
      <c r="B15170" s="188"/>
      <c r="C15170" s="188"/>
      <c r="D15170" s="203"/>
      <c r="E15170" s="203"/>
      <c r="F15170" s="203"/>
    </row>
    <row r="15171" spans="2:6" ht="15.75">
      <c r="B15171" s="188"/>
      <c r="C15171" s="188"/>
      <c r="D15171" s="203"/>
      <c r="E15171" s="203"/>
      <c r="F15171" s="203"/>
    </row>
    <row r="15172" spans="2:6" ht="15.75">
      <c r="B15172" s="188"/>
      <c r="C15172" s="188"/>
      <c r="D15172" s="203"/>
      <c r="E15172" s="203"/>
      <c r="F15172" s="203"/>
    </row>
    <row r="15173" spans="2:6" ht="15.75">
      <c r="B15173" s="188"/>
      <c r="C15173" s="188"/>
      <c r="D15173" s="203"/>
      <c r="E15173" s="203"/>
      <c r="F15173" s="203"/>
    </row>
    <row r="15174" spans="2:6" ht="15.75">
      <c r="B15174" s="188"/>
      <c r="C15174" s="188"/>
      <c r="D15174" s="203"/>
      <c r="E15174" s="203"/>
      <c r="F15174" s="203"/>
    </row>
    <row r="15175" spans="2:6" ht="15.75">
      <c r="B15175" s="188"/>
      <c r="C15175" s="188"/>
      <c r="D15175" s="203"/>
      <c r="E15175" s="203"/>
      <c r="F15175" s="203"/>
    </row>
    <row r="15176" spans="2:6" ht="15.75">
      <c r="B15176" s="188"/>
      <c r="C15176" s="188"/>
      <c r="D15176" s="203"/>
      <c r="E15176" s="203"/>
      <c r="F15176" s="203"/>
    </row>
    <row r="15177" spans="2:6" ht="15.75">
      <c r="B15177" s="188"/>
      <c r="C15177" s="188"/>
      <c r="D15177" s="203"/>
      <c r="E15177" s="203"/>
      <c r="F15177" s="203"/>
    </row>
    <row r="15178" spans="2:6" ht="15.75">
      <c r="B15178" s="188"/>
      <c r="C15178" s="188"/>
      <c r="D15178" s="203"/>
      <c r="E15178" s="203"/>
      <c r="F15178" s="203"/>
    </row>
    <row r="15179" spans="2:6" ht="15.75">
      <c r="B15179" s="188"/>
      <c r="C15179" s="188"/>
      <c r="D15179" s="203"/>
      <c r="E15179" s="203"/>
      <c r="F15179" s="203"/>
    </row>
    <row r="15180" spans="2:6" ht="15.75">
      <c r="B15180" s="188"/>
      <c r="C15180" s="188"/>
      <c r="D15180" s="203"/>
      <c r="E15180" s="203"/>
      <c r="F15180" s="203"/>
    </row>
    <row r="15181" spans="2:6" ht="15.75">
      <c r="B15181" s="188"/>
      <c r="C15181" s="188"/>
      <c r="D15181" s="203"/>
      <c r="E15181" s="203"/>
      <c r="F15181" s="203"/>
    </row>
    <row r="15182" spans="2:6" ht="15.75">
      <c r="B15182" s="188"/>
      <c r="C15182" s="188"/>
      <c r="D15182" s="203"/>
      <c r="E15182" s="203"/>
      <c r="F15182" s="203"/>
    </row>
    <row r="15183" spans="2:6" ht="15.75">
      <c r="B15183" s="188"/>
      <c r="C15183" s="188"/>
      <c r="D15183" s="203"/>
      <c r="E15183" s="203"/>
      <c r="F15183" s="203"/>
    </row>
    <row r="15184" spans="2:6" ht="15.75">
      <c r="B15184" s="188"/>
      <c r="C15184" s="188"/>
      <c r="D15184" s="203"/>
      <c r="E15184" s="203"/>
      <c r="F15184" s="203"/>
    </row>
    <row r="15185" spans="2:6" ht="15.75">
      <c r="B15185" s="188"/>
      <c r="C15185" s="188"/>
      <c r="D15185" s="203"/>
      <c r="E15185" s="203"/>
      <c r="F15185" s="203"/>
    </row>
    <row r="15186" spans="2:6" ht="15.75">
      <c r="B15186" s="188"/>
      <c r="C15186" s="188"/>
      <c r="D15186" s="203"/>
      <c r="E15186" s="203"/>
      <c r="F15186" s="203"/>
    </row>
    <row r="15187" spans="2:6" ht="15.75">
      <c r="B15187" s="188"/>
      <c r="C15187" s="188"/>
      <c r="D15187" s="203"/>
      <c r="E15187" s="203"/>
      <c r="F15187" s="203"/>
    </row>
    <row r="15188" spans="2:6" ht="15.75">
      <c r="B15188" s="188"/>
      <c r="C15188" s="188"/>
      <c r="D15188" s="203"/>
      <c r="E15188" s="203"/>
      <c r="F15188" s="203"/>
    </row>
    <row r="15189" spans="2:6" ht="15.75">
      <c r="B15189" s="188"/>
      <c r="C15189" s="188"/>
      <c r="D15189" s="203"/>
      <c r="E15189" s="203"/>
      <c r="F15189" s="203"/>
    </row>
    <row r="15190" spans="2:6" ht="15.75">
      <c r="B15190" s="188"/>
      <c r="C15190" s="188"/>
      <c r="D15190" s="203"/>
      <c r="E15190" s="203"/>
      <c r="F15190" s="203"/>
    </row>
    <row r="15191" spans="2:6" ht="15.75">
      <c r="B15191" s="188"/>
      <c r="C15191" s="188"/>
      <c r="D15191" s="203"/>
      <c r="E15191" s="203"/>
      <c r="F15191" s="203"/>
    </row>
    <row r="15192" spans="2:6" ht="15.75">
      <c r="B15192" s="188"/>
      <c r="C15192" s="188"/>
      <c r="D15192" s="203"/>
      <c r="E15192" s="203"/>
      <c r="F15192" s="203"/>
    </row>
    <row r="15193" spans="2:6" ht="15.75">
      <c r="B15193" s="188"/>
      <c r="C15193" s="188"/>
      <c r="D15193" s="203"/>
      <c r="E15193" s="203"/>
      <c r="F15193" s="203"/>
    </row>
    <row r="15194" spans="2:6" ht="15.75">
      <c r="B15194" s="188"/>
      <c r="C15194" s="188"/>
      <c r="D15194" s="203"/>
      <c r="E15194" s="203"/>
      <c r="F15194" s="203"/>
    </row>
    <row r="15195" spans="2:6" ht="15.75">
      <c r="B15195" s="188"/>
      <c r="C15195" s="188"/>
      <c r="D15195" s="203"/>
      <c r="E15195" s="203"/>
      <c r="F15195" s="203"/>
    </row>
    <row r="15196" spans="2:6" ht="15.75">
      <c r="B15196" s="188"/>
      <c r="C15196" s="188"/>
      <c r="D15196" s="203"/>
      <c r="E15196" s="203"/>
      <c r="F15196" s="203"/>
    </row>
    <row r="15197" spans="2:6" ht="15.75">
      <c r="B15197" s="188"/>
      <c r="C15197" s="188"/>
      <c r="D15197" s="203"/>
      <c r="E15197" s="203"/>
      <c r="F15197" s="203"/>
    </row>
    <row r="15198" spans="2:6" ht="15.75">
      <c r="B15198" s="188"/>
      <c r="C15198" s="188"/>
      <c r="D15198" s="203"/>
      <c r="E15198" s="203"/>
      <c r="F15198" s="203"/>
    </row>
    <row r="15199" spans="2:6" ht="15.75">
      <c r="B15199" s="188"/>
      <c r="C15199" s="188"/>
      <c r="D15199" s="203"/>
      <c r="E15199" s="203"/>
      <c r="F15199" s="203"/>
    </row>
    <row r="15200" spans="2:6" ht="15.75">
      <c r="B15200" s="188"/>
      <c r="C15200" s="188"/>
      <c r="D15200" s="203"/>
      <c r="E15200" s="203"/>
      <c r="F15200" s="203"/>
    </row>
    <row r="15201" spans="2:6" ht="15.75">
      <c r="B15201" s="188"/>
      <c r="C15201" s="188"/>
      <c r="D15201" s="203"/>
      <c r="E15201" s="203"/>
      <c r="F15201" s="203"/>
    </row>
    <row r="15202" spans="2:6" ht="15.75">
      <c r="B15202" s="188"/>
      <c r="C15202" s="188"/>
      <c r="D15202" s="203"/>
      <c r="E15202" s="203"/>
      <c r="F15202" s="203"/>
    </row>
    <row r="15203" spans="2:6" ht="15.75">
      <c r="B15203" s="188"/>
      <c r="C15203" s="188"/>
      <c r="D15203" s="203"/>
      <c r="E15203" s="203"/>
      <c r="F15203" s="203"/>
    </row>
    <row r="15204" spans="2:6" ht="15.75">
      <c r="B15204" s="188"/>
      <c r="C15204" s="188"/>
      <c r="D15204" s="203"/>
      <c r="E15204" s="203"/>
      <c r="F15204" s="203"/>
    </row>
    <row r="15205" spans="2:6" ht="15.75">
      <c r="B15205" s="188"/>
      <c r="C15205" s="188"/>
      <c r="D15205" s="203"/>
      <c r="E15205" s="203"/>
      <c r="F15205" s="203"/>
    </row>
    <row r="15206" spans="2:6" ht="15.75">
      <c r="B15206" s="188"/>
      <c r="C15206" s="188"/>
      <c r="D15206" s="203"/>
      <c r="E15206" s="203"/>
      <c r="F15206" s="203"/>
    </row>
    <row r="15207" spans="2:6" ht="15.75">
      <c r="B15207" s="188"/>
      <c r="C15207" s="188"/>
      <c r="D15207" s="203"/>
      <c r="E15207" s="203"/>
      <c r="F15207" s="203"/>
    </row>
    <row r="15208" spans="2:6" ht="15.75">
      <c r="B15208" s="188"/>
      <c r="C15208" s="188"/>
      <c r="D15208" s="203"/>
      <c r="E15208" s="203"/>
      <c r="F15208" s="203"/>
    </row>
    <row r="15209" spans="2:6" ht="15.75">
      <c r="B15209" s="188"/>
      <c r="C15209" s="188"/>
      <c r="D15209" s="203"/>
      <c r="E15209" s="203"/>
      <c r="F15209" s="203"/>
    </row>
    <row r="15210" spans="2:6" ht="15.75">
      <c r="B15210" s="188"/>
      <c r="C15210" s="188"/>
      <c r="D15210" s="203"/>
      <c r="E15210" s="203"/>
      <c r="F15210" s="203"/>
    </row>
    <row r="15211" spans="2:6" ht="15.75">
      <c r="B15211" s="188"/>
      <c r="C15211" s="188"/>
      <c r="D15211" s="203"/>
      <c r="E15211" s="203"/>
      <c r="F15211" s="203"/>
    </row>
    <row r="15212" spans="2:6" ht="15.75">
      <c r="B15212" s="188"/>
      <c r="C15212" s="188"/>
      <c r="D15212" s="203"/>
      <c r="E15212" s="203"/>
      <c r="F15212" s="203"/>
    </row>
    <row r="15213" spans="2:6" ht="15.75">
      <c r="B15213" s="188"/>
      <c r="C15213" s="188"/>
      <c r="D15213" s="203"/>
      <c r="E15213" s="203"/>
      <c r="F15213" s="203"/>
    </row>
    <row r="15214" spans="2:6" ht="15.75">
      <c r="B15214" s="188"/>
      <c r="C15214" s="188"/>
      <c r="D15214" s="203"/>
      <c r="E15214" s="203"/>
      <c r="F15214" s="203"/>
    </row>
    <row r="15215" spans="2:6" ht="15.75">
      <c r="B15215" s="188"/>
      <c r="C15215" s="188"/>
      <c r="D15215" s="203"/>
      <c r="E15215" s="203"/>
      <c r="F15215" s="203"/>
    </row>
    <row r="15216" spans="2:6" ht="15.75">
      <c r="B15216" s="188"/>
      <c r="C15216" s="188"/>
      <c r="D15216" s="203"/>
      <c r="E15216" s="203"/>
      <c r="F15216" s="203"/>
    </row>
    <row r="15217" spans="2:6" ht="15.75">
      <c r="B15217" s="188"/>
      <c r="C15217" s="188"/>
      <c r="D15217" s="203"/>
      <c r="E15217" s="203"/>
      <c r="F15217" s="203"/>
    </row>
    <row r="15218" spans="2:6" ht="15.75">
      <c r="B15218" s="188"/>
      <c r="C15218" s="188"/>
      <c r="D15218" s="203"/>
      <c r="E15218" s="203"/>
      <c r="F15218" s="203"/>
    </row>
    <row r="15219" spans="2:6" ht="15.75">
      <c r="B15219" s="188"/>
      <c r="C15219" s="188"/>
      <c r="D15219" s="203"/>
      <c r="E15219" s="203"/>
      <c r="F15219" s="203"/>
    </row>
    <row r="15220" spans="2:6" ht="15.75">
      <c r="B15220" s="188"/>
      <c r="C15220" s="188"/>
      <c r="D15220" s="203"/>
      <c r="E15220" s="203"/>
      <c r="F15220" s="203"/>
    </row>
    <row r="15221" spans="2:6" ht="15.75">
      <c r="B15221" s="188"/>
      <c r="C15221" s="188"/>
      <c r="D15221" s="203"/>
      <c r="E15221" s="203"/>
      <c r="F15221" s="203"/>
    </row>
    <row r="15222" spans="2:6" ht="15.75">
      <c r="B15222" s="188"/>
      <c r="C15222" s="188"/>
      <c r="D15222" s="203"/>
      <c r="E15222" s="203"/>
      <c r="F15222" s="203"/>
    </row>
    <row r="15223" spans="2:6" ht="15.75">
      <c r="B15223" s="188"/>
      <c r="C15223" s="188"/>
      <c r="D15223" s="203"/>
      <c r="E15223" s="203"/>
      <c r="F15223" s="203"/>
    </row>
    <row r="15224" spans="2:6" ht="15.75">
      <c r="B15224" s="188"/>
      <c r="C15224" s="188"/>
      <c r="D15224" s="203"/>
      <c r="E15224" s="203"/>
      <c r="F15224" s="203"/>
    </row>
    <row r="15225" spans="2:6" ht="15.75">
      <c r="B15225" s="188"/>
      <c r="C15225" s="188"/>
      <c r="D15225" s="203"/>
      <c r="E15225" s="203"/>
      <c r="F15225" s="203"/>
    </row>
    <row r="15226" spans="2:6" ht="15.75">
      <c r="B15226" s="188"/>
      <c r="C15226" s="188"/>
      <c r="D15226" s="203"/>
      <c r="E15226" s="203"/>
      <c r="F15226" s="203"/>
    </row>
    <row r="15227" spans="2:6" ht="15.75">
      <c r="B15227" s="188"/>
      <c r="C15227" s="188"/>
      <c r="D15227" s="203"/>
      <c r="E15227" s="203"/>
      <c r="F15227" s="203"/>
    </row>
    <row r="15228" spans="2:6" ht="15.75">
      <c r="B15228" s="188"/>
      <c r="C15228" s="188"/>
      <c r="D15228" s="203"/>
      <c r="E15228" s="203"/>
      <c r="F15228" s="203"/>
    </row>
    <row r="15229" spans="2:6" ht="15.75">
      <c r="B15229" s="188"/>
      <c r="C15229" s="188"/>
      <c r="D15229" s="203"/>
      <c r="E15229" s="203"/>
      <c r="F15229" s="203"/>
    </row>
    <row r="15230" spans="2:6" ht="15.75">
      <c r="B15230" s="188"/>
      <c r="C15230" s="188"/>
      <c r="D15230" s="203"/>
      <c r="E15230" s="203"/>
      <c r="F15230" s="203"/>
    </row>
    <row r="15231" spans="2:6" ht="15.75">
      <c r="B15231" s="188"/>
      <c r="C15231" s="188"/>
      <c r="D15231" s="203"/>
      <c r="E15231" s="203"/>
      <c r="F15231" s="203"/>
    </row>
    <row r="15232" spans="2:6" ht="15.75">
      <c r="B15232" s="188"/>
      <c r="C15232" s="188"/>
      <c r="D15232" s="203"/>
      <c r="E15232" s="203"/>
      <c r="F15232" s="203"/>
    </row>
    <row r="15233" spans="2:6" ht="15.75">
      <c r="B15233" s="188"/>
      <c r="C15233" s="188"/>
      <c r="D15233" s="203"/>
      <c r="E15233" s="203"/>
      <c r="F15233" s="203"/>
    </row>
    <row r="15234" spans="2:6" ht="15.75">
      <c r="B15234" s="188"/>
      <c r="C15234" s="188"/>
      <c r="D15234" s="203"/>
      <c r="E15234" s="203"/>
      <c r="F15234" s="203"/>
    </row>
    <row r="15235" spans="2:6" ht="15.75">
      <c r="B15235" s="188"/>
      <c r="C15235" s="188"/>
      <c r="D15235" s="203"/>
      <c r="E15235" s="203"/>
      <c r="F15235" s="203"/>
    </row>
    <row r="15236" spans="2:6" ht="15.75">
      <c r="B15236" s="188"/>
      <c r="C15236" s="188"/>
      <c r="D15236" s="203"/>
      <c r="E15236" s="203"/>
      <c r="F15236" s="203"/>
    </row>
    <row r="15237" spans="2:6" ht="15.75">
      <c r="B15237" s="188"/>
      <c r="C15237" s="188"/>
      <c r="D15237" s="203"/>
      <c r="E15237" s="203"/>
      <c r="F15237" s="203"/>
    </row>
    <row r="15238" spans="2:6" ht="15.75">
      <c r="B15238" s="188"/>
      <c r="C15238" s="188"/>
      <c r="D15238" s="203"/>
      <c r="E15238" s="203"/>
      <c r="F15238" s="203"/>
    </row>
    <row r="15239" spans="2:6" ht="15.75">
      <c r="B15239" s="188"/>
      <c r="C15239" s="188"/>
      <c r="D15239" s="203"/>
      <c r="E15239" s="203"/>
      <c r="F15239" s="203"/>
    </row>
    <row r="15240" spans="2:6" ht="15.75">
      <c r="B15240" s="188"/>
      <c r="C15240" s="188"/>
      <c r="D15240" s="203"/>
      <c r="E15240" s="203"/>
      <c r="F15240" s="203"/>
    </row>
    <row r="15241" spans="2:6" ht="15.75">
      <c r="B15241" s="188"/>
      <c r="C15241" s="188"/>
      <c r="D15241" s="203"/>
      <c r="E15241" s="203"/>
      <c r="F15241" s="203"/>
    </row>
    <row r="15242" spans="2:6" ht="15.75">
      <c r="B15242" s="188"/>
      <c r="C15242" s="188"/>
      <c r="D15242" s="203"/>
      <c r="E15242" s="203"/>
      <c r="F15242" s="203"/>
    </row>
    <row r="15243" spans="2:6" ht="15.75">
      <c r="B15243" s="188"/>
      <c r="C15243" s="188"/>
      <c r="D15243" s="203"/>
      <c r="E15243" s="203"/>
      <c r="F15243" s="203"/>
    </row>
    <row r="15244" spans="2:6" ht="15.75">
      <c r="B15244" s="188"/>
      <c r="C15244" s="188"/>
      <c r="D15244" s="203"/>
      <c r="E15244" s="203"/>
      <c r="F15244" s="203"/>
    </row>
    <row r="15245" spans="2:6" ht="15.75">
      <c r="B15245" s="188"/>
      <c r="C15245" s="188"/>
      <c r="D15245" s="203"/>
      <c r="E15245" s="203"/>
      <c r="F15245" s="203"/>
    </row>
    <row r="15246" spans="2:6" ht="15.75">
      <c r="B15246" s="188"/>
      <c r="C15246" s="188"/>
      <c r="D15246" s="203"/>
      <c r="E15246" s="203"/>
      <c r="F15246" s="203"/>
    </row>
    <row r="15247" spans="2:6" ht="15.75">
      <c r="B15247" s="188"/>
      <c r="C15247" s="188"/>
      <c r="D15247" s="203"/>
      <c r="E15247" s="203"/>
      <c r="F15247" s="203"/>
    </row>
    <row r="15248" spans="2:6" ht="15.75">
      <c r="B15248" s="188"/>
      <c r="C15248" s="188"/>
      <c r="D15248" s="203"/>
      <c r="E15248" s="203"/>
      <c r="F15248" s="203"/>
    </row>
    <row r="15249" spans="2:6" ht="15.75">
      <c r="B15249" s="188"/>
      <c r="C15249" s="188"/>
      <c r="D15249" s="203"/>
      <c r="E15249" s="203"/>
      <c r="F15249" s="203"/>
    </row>
    <row r="15250" spans="2:6" ht="15.75">
      <c r="B15250" s="188"/>
      <c r="C15250" s="188"/>
      <c r="D15250" s="203"/>
      <c r="E15250" s="203"/>
      <c r="F15250" s="203"/>
    </row>
    <row r="15251" spans="2:6" ht="15.75">
      <c r="B15251" s="188"/>
      <c r="C15251" s="188"/>
      <c r="D15251" s="203"/>
      <c r="E15251" s="203"/>
      <c r="F15251" s="203"/>
    </row>
    <row r="15252" spans="2:6" ht="15.75">
      <c r="B15252" s="188"/>
      <c r="C15252" s="188"/>
      <c r="D15252" s="203"/>
      <c r="E15252" s="203"/>
      <c r="F15252" s="203"/>
    </row>
    <row r="15253" spans="2:6" ht="15.75">
      <c r="B15253" s="188"/>
      <c r="C15253" s="188"/>
      <c r="D15253" s="203"/>
      <c r="E15253" s="203"/>
      <c r="F15253" s="203"/>
    </row>
    <row r="15254" spans="2:6" ht="15.75">
      <c r="B15254" s="188"/>
      <c r="C15254" s="188"/>
      <c r="D15254" s="203"/>
      <c r="E15254" s="203"/>
      <c r="F15254" s="203"/>
    </row>
    <row r="15255" spans="2:6" ht="15.75">
      <c r="B15255" s="188"/>
      <c r="C15255" s="188"/>
      <c r="D15255" s="203"/>
      <c r="E15255" s="203"/>
      <c r="F15255" s="203"/>
    </row>
    <row r="15256" spans="2:6" ht="15.75">
      <c r="B15256" s="188"/>
      <c r="C15256" s="188"/>
      <c r="D15256" s="203"/>
      <c r="E15256" s="203"/>
      <c r="F15256" s="203"/>
    </row>
    <row r="15257" spans="2:6" ht="15.75">
      <c r="B15257" s="188"/>
      <c r="C15257" s="188"/>
      <c r="D15257" s="203"/>
      <c r="E15257" s="203"/>
      <c r="F15257" s="203"/>
    </row>
    <row r="15258" spans="2:6" ht="15.75">
      <c r="B15258" s="188"/>
      <c r="C15258" s="188"/>
      <c r="D15258" s="203"/>
      <c r="E15258" s="203"/>
      <c r="F15258" s="203"/>
    </row>
    <row r="15259" spans="2:6" ht="15.75">
      <c r="B15259" s="188"/>
      <c r="C15259" s="188"/>
      <c r="D15259" s="203"/>
      <c r="E15259" s="203"/>
      <c r="F15259" s="203"/>
    </row>
    <row r="15260" spans="2:6" ht="15.75">
      <c r="B15260" s="188"/>
      <c r="C15260" s="188"/>
      <c r="D15260" s="203"/>
      <c r="E15260" s="203"/>
      <c r="F15260" s="203"/>
    </row>
    <row r="15261" spans="2:6" ht="15.75">
      <c r="B15261" s="188"/>
      <c r="C15261" s="188"/>
      <c r="D15261" s="203"/>
      <c r="E15261" s="203"/>
      <c r="F15261" s="203"/>
    </row>
    <row r="15262" spans="2:6" ht="15.75">
      <c r="B15262" s="188"/>
      <c r="C15262" s="188"/>
      <c r="D15262" s="203"/>
      <c r="E15262" s="203"/>
      <c r="F15262" s="203"/>
    </row>
    <row r="15263" spans="2:6" ht="15.75">
      <c r="B15263" s="188"/>
      <c r="C15263" s="188"/>
      <c r="D15263" s="203"/>
      <c r="E15263" s="203"/>
      <c r="F15263" s="203"/>
    </row>
    <row r="15264" spans="2:6" ht="15.75">
      <c r="B15264" s="188"/>
      <c r="C15264" s="188"/>
      <c r="D15264" s="203"/>
      <c r="E15264" s="203"/>
      <c r="F15264" s="203"/>
    </row>
    <row r="15265" spans="2:6" ht="15.75">
      <c r="B15265" s="188"/>
      <c r="C15265" s="188"/>
      <c r="D15265" s="203"/>
      <c r="E15265" s="203"/>
      <c r="F15265" s="203"/>
    </row>
    <row r="15266" spans="2:6" ht="15.75">
      <c r="B15266" s="188"/>
      <c r="C15266" s="188"/>
      <c r="D15266" s="203"/>
      <c r="E15266" s="203"/>
      <c r="F15266" s="203"/>
    </row>
    <row r="15267" spans="2:6" ht="15.75">
      <c r="B15267" s="188"/>
      <c r="C15267" s="188"/>
      <c r="D15267" s="203"/>
      <c r="E15267" s="203"/>
      <c r="F15267" s="203"/>
    </row>
    <row r="15268" spans="2:6" ht="15.75">
      <c r="B15268" s="188"/>
      <c r="C15268" s="188"/>
      <c r="D15268" s="203"/>
      <c r="E15268" s="203"/>
      <c r="F15268" s="203"/>
    </row>
    <row r="15269" spans="2:6" ht="15.75">
      <c r="B15269" s="188"/>
      <c r="C15269" s="188"/>
      <c r="D15269" s="203"/>
      <c r="E15269" s="203"/>
      <c r="F15269" s="203"/>
    </row>
    <row r="15270" spans="2:6" ht="15.75">
      <c r="B15270" s="188"/>
      <c r="C15270" s="188"/>
      <c r="D15270" s="203"/>
      <c r="E15270" s="203"/>
      <c r="F15270" s="203"/>
    </row>
    <row r="15271" spans="2:6" ht="15.75">
      <c r="B15271" s="188"/>
      <c r="C15271" s="188"/>
      <c r="D15271" s="203"/>
      <c r="E15271" s="203"/>
      <c r="F15271" s="203"/>
    </row>
    <row r="15272" spans="2:6" ht="15.75">
      <c r="B15272" s="188"/>
      <c r="C15272" s="188"/>
      <c r="D15272" s="203"/>
      <c r="E15272" s="203"/>
      <c r="F15272" s="203"/>
    </row>
    <row r="15273" spans="2:6" ht="15.75">
      <c r="B15273" s="188"/>
      <c r="C15273" s="188"/>
      <c r="D15273" s="203"/>
      <c r="E15273" s="203"/>
      <c r="F15273" s="203"/>
    </row>
    <row r="15274" spans="2:6" ht="15.75">
      <c r="B15274" s="188"/>
      <c r="C15274" s="188"/>
      <c r="D15274" s="203"/>
      <c r="E15274" s="203"/>
      <c r="F15274" s="203"/>
    </row>
    <row r="15275" spans="2:6" ht="15.75">
      <c r="B15275" s="188"/>
      <c r="C15275" s="188"/>
      <c r="D15275" s="203"/>
      <c r="E15275" s="203"/>
      <c r="F15275" s="203"/>
    </row>
    <row r="15276" spans="2:6" ht="15.75">
      <c r="B15276" s="188"/>
      <c r="C15276" s="188"/>
      <c r="D15276" s="203"/>
      <c r="E15276" s="203"/>
      <c r="F15276" s="203"/>
    </row>
    <row r="15277" spans="2:6" ht="15.75">
      <c r="B15277" s="188"/>
      <c r="C15277" s="188"/>
      <c r="D15277" s="203"/>
      <c r="E15277" s="203"/>
      <c r="F15277" s="203"/>
    </row>
    <row r="15278" spans="2:6" ht="15.75">
      <c r="B15278" s="188"/>
      <c r="C15278" s="188"/>
      <c r="D15278" s="203"/>
      <c r="E15278" s="203"/>
      <c r="F15278" s="203"/>
    </row>
    <row r="15279" spans="2:6" ht="15.75">
      <c r="B15279" s="188"/>
      <c r="C15279" s="188"/>
      <c r="D15279" s="203"/>
      <c r="E15279" s="203"/>
      <c r="F15279" s="203"/>
    </row>
    <row r="15280" spans="2:6" ht="15.75">
      <c r="B15280" s="188"/>
      <c r="C15280" s="188"/>
      <c r="D15280" s="203"/>
      <c r="E15280" s="203"/>
      <c r="F15280" s="203"/>
    </row>
    <row r="15281" spans="2:6" ht="15.75">
      <c r="B15281" s="188"/>
      <c r="C15281" s="188"/>
      <c r="D15281" s="203"/>
      <c r="E15281" s="203"/>
      <c r="F15281" s="203"/>
    </row>
    <row r="15282" spans="2:6" ht="15.75">
      <c r="B15282" s="188"/>
      <c r="C15282" s="188"/>
      <c r="D15282" s="203"/>
      <c r="E15282" s="203"/>
      <c r="F15282" s="203"/>
    </row>
    <row r="15283" spans="2:6" ht="15.75">
      <c r="B15283" s="188"/>
      <c r="C15283" s="188"/>
      <c r="D15283" s="203"/>
      <c r="E15283" s="203"/>
      <c r="F15283" s="203"/>
    </row>
    <row r="15284" spans="2:6" ht="15.75">
      <c r="B15284" s="188"/>
      <c r="C15284" s="188"/>
      <c r="D15284" s="203"/>
      <c r="E15284" s="203"/>
      <c r="F15284" s="203"/>
    </row>
    <row r="15285" spans="2:6" ht="15.75">
      <c r="B15285" s="188"/>
      <c r="C15285" s="188"/>
      <c r="D15285" s="203"/>
      <c r="E15285" s="203"/>
      <c r="F15285" s="203"/>
    </row>
    <row r="15286" spans="2:6" ht="15.75">
      <c r="B15286" s="188"/>
      <c r="C15286" s="188"/>
      <c r="D15286" s="203"/>
      <c r="E15286" s="203"/>
      <c r="F15286" s="203"/>
    </row>
    <row r="15287" spans="2:6" ht="15.75">
      <c r="B15287" s="188"/>
      <c r="C15287" s="188"/>
      <c r="D15287" s="203"/>
      <c r="E15287" s="203"/>
      <c r="F15287" s="203"/>
    </row>
    <row r="15288" spans="2:6" ht="15.75">
      <c r="B15288" s="188"/>
      <c r="C15288" s="188"/>
      <c r="D15288" s="203"/>
      <c r="E15288" s="203"/>
      <c r="F15288" s="203"/>
    </row>
    <row r="15289" spans="2:6" ht="15.75">
      <c r="B15289" s="188"/>
      <c r="C15289" s="188"/>
      <c r="D15289" s="203"/>
      <c r="E15289" s="203"/>
      <c r="F15289" s="203"/>
    </row>
    <row r="15290" spans="2:6" ht="15.75">
      <c r="B15290" s="188"/>
      <c r="C15290" s="188"/>
      <c r="D15290" s="203"/>
      <c r="E15290" s="203"/>
      <c r="F15290" s="203"/>
    </row>
    <row r="15291" spans="2:6" ht="15.75">
      <c r="B15291" s="188"/>
      <c r="C15291" s="188"/>
      <c r="D15291" s="203"/>
      <c r="E15291" s="203"/>
      <c r="F15291" s="203"/>
    </row>
    <row r="15292" spans="2:6" ht="15.75">
      <c r="B15292" s="188"/>
      <c r="C15292" s="188"/>
      <c r="D15292" s="203"/>
      <c r="E15292" s="203"/>
      <c r="F15292" s="203"/>
    </row>
    <row r="15293" spans="2:6" ht="15.75">
      <c r="B15293" s="188"/>
      <c r="C15293" s="188"/>
      <c r="D15293" s="203"/>
      <c r="E15293" s="203"/>
      <c r="F15293" s="203"/>
    </row>
    <row r="15294" spans="2:6" ht="15.75">
      <c r="B15294" s="188"/>
      <c r="C15294" s="188"/>
      <c r="D15294" s="203"/>
      <c r="E15294" s="203"/>
      <c r="F15294" s="203"/>
    </row>
    <row r="15295" spans="2:6" ht="15.75">
      <c r="B15295" s="188"/>
      <c r="C15295" s="188"/>
      <c r="D15295" s="203"/>
      <c r="E15295" s="203"/>
      <c r="F15295" s="203"/>
    </row>
    <row r="15296" spans="2:6" ht="15.75">
      <c r="B15296" s="188"/>
      <c r="C15296" s="188"/>
      <c r="D15296" s="203"/>
      <c r="E15296" s="203"/>
      <c r="F15296" s="203"/>
    </row>
    <row r="15297" spans="2:6" ht="15.75">
      <c r="B15297" s="188"/>
      <c r="C15297" s="188"/>
      <c r="D15297" s="203"/>
      <c r="E15297" s="203"/>
      <c r="F15297" s="203"/>
    </row>
    <row r="15298" spans="2:6" ht="15.75">
      <c r="B15298" s="188"/>
      <c r="C15298" s="188"/>
      <c r="D15298" s="203"/>
      <c r="E15298" s="203"/>
      <c r="F15298" s="203"/>
    </row>
    <row r="15299" spans="2:6" ht="15.75">
      <c r="B15299" s="188"/>
      <c r="C15299" s="188"/>
      <c r="D15299" s="203"/>
      <c r="E15299" s="203"/>
      <c r="F15299" s="203"/>
    </row>
    <row r="15300" spans="2:6" ht="15.75">
      <c r="B15300" s="188"/>
      <c r="C15300" s="188"/>
      <c r="D15300" s="203"/>
      <c r="E15300" s="203"/>
      <c r="F15300" s="203"/>
    </row>
    <row r="15301" spans="2:6" ht="15.75">
      <c r="B15301" s="188"/>
      <c r="C15301" s="188"/>
      <c r="D15301" s="203"/>
      <c r="E15301" s="203"/>
      <c r="F15301" s="203"/>
    </row>
    <row r="15302" spans="2:6" ht="15.75">
      <c r="B15302" s="188"/>
      <c r="C15302" s="188"/>
      <c r="D15302" s="203"/>
      <c r="E15302" s="203"/>
      <c r="F15302" s="203"/>
    </row>
    <row r="15303" spans="2:6" ht="15.75">
      <c r="B15303" s="188"/>
      <c r="C15303" s="188"/>
      <c r="D15303" s="203"/>
      <c r="E15303" s="203"/>
      <c r="F15303" s="203"/>
    </row>
    <row r="15304" spans="2:6" ht="15.75">
      <c r="B15304" s="188"/>
      <c r="C15304" s="188"/>
      <c r="D15304" s="203"/>
      <c r="E15304" s="203"/>
      <c r="F15304" s="203"/>
    </row>
    <row r="15305" spans="2:6" ht="15.75">
      <c r="B15305" s="188"/>
      <c r="C15305" s="188"/>
      <c r="D15305" s="203"/>
      <c r="E15305" s="203"/>
      <c r="F15305" s="203"/>
    </row>
    <row r="15306" spans="2:6" ht="15.75">
      <c r="B15306" s="188"/>
      <c r="C15306" s="188"/>
      <c r="D15306" s="203"/>
      <c r="E15306" s="203"/>
      <c r="F15306" s="203"/>
    </row>
    <row r="15307" spans="2:6" ht="15.75">
      <c r="B15307" s="188"/>
      <c r="C15307" s="188"/>
      <c r="D15307" s="203"/>
      <c r="E15307" s="203"/>
      <c r="F15307" s="203"/>
    </row>
    <row r="15308" spans="2:6" ht="15.75">
      <c r="B15308" s="188"/>
      <c r="C15308" s="188"/>
      <c r="D15308" s="203"/>
      <c r="E15308" s="203"/>
      <c r="F15308" s="203"/>
    </row>
    <row r="15309" spans="2:6" ht="15.75">
      <c r="B15309" s="188"/>
      <c r="C15309" s="188"/>
      <c r="D15309" s="203"/>
      <c r="E15309" s="203"/>
      <c r="F15309" s="203"/>
    </row>
    <row r="15310" spans="2:6" ht="15.75">
      <c r="B15310" s="188"/>
      <c r="C15310" s="188"/>
      <c r="D15310" s="203"/>
      <c r="E15310" s="203"/>
      <c r="F15310" s="203"/>
    </row>
    <row r="15311" spans="2:6" ht="15.75">
      <c r="B15311" s="188"/>
      <c r="C15311" s="188"/>
      <c r="D15311" s="203"/>
      <c r="E15311" s="203"/>
      <c r="F15311" s="203"/>
    </row>
    <row r="15312" spans="2:6" ht="15.75">
      <c r="B15312" s="188"/>
      <c r="C15312" s="188"/>
      <c r="D15312" s="203"/>
      <c r="E15312" s="203"/>
      <c r="F15312" s="203"/>
    </row>
    <row r="15313" spans="2:6" ht="15.75">
      <c r="B15313" s="188"/>
      <c r="C15313" s="188"/>
      <c r="D15313" s="203"/>
      <c r="E15313" s="203"/>
      <c r="F15313" s="203"/>
    </row>
    <row r="15314" spans="2:6" ht="15.75">
      <c r="B15314" s="188"/>
      <c r="C15314" s="188"/>
      <c r="D15314" s="203"/>
      <c r="E15314" s="203"/>
      <c r="F15314" s="203"/>
    </row>
    <row r="15315" spans="2:6" ht="15.75">
      <c r="B15315" s="188"/>
      <c r="C15315" s="188"/>
      <c r="D15315" s="203"/>
      <c r="E15315" s="203"/>
      <c r="F15315" s="203"/>
    </row>
    <row r="15316" spans="2:6" ht="15.75">
      <c r="B15316" s="188"/>
      <c r="C15316" s="188"/>
      <c r="D15316" s="203"/>
      <c r="E15316" s="203"/>
      <c r="F15316" s="203"/>
    </row>
    <row r="15317" spans="2:6" ht="15.75">
      <c r="B15317" s="188"/>
      <c r="C15317" s="188"/>
      <c r="D15317" s="203"/>
      <c r="E15317" s="203"/>
      <c r="F15317" s="203"/>
    </row>
    <row r="15318" spans="2:6" ht="15.75">
      <c r="B15318" s="188"/>
      <c r="C15318" s="188"/>
      <c r="D15318" s="203"/>
      <c r="E15318" s="203"/>
      <c r="F15318" s="203"/>
    </row>
    <row r="15319" spans="2:6" ht="15.75">
      <c r="B15319" s="188"/>
      <c r="C15319" s="188"/>
      <c r="D15319" s="203"/>
      <c r="E15319" s="203"/>
      <c r="F15319" s="203"/>
    </row>
    <row r="15320" spans="2:6" ht="15.75">
      <c r="B15320" s="188"/>
      <c r="C15320" s="188"/>
      <c r="D15320" s="203"/>
      <c r="E15320" s="203"/>
      <c r="F15320" s="203"/>
    </row>
    <row r="15321" spans="2:6" ht="15.75">
      <c r="B15321" s="188"/>
      <c r="C15321" s="188"/>
      <c r="D15321" s="203"/>
      <c r="E15321" s="203"/>
      <c r="F15321" s="203"/>
    </row>
    <row r="15322" spans="2:6" ht="15.75">
      <c r="B15322" s="188"/>
      <c r="C15322" s="188"/>
      <c r="D15322" s="203"/>
      <c r="E15322" s="203"/>
      <c r="F15322" s="203"/>
    </row>
    <row r="15323" spans="2:6" ht="15.75">
      <c r="B15323" s="188"/>
      <c r="C15323" s="188"/>
      <c r="D15323" s="203"/>
      <c r="E15323" s="203"/>
      <c r="F15323" s="203"/>
    </row>
    <row r="15324" spans="2:6" ht="15.75">
      <c r="B15324" s="188"/>
      <c r="C15324" s="188"/>
      <c r="D15324" s="203"/>
      <c r="E15324" s="203"/>
      <c r="F15324" s="203"/>
    </row>
    <row r="15325" spans="2:6" ht="15.75">
      <c r="B15325" s="188"/>
      <c r="C15325" s="188"/>
      <c r="D15325" s="203"/>
      <c r="E15325" s="203"/>
      <c r="F15325" s="203"/>
    </row>
    <row r="15326" spans="2:6" ht="15.75">
      <c r="B15326" s="188"/>
      <c r="C15326" s="188"/>
      <c r="D15326" s="203"/>
      <c r="E15326" s="203"/>
      <c r="F15326" s="203"/>
    </row>
    <row r="15327" spans="2:6" ht="15.75">
      <c r="B15327" s="188"/>
      <c r="C15327" s="188"/>
      <c r="D15327" s="203"/>
      <c r="E15327" s="203"/>
      <c r="F15327" s="203"/>
    </row>
    <row r="15328" spans="2:6" ht="15.75">
      <c r="B15328" s="188"/>
      <c r="C15328" s="188"/>
      <c r="D15328" s="203"/>
      <c r="E15328" s="203"/>
      <c r="F15328" s="203"/>
    </row>
    <row r="15329" spans="2:6" ht="15.75">
      <c r="B15329" s="188"/>
      <c r="C15329" s="188"/>
      <c r="D15329" s="203"/>
      <c r="E15329" s="203"/>
      <c r="F15329" s="203"/>
    </row>
    <row r="15330" spans="2:6" ht="15.75">
      <c r="B15330" s="188"/>
      <c r="C15330" s="188"/>
      <c r="D15330" s="203"/>
      <c r="E15330" s="203"/>
      <c r="F15330" s="203"/>
    </row>
    <row r="15331" spans="2:6" ht="15.75">
      <c r="B15331" s="188"/>
      <c r="C15331" s="188"/>
      <c r="D15331" s="203"/>
      <c r="E15331" s="203"/>
      <c r="F15331" s="203"/>
    </row>
    <row r="15332" spans="2:6" ht="15.75">
      <c r="B15332" s="188"/>
      <c r="C15332" s="188"/>
      <c r="D15332" s="203"/>
      <c r="E15332" s="203"/>
      <c r="F15332" s="203"/>
    </row>
    <row r="15333" spans="2:6" ht="15.75">
      <c r="B15333" s="188"/>
      <c r="C15333" s="188"/>
      <c r="D15333" s="203"/>
      <c r="E15333" s="203"/>
      <c r="F15333" s="203"/>
    </row>
    <row r="15334" spans="2:6" ht="15.75">
      <c r="B15334" s="188"/>
      <c r="C15334" s="188"/>
      <c r="D15334" s="203"/>
      <c r="E15334" s="203"/>
      <c r="F15334" s="203"/>
    </row>
    <row r="15335" spans="2:6" ht="15.75">
      <c r="B15335" s="188"/>
      <c r="C15335" s="188"/>
      <c r="D15335" s="203"/>
      <c r="E15335" s="203"/>
      <c r="F15335" s="203"/>
    </row>
    <row r="15336" spans="2:6" ht="15.75">
      <c r="B15336" s="188"/>
      <c r="C15336" s="188"/>
      <c r="D15336" s="203"/>
      <c r="E15336" s="203"/>
      <c r="F15336" s="203"/>
    </row>
    <row r="15337" spans="2:6" ht="15.75">
      <c r="B15337" s="188"/>
      <c r="C15337" s="188"/>
      <c r="D15337" s="203"/>
      <c r="E15337" s="203"/>
      <c r="F15337" s="203"/>
    </row>
    <row r="15338" spans="2:6" ht="15.75">
      <c r="B15338" s="188"/>
      <c r="C15338" s="188"/>
      <c r="D15338" s="203"/>
      <c r="E15338" s="203"/>
      <c r="F15338" s="203"/>
    </row>
    <row r="15339" spans="2:6" ht="15.75">
      <c r="B15339" s="188"/>
      <c r="C15339" s="188"/>
      <c r="D15339" s="203"/>
      <c r="E15339" s="203"/>
      <c r="F15339" s="203"/>
    </row>
    <row r="15340" spans="2:6" ht="15.75">
      <c r="B15340" s="188"/>
      <c r="C15340" s="188"/>
      <c r="D15340" s="203"/>
      <c r="E15340" s="203"/>
      <c r="F15340" s="203"/>
    </row>
    <row r="15341" spans="2:6" ht="15.75">
      <c r="B15341" s="188"/>
      <c r="C15341" s="188"/>
      <c r="D15341" s="203"/>
      <c r="E15341" s="203"/>
      <c r="F15341" s="203"/>
    </row>
    <row r="15342" spans="2:6" ht="15.75">
      <c r="B15342" s="188"/>
      <c r="C15342" s="188"/>
      <c r="D15342" s="203"/>
      <c r="E15342" s="203"/>
      <c r="F15342" s="203"/>
    </row>
    <row r="15343" spans="2:6" ht="15.75">
      <c r="B15343" s="188"/>
      <c r="C15343" s="188"/>
      <c r="D15343" s="203"/>
      <c r="E15343" s="203"/>
      <c r="F15343" s="203"/>
    </row>
    <row r="15344" spans="2:6" ht="15.75">
      <c r="B15344" s="188"/>
      <c r="C15344" s="188"/>
      <c r="D15344" s="203"/>
      <c r="E15344" s="203"/>
      <c r="F15344" s="203"/>
    </row>
    <row r="15345" spans="2:6" ht="15.75">
      <c r="B15345" s="188"/>
      <c r="C15345" s="188"/>
      <c r="D15345" s="203"/>
      <c r="E15345" s="203"/>
      <c r="F15345" s="203"/>
    </row>
    <row r="15346" spans="2:6" ht="15.75">
      <c r="B15346" s="188"/>
      <c r="C15346" s="188"/>
      <c r="D15346" s="203"/>
      <c r="E15346" s="203"/>
      <c r="F15346" s="203"/>
    </row>
    <row r="15347" spans="2:6" ht="15.75">
      <c r="B15347" s="188"/>
      <c r="C15347" s="188"/>
      <c r="D15347" s="203"/>
      <c r="E15347" s="203"/>
      <c r="F15347" s="203"/>
    </row>
    <row r="15348" spans="2:6" ht="15.75">
      <c r="B15348" s="188"/>
      <c r="C15348" s="188"/>
      <c r="D15348" s="203"/>
      <c r="E15348" s="203"/>
      <c r="F15348" s="203"/>
    </row>
    <row r="15349" spans="2:6" ht="15.75">
      <c r="B15349" s="188"/>
      <c r="C15349" s="188"/>
      <c r="D15349" s="203"/>
      <c r="E15349" s="203"/>
      <c r="F15349" s="203"/>
    </row>
    <row r="15350" spans="2:6" ht="15.75">
      <c r="B15350" s="188"/>
      <c r="C15350" s="188"/>
      <c r="D15350" s="203"/>
      <c r="E15350" s="203"/>
      <c r="F15350" s="203"/>
    </row>
    <row r="15351" spans="2:6" ht="15.75">
      <c r="B15351" s="188"/>
      <c r="C15351" s="188"/>
      <c r="D15351" s="203"/>
      <c r="E15351" s="203"/>
      <c r="F15351" s="203"/>
    </row>
    <row r="15352" spans="2:6" ht="15.75">
      <c r="B15352" s="188"/>
      <c r="C15352" s="188"/>
      <c r="D15352" s="203"/>
      <c r="E15352" s="203"/>
      <c r="F15352" s="203"/>
    </row>
    <row r="15353" spans="2:6" ht="15.75">
      <c r="B15353" s="188"/>
      <c r="C15353" s="188"/>
      <c r="D15353" s="203"/>
      <c r="E15353" s="203"/>
      <c r="F15353" s="203"/>
    </row>
    <row r="15354" spans="2:6" ht="15.75">
      <c r="B15354" s="188"/>
      <c r="C15354" s="188"/>
      <c r="D15354" s="203"/>
      <c r="E15354" s="203"/>
      <c r="F15354" s="203"/>
    </row>
    <row r="15355" spans="2:6" ht="15.75">
      <c r="B15355" s="188"/>
      <c r="C15355" s="188"/>
      <c r="D15355" s="203"/>
      <c r="E15355" s="203"/>
      <c r="F15355" s="203"/>
    </row>
    <row r="15356" spans="2:6" ht="15.75">
      <c r="B15356" s="188"/>
      <c r="C15356" s="188"/>
      <c r="D15356" s="203"/>
      <c r="E15356" s="203"/>
      <c r="F15356" s="203"/>
    </row>
    <row r="15357" spans="2:6" ht="15.75">
      <c r="B15357" s="188"/>
      <c r="C15357" s="188"/>
      <c r="D15357" s="203"/>
      <c r="E15357" s="203"/>
      <c r="F15357" s="203"/>
    </row>
    <row r="15358" spans="2:6" ht="15.75">
      <c r="B15358" s="188"/>
      <c r="C15358" s="188"/>
      <c r="D15358" s="203"/>
      <c r="E15358" s="203"/>
      <c r="F15358" s="203"/>
    </row>
    <row r="15359" spans="2:6" ht="15.75">
      <c r="B15359" s="188"/>
      <c r="C15359" s="188"/>
      <c r="D15359" s="203"/>
      <c r="E15359" s="203"/>
      <c r="F15359" s="203"/>
    </row>
    <row r="15360" spans="2:6" ht="15.75">
      <c r="B15360" s="188"/>
      <c r="C15360" s="188"/>
      <c r="D15360" s="203"/>
      <c r="E15360" s="203"/>
      <c r="F15360" s="203"/>
    </row>
    <row r="15361" spans="2:6" ht="15.75">
      <c r="B15361" s="188"/>
      <c r="C15361" s="188"/>
      <c r="D15361" s="203"/>
      <c r="E15361" s="203"/>
      <c r="F15361" s="203"/>
    </row>
    <row r="15362" spans="2:6" ht="15.75">
      <c r="B15362" s="188"/>
      <c r="C15362" s="188"/>
      <c r="D15362" s="203"/>
      <c r="E15362" s="203"/>
      <c r="F15362" s="203"/>
    </row>
    <row r="15363" spans="2:6" ht="15.75">
      <c r="B15363" s="188"/>
      <c r="C15363" s="188"/>
      <c r="D15363" s="203"/>
      <c r="E15363" s="203"/>
      <c r="F15363" s="203"/>
    </row>
    <row r="15364" spans="2:6" ht="15.75">
      <c r="B15364" s="188"/>
      <c r="C15364" s="188"/>
      <c r="D15364" s="203"/>
      <c r="E15364" s="203"/>
      <c r="F15364" s="203"/>
    </row>
    <row r="15365" spans="2:6" ht="15.75">
      <c r="B15365" s="188"/>
      <c r="C15365" s="188"/>
      <c r="D15365" s="203"/>
      <c r="E15365" s="203"/>
      <c r="F15365" s="203"/>
    </row>
    <row r="15366" spans="2:6" ht="15.75">
      <c r="B15366" s="188"/>
      <c r="C15366" s="188"/>
      <c r="D15366" s="203"/>
      <c r="E15366" s="203"/>
      <c r="F15366" s="203"/>
    </row>
    <row r="15367" spans="2:6" ht="15.75">
      <c r="B15367" s="188"/>
      <c r="C15367" s="188"/>
      <c r="D15367" s="203"/>
      <c r="E15367" s="203"/>
      <c r="F15367" s="203"/>
    </row>
    <row r="15368" spans="2:6" ht="15.75">
      <c r="B15368" s="188"/>
      <c r="C15368" s="188"/>
      <c r="D15368" s="203"/>
      <c r="E15368" s="203"/>
      <c r="F15368" s="203"/>
    </row>
    <row r="15369" spans="2:6" ht="15.75">
      <c r="B15369" s="188"/>
      <c r="C15369" s="188"/>
      <c r="D15369" s="203"/>
      <c r="E15369" s="203"/>
      <c r="F15369" s="203"/>
    </row>
    <row r="15370" spans="2:6" ht="15.75">
      <c r="B15370" s="188"/>
      <c r="C15370" s="188"/>
      <c r="D15370" s="203"/>
      <c r="E15370" s="203"/>
      <c r="F15370" s="203"/>
    </row>
    <row r="15371" spans="2:6" ht="15.75">
      <c r="B15371" s="188"/>
      <c r="C15371" s="188"/>
      <c r="D15371" s="203"/>
      <c r="E15371" s="203"/>
      <c r="F15371" s="203"/>
    </row>
    <row r="15372" spans="2:6" ht="15.75">
      <c r="B15372" s="188"/>
      <c r="C15372" s="188"/>
      <c r="D15372" s="203"/>
      <c r="E15372" s="203"/>
      <c r="F15372" s="203"/>
    </row>
    <row r="15373" spans="2:6" ht="15.75">
      <c r="B15373" s="188"/>
      <c r="C15373" s="188"/>
      <c r="D15373" s="203"/>
      <c r="E15373" s="203"/>
      <c r="F15373" s="203"/>
    </row>
    <row r="15374" spans="2:6" ht="15.75">
      <c r="B15374" s="188"/>
      <c r="C15374" s="188"/>
      <c r="D15374" s="203"/>
      <c r="E15374" s="203"/>
      <c r="F15374" s="203"/>
    </row>
    <row r="15375" spans="2:6" ht="15.75">
      <c r="B15375" s="188"/>
      <c r="C15375" s="188"/>
      <c r="D15375" s="203"/>
      <c r="E15375" s="203"/>
      <c r="F15375" s="203"/>
    </row>
    <row r="15376" spans="2:6" ht="15.75">
      <c r="B15376" s="188"/>
      <c r="C15376" s="188"/>
      <c r="D15376" s="203"/>
      <c r="E15376" s="203"/>
      <c r="F15376" s="203"/>
    </row>
    <row r="15377" spans="2:6" ht="15.75">
      <c r="B15377" s="188"/>
      <c r="C15377" s="188"/>
      <c r="D15377" s="203"/>
      <c r="E15377" s="203"/>
      <c r="F15377" s="203"/>
    </row>
    <row r="15378" spans="2:6" ht="15.75">
      <c r="B15378" s="188"/>
      <c r="C15378" s="188"/>
      <c r="D15378" s="203"/>
      <c r="E15378" s="203"/>
      <c r="F15378" s="203"/>
    </row>
    <row r="15379" spans="2:6" ht="15.75">
      <c r="B15379" s="188"/>
      <c r="C15379" s="188"/>
      <c r="D15379" s="203"/>
      <c r="E15379" s="203"/>
      <c r="F15379" s="203"/>
    </row>
    <row r="15380" spans="2:6" ht="15.75">
      <c r="B15380" s="188"/>
      <c r="C15380" s="188"/>
      <c r="D15380" s="203"/>
      <c r="E15380" s="203"/>
      <c r="F15380" s="203"/>
    </row>
    <row r="15381" spans="2:6" ht="15.75">
      <c r="B15381" s="188"/>
      <c r="C15381" s="188"/>
      <c r="D15381" s="203"/>
      <c r="E15381" s="203"/>
      <c r="F15381" s="203"/>
    </row>
    <row r="15382" spans="2:6" ht="15.75">
      <c r="B15382" s="188"/>
      <c r="C15382" s="188"/>
      <c r="D15382" s="203"/>
      <c r="E15382" s="203"/>
      <c r="F15382" s="203"/>
    </row>
    <row r="15383" spans="2:6" ht="15.75">
      <c r="B15383" s="188"/>
      <c r="C15383" s="188"/>
      <c r="D15383" s="203"/>
      <c r="E15383" s="203"/>
      <c r="F15383" s="203"/>
    </row>
    <row r="15384" spans="2:6" ht="15.75">
      <c r="B15384" s="188"/>
      <c r="C15384" s="188"/>
      <c r="D15384" s="203"/>
      <c r="E15384" s="203"/>
      <c r="F15384" s="203"/>
    </row>
    <row r="15385" spans="2:6" ht="15.75">
      <c r="B15385" s="188"/>
      <c r="C15385" s="188"/>
      <c r="D15385" s="203"/>
      <c r="E15385" s="203"/>
      <c r="F15385" s="203"/>
    </row>
    <row r="15386" spans="2:6" ht="15.75">
      <c r="B15386" s="188"/>
      <c r="C15386" s="188"/>
      <c r="D15386" s="203"/>
      <c r="E15386" s="203"/>
      <c r="F15386" s="203"/>
    </row>
    <row r="15387" spans="2:6" ht="15.75">
      <c r="B15387" s="188"/>
      <c r="C15387" s="188"/>
      <c r="D15387" s="203"/>
      <c r="E15387" s="203"/>
      <c r="F15387" s="203"/>
    </row>
    <row r="15388" spans="2:6" ht="15.75">
      <c r="B15388" s="188"/>
      <c r="C15388" s="188"/>
      <c r="D15388" s="203"/>
      <c r="E15388" s="203"/>
      <c r="F15388" s="203"/>
    </row>
    <row r="15389" spans="2:6" ht="15.75">
      <c r="B15389" s="188"/>
      <c r="C15389" s="188"/>
      <c r="D15389" s="203"/>
      <c r="E15389" s="203"/>
      <c r="F15389" s="203"/>
    </row>
    <row r="15390" spans="2:6" ht="15.75">
      <c r="B15390" s="188"/>
      <c r="C15390" s="188"/>
      <c r="D15390" s="203"/>
      <c r="E15390" s="203"/>
      <c r="F15390" s="203"/>
    </row>
    <row r="15391" spans="2:6" ht="15.75">
      <c r="B15391" s="188"/>
      <c r="C15391" s="188"/>
      <c r="D15391" s="203"/>
      <c r="E15391" s="203"/>
      <c r="F15391" s="203"/>
    </row>
    <row r="15392" spans="2:6" ht="15.75">
      <c r="B15392" s="188"/>
      <c r="C15392" s="188"/>
      <c r="D15392" s="203"/>
      <c r="E15392" s="203"/>
      <c r="F15392" s="203"/>
    </row>
    <row r="15393" spans="2:6" ht="15.75">
      <c r="B15393" s="188"/>
      <c r="C15393" s="188"/>
      <c r="D15393" s="203"/>
      <c r="E15393" s="203"/>
      <c r="F15393" s="203"/>
    </row>
    <row r="15394" spans="2:6" ht="15.75">
      <c r="B15394" s="188"/>
      <c r="C15394" s="188"/>
      <c r="D15394" s="203"/>
      <c r="E15394" s="203"/>
      <c r="F15394" s="203"/>
    </row>
    <row r="15395" spans="2:6" ht="15.75">
      <c r="B15395" s="188"/>
      <c r="C15395" s="188"/>
      <c r="D15395" s="203"/>
      <c r="E15395" s="203"/>
      <c r="F15395" s="203"/>
    </row>
    <row r="15396" spans="2:6" ht="15.75">
      <c r="B15396" s="188"/>
      <c r="C15396" s="188"/>
      <c r="D15396" s="203"/>
      <c r="E15396" s="203"/>
      <c r="F15396" s="203"/>
    </row>
    <row r="15397" spans="2:6" ht="15.75">
      <c r="B15397" s="188"/>
      <c r="C15397" s="188"/>
      <c r="D15397" s="203"/>
      <c r="E15397" s="203"/>
      <c r="F15397" s="203"/>
    </row>
    <row r="15398" spans="2:6" ht="15.75">
      <c r="B15398" s="188"/>
      <c r="C15398" s="188"/>
      <c r="D15398" s="203"/>
      <c r="E15398" s="203"/>
      <c r="F15398" s="203"/>
    </row>
    <row r="15399" spans="2:6" ht="15.75">
      <c r="B15399" s="188"/>
      <c r="C15399" s="188"/>
      <c r="D15399" s="203"/>
      <c r="E15399" s="203"/>
      <c r="F15399" s="203"/>
    </row>
    <row r="15400" spans="2:6" ht="15.75">
      <c r="B15400" s="188"/>
      <c r="C15400" s="188"/>
      <c r="D15400" s="203"/>
      <c r="E15400" s="203"/>
      <c r="F15400" s="203"/>
    </row>
    <row r="15401" spans="2:6" ht="15.75">
      <c r="B15401" s="188"/>
      <c r="C15401" s="188"/>
      <c r="D15401" s="203"/>
      <c r="E15401" s="203"/>
      <c r="F15401" s="203"/>
    </row>
    <row r="15402" spans="2:6" ht="15.75">
      <c r="B15402" s="188"/>
      <c r="C15402" s="188"/>
      <c r="D15402" s="203"/>
      <c r="E15402" s="203"/>
      <c r="F15402" s="203"/>
    </row>
    <row r="15403" spans="2:6" ht="15.75">
      <c r="B15403" s="188"/>
      <c r="C15403" s="188"/>
      <c r="D15403" s="203"/>
      <c r="E15403" s="203"/>
      <c r="F15403" s="203"/>
    </row>
    <row r="15404" spans="2:6" ht="15.75">
      <c r="B15404" s="188"/>
      <c r="C15404" s="188"/>
      <c r="D15404" s="203"/>
      <c r="E15404" s="203"/>
      <c r="F15404" s="203"/>
    </row>
    <row r="15405" spans="2:6" ht="15.75">
      <c r="B15405" s="188"/>
      <c r="C15405" s="188"/>
      <c r="D15405" s="203"/>
      <c r="E15405" s="203"/>
      <c r="F15405" s="203"/>
    </row>
    <row r="15406" spans="2:6" ht="15.75">
      <c r="B15406" s="188"/>
      <c r="C15406" s="188"/>
      <c r="D15406" s="203"/>
      <c r="E15406" s="203"/>
      <c r="F15406" s="203"/>
    </row>
    <row r="15407" spans="2:6" ht="15.75">
      <c r="B15407" s="188"/>
      <c r="C15407" s="188"/>
      <c r="D15407" s="203"/>
      <c r="E15407" s="203"/>
      <c r="F15407" s="203"/>
    </row>
    <row r="15408" spans="2:6" ht="15.75">
      <c r="B15408" s="188"/>
      <c r="C15408" s="188"/>
      <c r="D15408" s="203"/>
      <c r="E15408" s="203"/>
      <c r="F15408" s="203"/>
    </row>
    <row r="15409" spans="2:6" ht="15.75">
      <c r="B15409" s="188"/>
      <c r="C15409" s="188"/>
      <c r="D15409" s="203"/>
      <c r="E15409" s="203"/>
      <c r="F15409" s="203"/>
    </row>
    <row r="15410" spans="2:6" ht="15.75">
      <c r="B15410" s="188"/>
      <c r="C15410" s="188"/>
      <c r="D15410" s="203"/>
      <c r="E15410" s="203"/>
      <c r="F15410" s="203"/>
    </row>
    <row r="15411" spans="2:6" ht="15.75">
      <c r="B15411" s="188"/>
      <c r="C15411" s="188"/>
      <c r="D15411" s="203"/>
      <c r="E15411" s="203"/>
      <c r="F15411" s="203"/>
    </row>
    <row r="15412" spans="2:6" ht="15.75">
      <c r="B15412" s="188"/>
      <c r="C15412" s="188"/>
      <c r="D15412" s="203"/>
      <c r="E15412" s="203"/>
      <c r="F15412" s="203"/>
    </row>
    <row r="15413" spans="2:6" ht="15.75">
      <c r="B15413" s="188"/>
      <c r="C15413" s="188"/>
      <c r="D15413" s="203"/>
      <c r="E15413" s="203"/>
      <c r="F15413" s="203"/>
    </row>
    <row r="15414" spans="2:6" ht="15.75">
      <c r="B15414" s="188"/>
      <c r="C15414" s="188"/>
      <c r="D15414" s="203"/>
      <c r="E15414" s="203"/>
      <c r="F15414" s="203"/>
    </row>
    <row r="15415" spans="2:6" ht="15.75">
      <c r="B15415" s="188"/>
      <c r="C15415" s="188"/>
      <c r="D15415" s="203"/>
      <c r="E15415" s="203"/>
      <c r="F15415" s="203"/>
    </row>
    <row r="15416" spans="2:6" ht="15.75">
      <c r="B15416" s="188"/>
      <c r="C15416" s="188"/>
      <c r="D15416" s="203"/>
      <c r="E15416" s="203"/>
      <c r="F15416" s="203"/>
    </row>
    <row r="15417" spans="2:6" ht="15.75">
      <c r="B15417" s="188"/>
      <c r="C15417" s="188"/>
      <c r="D15417" s="203"/>
      <c r="E15417" s="203"/>
      <c r="F15417" s="203"/>
    </row>
    <row r="15418" spans="2:6" ht="15.75">
      <c r="B15418" s="188"/>
      <c r="C15418" s="188"/>
      <c r="D15418" s="203"/>
      <c r="E15418" s="203"/>
      <c r="F15418" s="203"/>
    </row>
    <row r="15419" spans="2:6" ht="15.75">
      <c r="B15419" s="188"/>
      <c r="C15419" s="188"/>
      <c r="D15419" s="203"/>
      <c r="E15419" s="203"/>
      <c r="F15419" s="203"/>
    </row>
    <row r="15420" spans="2:6" ht="15.75">
      <c r="B15420" s="188"/>
      <c r="C15420" s="188"/>
      <c r="D15420" s="203"/>
      <c r="E15420" s="203"/>
      <c r="F15420" s="203"/>
    </row>
    <row r="15421" spans="2:6" ht="15.75">
      <c r="B15421" s="188"/>
      <c r="C15421" s="188"/>
      <c r="D15421" s="203"/>
      <c r="E15421" s="203"/>
      <c r="F15421" s="203"/>
    </row>
    <row r="15422" spans="2:6" ht="15.75">
      <c r="B15422" s="188"/>
      <c r="C15422" s="188"/>
      <c r="D15422" s="203"/>
      <c r="E15422" s="203"/>
      <c r="F15422" s="203"/>
    </row>
    <row r="15423" spans="2:6" ht="15.75">
      <c r="B15423" s="188"/>
      <c r="C15423" s="188"/>
      <c r="D15423" s="203"/>
      <c r="E15423" s="203"/>
      <c r="F15423" s="203"/>
    </row>
    <row r="15424" spans="2:6" ht="15.75">
      <c r="B15424" s="188"/>
      <c r="C15424" s="188"/>
      <c r="D15424" s="203"/>
      <c r="E15424" s="203"/>
      <c r="F15424" s="203"/>
    </row>
    <row r="15425" spans="2:6" ht="15.75">
      <c r="B15425" s="188"/>
      <c r="C15425" s="188"/>
      <c r="D15425" s="203"/>
      <c r="E15425" s="203"/>
      <c r="F15425" s="203"/>
    </row>
    <row r="15426" spans="2:6" ht="15.75">
      <c r="B15426" s="188"/>
      <c r="C15426" s="188"/>
      <c r="D15426" s="203"/>
      <c r="E15426" s="203"/>
      <c r="F15426" s="203"/>
    </row>
    <row r="15427" spans="2:6" ht="15.75">
      <c r="B15427" s="188"/>
      <c r="C15427" s="188"/>
      <c r="D15427" s="203"/>
      <c r="E15427" s="203"/>
      <c r="F15427" s="203"/>
    </row>
    <row r="15428" spans="2:6" ht="15.75">
      <c r="B15428" s="188"/>
      <c r="C15428" s="188"/>
      <c r="D15428" s="203"/>
      <c r="E15428" s="203"/>
      <c r="F15428" s="203"/>
    </row>
    <row r="15429" spans="2:6" ht="15.75">
      <c r="B15429" s="188"/>
      <c r="C15429" s="188"/>
      <c r="D15429" s="203"/>
      <c r="E15429" s="203"/>
      <c r="F15429" s="203"/>
    </row>
    <row r="15430" spans="2:6" ht="15.75">
      <c r="B15430" s="188"/>
      <c r="C15430" s="188"/>
      <c r="D15430" s="203"/>
      <c r="E15430" s="203"/>
      <c r="F15430" s="203"/>
    </row>
    <row r="15431" spans="2:6" ht="15.75">
      <c r="B15431" s="188"/>
      <c r="C15431" s="188"/>
      <c r="D15431" s="203"/>
      <c r="E15431" s="203"/>
      <c r="F15431" s="203"/>
    </row>
    <row r="15432" spans="2:6" ht="15.75">
      <c r="B15432" s="188"/>
      <c r="C15432" s="188"/>
      <c r="D15432" s="203"/>
      <c r="E15432" s="203"/>
      <c r="F15432" s="203"/>
    </row>
    <row r="15433" spans="2:6" ht="15.75">
      <c r="B15433" s="188"/>
      <c r="C15433" s="188"/>
      <c r="D15433" s="203"/>
      <c r="E15433" s="203"/>
      <c r="F15433" s="203"/>
    </row>
    <row r="15434" spans="2:6" ht="15.75">
      <c r="B15434" s="188"/>
      <c r="C15434" s="188"/>
      <c r="D15434" s="203"/>
      <c r="E15434" s="203"/>
      <c r="F15434" s="203"/>
    </row>
    <row r="15435" spans="2:6" ht="15.75">
      <c r="B15435" s="188"/>
      <c r="C15435" s="188"/>
      <c r="D15435" s="203"/>
      <c r="E15435" s="203"/>
      <c r="F15435" s="203"/>
    </row>
    <row r="15436" spans="2:6" ht="15.75">
      <c r="B15436" s="188"/>
      <c r="C15436" s="188"/>
      <c r="D15436" s="203"/>
      <c r="E15436" s="203"/>
      <c r="F15436" s="203"/>
    </row>
    <row r="15437" spans="2:6" ht="15.75">
      <c r="B15437" s="188"/>
      <c r="C15437" s="188"/>
      <c r="D15437" s="203"/>
      <c r="E15437" s="203"/>
      <c r="F15437" s="203"/>
    </row>
    <row r="15438" spans="2:6" ht="15.75">
      <c r="B15438" s="188"/>
      <c r="C15438" s="188"/>
      <c r="D15438" s="203"/>
      <c r="E15438" s="203"/>
      <c r="F15438" s="203"/>
    </row>
    <row r="15439" spans="2:6" ht="15.75">
      <c r="B15439" s="188"/>
      <c r="C15439" s="188"/>
      <c r="D15439" s="203"/>
      <c r="E15439" s="203"/>
      <c r="F15439" s="203"/>
    </row>
    <row r="15440" spans="2:6" ht="15.75">
      <c r="B15440" s="188"/>
      <c r="C15440" s="188"/>
      <c r="D15440" s="203"/>
      <c r="E15440" s="203"/>
      <c r="F15440" s="203"/>
    </row>
    <row r="15441" spans="2:6" ht="15.75">
      <c r="B15441" s="188"/>
      <c r="C15441" s="188"/>
      <c r="D15441" s="203"/>
      <c r="E15441" s="203"/>
      <c r="F15441" s="203"/>
    </row>
    <row r="15442" spans="2:6" ht="15.75">
      <c r="B15442" s="188"/>
      <c r="C15442" s="188"/>
      <c r="D15442" s="203"/>
      <c r="E15442" s="203"/>
      <c r="F15442" s="203"/>
    </row>
    <row r="15443" spans="2:6" ht="15.75">
      <c r="B15443" s="188"/>
      <c r="C15443" s="188"/>
      <c r="D15443" s="203"/>
      <c r="E15443" s="203"/>
      <c r="F15443" s="203"/>
    </row>
    <row r="15444" spans="2:6" ht="15.75">
      <c r="B15444" s="188"/>
      <c r="C15444" s="188"/>
      <c r="D15444" s="203"/>
      <c r="E15444" s="203"/>
      <c r="F15444" s="203"/>
    </row>
    <row r="15445" spans="2:6" ht="15.75">
      <c r="B15445" s="188"/>
      <c r="C15445" s="188"/>
      <c r="D15445" s="203"/>
      <c r="E15445" s="203"/>
      <c r="F15445" s="203"/>
    </row>
    <row r="15446" spans="2:6" ht="15.75">
      <c r="B15446" s="188"/>
      <c r="C15446" s="188"/>
      <c r="D15446" s="203"/>
      <c r="E15446" s="203"/>
      <c r="F15446" s="203"/>
    </row>
    <row r="15447" spans="2:6" ht="15.75">
      <c r="B15447" s="188"/>
      <c r="C15447" s="188"/>
      <c r="D15447" s="203"/>
      <c r="E15447" s="203"/>
      <c r="F15447" s="203"/>
    </row>
    <row r="15448" spans="2:6" ht="15.75">
      <c r="B15448" s="188"/>
      <c r="C15448" s="188"/>
      <c r="D15448" s="203"/>
      <c r="E15448" s="203"/>
      <c r="F15448" s="203"/>
    </row>
    <row r="15449" spans="2:6" ht="15.75">
      <c r="B15449" s="188"/>
      <c r="C15449" s="188"/>
      <c r="D15449" s="203"/>
      <c r="E15449" s="203"/>
      <c r="F15449" s="203"/>
    </row>
    <row r="15450" spans="2:6" ht="15.75">
      <c r="B15450" s="188"/>
      <c r="C15450" s="188"/>
      <c r="D15450" s="203"/>
      <c r="E15450" s="203"/>
      <c r="F15450" s="203"/>
    </row>
    <row r="15451" spans="2:6" ht="15.75">
      <c r="B15451" s="188"/>
      <c r="C15451" s="188"/>
      <c r="D15451" s="203"/>
      <c r="E15451" s="203"/>
      <c r="F15451" s="203"/>
    </row>
    <row r="15452" spans="2:6" ht="15.75">
      <c r="B15452" s="188"/>
      <c r="C15452" s="188"/>
      <c r="D15452" s="203"/>
      <c r="E15452" s="203"/>
      <c r="F15452" s="203"/>
    </row>
    <row r="15453" spans="2:6" ht="15.75">
      <c r="B15453" s="188"/>
      <c r="C15453" s="188"/>
      <c r="D15453" s="203"/>
      <c r="E15453" s="203"/>
      <c r="F15453" s="203"/>
    </row>
    <row r="15454" spans="2:6" ht="15.75">
      <c r="B15454" s="188"/>
      <c r="C15454" s="188"/>
      <c r="D15454" s="203"/>
      <c r="E15454" s="203"/>
      <c r="F15454" s="203"/>
    </row>
    <row r="15455" spans="2:6" ht="15.75">
      <c r="B15455" s="188"/>
      <c r="C15455" s="188"/>
      <c r="D15455" s="203"/>
      <c r="E15455" s="203"/>
      <c r="F15455" s="203"/>
    </row>
    <row r="15456" spans="2:6" ht="15.75">
      <c r="B15456" s="188"/>
      <c r="C15456" s="188"/>
      <c r="D15456" s="203"/>
      <c r="E15456" s="203"/>
      <c r="F15456" s="203"/>
    </row>
    <row r="15457" spans="2:6" ht="15.75">
      <c r="B15457" s="188"/>
      <c r="C15457" s="188"/>
      <c r="D15457" s="203"/>
      <c r="E15457" s="203"/>
      <c r="F15457" s="203"/>
    </row>
    <row r="15458" spans="2:6" ht="15.75">
      <c r="B15458" s="188"/>
      <c r="C15458" s="188"/>
      <c r="D15458" s="203"/>
      <c r="E15458" s="203"/>
      <c r="F15458" s="203"/>
    </row>
    <row r="15459" spans="2:6" ht="15.75">
      <c r="B15459" s="188"/>
      <c r="C15459" s="188"/>
      <c r="D15459" s="203"/>
      <c r="E15459" s="203"/>
      <c r="F15459" s="203"/>
    </row>
    <row r="15460" spans="2:6" ht="15.75">
      <c r="B15460" s="188"/>
      <c r="C15460" s="188"/>
      <c r="D15460" s="203"/>
      <c r="E15460" s="203"/>
      <c r="F15460" s="203"/>
    </row>
    <row r="15461" spans="2:6" ht="15.75">
      <c r="B15461" s="188"/>
      <c r="C15461" s="188"/>
      <c r="D15461" s="203"/>
      <c r="E15461" s="203"/>
      <c r="F15461" s="203"/>
    </row>
    <row r="15462" spans="2:6" ht="15.75">
      <c r="B15462" s="188"/>
      <c r="C15462" s="188"/>
      <c r="D15462" s="203"/>
      <c r="E15462" s="203"/>
      <c r="F15462" s="203"/>
    </row>
    <row r="15463" spans="2:6" ht="15.75">
      <c r="B15463" s="188"/>
      <c r="C15463" s="188"/>
      <c r="D15463" s="203"/>
      <c r="E15463" s="203"/>
      <c r="F15463" s="203"/>
    </row>
    <row r="15464" spans="2:6" ht="15.75">
      <c r="B15464" s="188"/>
      <c r="C15464" s="188"/>
      <c r="D15464" s="203"/>
      <c r="E15464" s="203"/>
      <c r="F15464" s="203"/>
    </row>
    <row r="15465" spans="2:6" ht="15.75">
      <c r="B15465" s="188"/>
      <c r="C15465" s="188"/>
      <c r="D15465" s="203"/>
      <c r="E15465" s="203"/>
      <c r="F15465" s="203"/>
    </row>
    <row r="15466" spans="2:6" ht="15.75">
      <c r="B15466" s="188"/>
      <c r="C15466" s="188"/>
      <c r="D15466" s="203"/>
      <c r="E15466" s="203"/>
      <c r="F15466" s="203"/>
    </row>
    <row r="15467" spans="2:6" ht="15.75">
      <c r="B15467" s="188"/>
      <c r="C15467" s="188"/>
      <c r="D15467" s="203"/>
      <c r="E15467" s="203"/>
      <c r="F15467" s="203"/>
    </row>
    <row r="15468" spans="2:6" ht="15.75">
      <c r="B15468" s="188"/>
      <c r="C15468" s="188"/>
      <c r="D15468" s="203"/>
      <c r="E15468" s="203"/>
      <c r="F15468" s="203"/>
    </row>
    <row r="15469" spans="2:6" ht="15.75">
      <c r="B15469" s="188"/>
      <c r="C15469" s="188"/>
      <c r="D15469" s="203"/>
      <c r="E15469" s="203"/>
      <c r="F15469" s="203"/>
    </row>
    <row r="15470" spans="2:6" ht="15.75">
      <c r="B15470" s="188"/>
      <c r="C15470" s="188"/>
      <c r="D15470" s="203"/>
      <c r="E15470" s="203"/>
      <c r="F15470" s="203"/>
    </row>
    <row r="15471" spans="2:6" ht="15.75">
      <c r="B15471" s="188"/>
      <c r="C15471" s="188"/>
      <c r="D15471" s="203"/>
      <c r="E15471" s="203"/>
      <c r="F15471" s="203"/>
    </row>
    <row r="15472" spans="2:6" ht="15.75">
      <c r="B15472" s="188"/>
      <c r="C15472" s="188"/>
      <c r="D15472" s="203"/>
      <c r="E15472" s="203"/>
      <c r="F15472" s="203"/>
    </row>
    <row r="15473" spans="2:6" ht="15.75">
      <c r="B15473" s="188"/>
      <c r="C15473" s="188"/>
      <c r="D15473" s="203"/>
      <c r="E15473" s="203"/>
      <c r="F15473" s="203"/>
    </row>
    <row r="15474" spans="2:6" ht="15.75">
      <c r="B15474" s="188"/>
      <c r="C15474" s="188"/>
      <c r="D15474" s="203"/>
      <c r="E15474" s="203"/>
      <c r="F15474" s="203"/>
    </row>
    <row r="15475" spans="2:6" ht="15.75">
      <c r="B15475" s="188"/>
      <c r="C15475" s="188"/>
      <c r="D15475" s="203"/>
      <c r="E15475" s="203"/>
      <c r="F15475" s="203"/>
    </row>
    <row r="15476" spans="2:6" ht="15.75">
      <c r="B15476" s="188"/>
      <c r="C15476" s="188"/>
      <c r="D15476" s="203"/>
      <c r="E15476" s="203"/>
      <c r="F15476" s="203"/>
    </row>
    <row r="15477" spans="2:6" ht="15.75">
      <c r="B15477" s="188"/>
      <c r="C15477" s="188"/>
      <c r="D15477" s="203"/>
      <c r="E15477" s="203"/>
      <c r="F15477" s="203"/>
    </row>
    <row r="15478" spans="2:6" ht="15.75">
      <c r="B15478" s="188"/>
      <c r="C15478" s="188"/>
      <c r="D15478" s="203"/>
      <c r="E15478" s="203"/>
      <c r="F15478" s="203"/>
    </row>
    <row r="15479" spans="2:6" ht="15.75">
      <c r="B15479" s="188"/>
      <c r="C15479" s="188"/>
      <c r="D15479" s="203"/>
      <c r="E15479" s="203"/>
      <c r="F15479" s="203"/>
    </row>
    <row r="15480" spans="2:6" ht="15.75">
      <c r="B15480" s="188"/>
      <c r="C15480" s="188"/>
      <c r="D15480" s="203"/>
      <c r="E15480" s="203"/>
      <c r="F15480" s="203"/>
    </row>
    <row r="15481" spans="2:6" ht="15.75">
      <c r="B15481" s="188"/>
      <c r="C15481" s="188"/>
      <c r="D15481" s="203"/>
      <c r="E15481" s="203"/>
      <c r="F15481" s="203"/>
    </row>
    <row r="15482" spans="2:6" ht="15.75">
      <c r="B15482" s="188"/>
      <c r="C15482" s="188"/>
      <c r="D15482" s="203"/>
      <c r="E15482" s="203"/>
      <c r="F15482" s="203"/>
    </row>
    <row r="15483" spans="2:6" ht="15.75">
      <c r="B15483" s="188"/>
      <c r="C15483" s="188"/>
      <c r="D15483" s="203"/>
      <c r="E15483" s="203"/>
      <c r="F15483" s="203"/>
    </row>
    <row r="15484" spans="2:6" ht="15.75">
      <c r="B15484" s="188"/>
      <c r="C15484" s="188"/>
      <c r="D15484" s="203"/>
      <c r="E15484" s="203"/>
      <c r="F15484" s="203"/>
    </row>
    <row r="15485" spans="2:6" ht="15.75">
      <c r="B15485" s="188"/>
      <c r="C15485" s="188"/>
      <c r="D15485" s="203"/>
      <c r="E15485" s="203"/>
      <c r="F15485" s="203"/>
    </row>
    <row r="15486" spans="2:6" ht="15.75">
      <c r="B15486" s="188"/>
      <c r="C15486" s="188"/>
      <c r="D15486" s="203"/>
      <c r="E15486" s="203"/>
      <c r="F15486" s="203"/>
    </row>
    <row r="15487" spans="2:6" ht="15.75">
      <c r="B15487" s="188"/>
      <c r="C15487" s="188"/>
      <c r="D15487" s="203"/>
      <c r="E15487" s="203"/>
      <c r="F15487" s="203"/>
    </row>
    <row r="15488" spans="2:6" ht="15.75">
      <c r="B15488" s="188"/>
      <c r="C15488" s="188"/>
      <c r="D15488" s="203"/>
      <c r="E15488" s="203"/>
      <c r="F15488" s="203"/>
    </row>
    <row r="15489" spans="2:6" ht="15.75">
      <c r="B15489" s="188"/>
      <c r="C15489" s="188"/>
      <c r="D15489" s="203"/>
      <c r="E15489" s="203"/>
      <c r="F15489" s="203"/>
    </row>
    <row r="15490" spans="2:6" ht="15.75">
      <c r="B15490" s="188"/>
      <c r="C15490" s="188"/>
      <c r="D15490" s="203"/>
      <c r="E15490" s="203"/>
      <c r="F15490" s="203"/>
    </row>
    <row r="15491" spans="2:6" ht="15.75">
      <c r="B15491" s="188"/>
      <c r="C15491" s="188"/>
      <c r="D15491" s="203"/>
      <c r="E15491" s="203"/>
      <c r="F15491" s="203"/>
    </row>
    <row r="15492" spans="2:6" ht="15.75">
      <c r="B15492" s="188"/>
      <c r="C15492" s="188"/>
      <c r="D15492" s="203"/>
      <c r="E15492" s="203"/>
      <c r="F15492" s="203"/>
    </row>
    <row r="15493" spans="2:6" ht="15.75">
      <c r="B15493" s="188"/>
      <c r="C15493" s="188"/>
      <c r="D15493" s="203"/>
      <c r="E15493" s="203"/>
      <c r="F15493" s="203"/>
    </row>
    <row r="15494" spans="2:6" ht="15.75">
      <c r="B15494" s="188"/>
      <c r="C15494" s="188"/>
      <c r="D15494" s="203"/>
      <c r="E15494" s="203"/>
      <c r="F15494" s="203"/>
    </row>
    <row r="15495" spans="2:6" ht="15.75">
      <c r="B15495" s="188"/>
      <c r="C15495" s="188"/>
      <c r="D15495" s="203"/>
      <c r="E15495" s="203"/>
      <c r="F15495" s="203"/>
    </row>
    <row r="15496" spans="2:6" ht="15.75">
      <c r="B15496" s="188"/>
      <c r="C15496" s="188"/>
      <c r="D15496" s="203"/>
      <c r="E15496" s="203"/>
      <c r="F15496" s="203"/>
    </row>
    <row r="15497" spans="2:6" ht="15.75">
      <c r="B15497" s="188"/>
      <c r="C15497" s="188"/>
      <c r="D15497" s="203"/>
      <c r="E15497" s="203"/>
      <c r="F15497" s="203"/>
    </row>
    <row r="15498" spans="2:6" ht="15.75">
      <c r="B15498" s="188"/>
      <c r="C15498" s="188"/>
      <c r="D15498" s="203"/>
      <c r="E15498" s="203"/>
      <c r="F15498" s="203"/>
    </row>
    <row r="15499" spans="2:6" ht="15.75">
      <c r="B15499" s="188"/>
      <c r="C15499" s="188"/>
      <c r="D15499" s="203"/>
      <c r="E15499" s="203"/>
      <c r="F15499" s="203"/>
    </row>
    <row r="15500" spans="2:6" ht="15.75">
      <c r="B15500" s="188"/>
      <c r="C15500" s="188"/>
      <c r="D15500" s="203"/>
      <c r="E15500" s="203"/>
      <c r="F15500" s="203"/>
    </row>
    <row r="15501" spans="2:6" ht="15.75">
      <c r="B15501" s="188"/>
      <c r="C15501" s="188"/>
      <c r="D15501" s="203"/>
      <c r="E15501" s="203"/>
      <c r="F15501" s="203"/>
    </row>
    <row r="15502" spans="2:6" ht="15.75">
      <c r="B15502" s="188"/>
      <c r="C15502" s="188"/>
      <c r="D15502" s="203"/>
      <c r="E15502" s="203"/>
      <c r="F15502" s="203"/>
    </row>
    <row r="15503" spans="2:6" ht="15.75">
      <c r="B15503" s="188"/>
      <c r="C15503" s="188"/>
      <c r="D15503" s="203"/>
      <c r="E15503" s="203"/>
      <c r="F15503" s="203"/>
    </row>
    <row r="15504" spans="2:6" ht="15.75">
      <c r="B15504" s="188"/>
      <c r="C15504" s="188"/>
      <c r="D15504" s="203"/>
      <c r="E15504" s="203"/>
      <c r="F15504" s="203"/>
    </row>
    <row r="15505" spans="2:6" ht="15.75">
      <c r="B15505" s="188"/>
      <c r="C15505" s="188"/>
      <c r="D15505" s="203"/>
      <c r="E15505" s="203"/>
      <c r="F15505" s="203"/>
    </row>
    <row r="15506" spans="2:6" ht="15.75">
      <c r="B15506" s="188"/>
      <c r="C15506" s="188"/>
      <c r="D15506" s="203"/>
      <c r="E15506" s="203"/>
      <c r="F15506" s="203"/>
    </row>
    <row r="15507" spans="2:6" ht="15.75">
      <c r="B15507" s="188"/>
      <c r="C15507" s="188"/>
      <c r="D15507" s="203"/>
      <c r="E15507" s="203"/>
      <c r="F15507" s="203"/>
    </row>
    <row r="15508" spans="2:6" ht="15.75">
      <c r="B15508" s="188"/>
      <c r="C15508" s="188"/>
      <c r="D15508" s="203"/>
      <c r="E15508" s="203"/>
      <c r="F15508" s="203"/>
    </row>
    <row r="15509" spans="2:6" ht="15.75">
      <c r="B15509" s="188"/>
      <c r="C15509" s="188"/>
      <c r="D15509" s="203"/>
      <c r="E15509" s="203"/>
      <c r="F15509" s="203"/>
    </row>
    <row r="15510" spans="2:6" ht="15.75">
      <c r="B15510" s="188"/>
      <c r="C15510" s="188"/>
      <c r="D15510" s="203"/>
      <c r="E15510" s="203"/>
      <c r="F15510" s="203"/>
    </row>
    <row r="15511" spans="2:6" ht="15.75">
      <c r="B15511" s="188"/>
      <c r="C15511" s="188"/>
      <c r="D15511" s="203"/>
      <c r="E15511" s="203"/>
      <c r="F15511" s="203"/>
    </row>
    <row r="15512" spans="2:6" ht="15.75">
      <c r="B15512" s="188"/>
      <c r="C15512" s="188"/>
      <c r="D15512" s="203"/>
      <c r="E15512" s="203"/>
      <c r="F15512" s="203"/>
    </row>
    <row r="15513" spans="2:6" ht="15.75">
      <c r="B15513" s="188"/>
      <c r="C15513" s="188"/>
      <c r="D15513" s="203"/>
      <c r="E15513" s="203"/>
      <c r="F15513" s="203"/>
    </row>
    <row r="15514" spans="2:6" ht="15.75">
      <c r="B15514" s="188"/>
      <c r="C15514" s="188"/>
      <c r="D15514" s="203"/>
      <c r="E15514" s="203"/>
      <c r="F15514" s="203"/>
    </row>
    <row r="15515" spans="2:6" ht="15.75">
      <c r="B15515" s="188"/>
      <c r="C15515" s="188"/>
      <c r="D15515" s="203"/>
      <c r="E15515" s="203"/>
      <c r="F15515" s="203"/>
    </row>
    <row r="15516" spans="2:6" ht="15.75">
      <c r="B15516" s="188"/>
      <c r="C15516" s="188"/>
      <c r="D15516" s="203"/>
      <c r="E15516" s="203"/>
      <c r="F15516" s="203"/>
    </row>
    <row r="15517" spans="2:6" ht="15.75">
      <c r="B15517" s="188"/>
      <c r="C15517" s="188"/>
      <c r="D15517" s="203"/>
      <c r="E15517" s="203"/>
      <c r="F15517" s="203"/>
    </row>
    <row r="15518" spans="2:6" ht="15.75">
      <c r="B15518" s="188"/>
      <c r="C15518" s="188"/>
      <c r="D15518" s="203"/>
      <c r="E15518" s="203"/>
      <c r="F15518" s="203"/>
    </row>
    <row r="15519" spans="2:6" ht="15.75">
      <c r="B15519" s="188"/>
      <c r="C15519" s="188"/>
      <c r="D15519" s="203"/>
      <c r="E15519" s="203"/>
      <c r="F15519" s="203"/>
    </row>
    <row r="15520" spans="2:6" ht="15.75">
      <c r="B15520" s="188"/>
      <c r="C15520" s="188"/>
      <c r="D15520" s="203"/>
      <c r="E15520" s="203"/>
      <c r="F15520" s="203"/>
    </row>
    <row r="15521" spans="2:6" ht="15.75">
      <c r="B15521" s="188"/>
      <c r="C15521" s="188"/>
      <c r="D15521" s="203"/>
      <c r="E15521" s="203"/>
      <c r="F15521" s="203"/>
    </row>
    <row r="15522" spans="2:6" ht="15.75">
      <c r="B15522" s="188"/>
      <c r="C15522" s="188"/>
      <c r="D15522" s="203"/>
      <c r="E15522" s="203"/>
      <c r="F15522" s="203"/>
    </row>
    <row r="15523" spans="2:6" ht="15.75">
      <c r="B15523" s="188"/>
      <c r="C15523" s="188"/>
      <c r="D15523" s="203"/>
      <c r="E15523" s="203"/>
      <c r="F15523" s="203"/>
    </row>
    <row r="15524" spans="2:6" ht="15.75">
      <c r="B15524" s="188"/>
      <c r="C15524" s="188"/>
      <c r="D15524" s="203"/>
      <c r="E15524" s="203"/>
      <c r="F15524" s="203"/>
    </row>
    <row r="15525" spans="2:6" ht="15.75">
      <c r="B15525" s="188"/>
      <c r="C15525" s="188"/>
      <c r="D15525" s="203"/>
      <c r="E15525" s="203"/>
      <c r="F15525" s="203"/>
    </row>
    <row r="15526" spans="2:6" ht="15.75">
      <c r="B15526" s="188"/>
      <c r="C15526" s="188"/>
      <c r="D15526" s="203"/>
      <c r="E15526" s="203"/>
      <c r="F15526" s="203"/>
    </row>
    <row r="15527" spans="2:6" ht="15.75">
      <c r="B15527" s="188"/>
      <c r="C15527" s="188"/>
      <c r="D15527" s="203"/>
      <c r="E15527" s="203"/>
      <c r="F15527" s="203"/>
    </row>
    <row r="15528" spans="2:6" ht="15.75">
      <c r="B15528" s="188"/>
      <c r="C15528" s="188"/>
      <c r="D15528" s="203"/>
      <c r="E15528" s="203"/>
      <c r="F15528" s="203"/>
    </row>
    <row r="15529" spans="2:6" ht="15.75">
      <c r="B15529" s="188"/>
      <c r="C15529" s="188"/>
      <c r="D15529" s="203"/>
      <c r="E15529" s="203"/>
      <c r="F15529" s="203"/>
    </row>
    <row r="15530" spans="2:6" ht="15.75">
      <c r="B15530" s="188"/>
      <c r="C15530" s="188"/>
      <c r="D15530" s="203"/>
      <c r="E15530" s="203"/>
      <c r="F15530" s="203"/>
    </row>
    <row r="15531" spans="2:6" ht="15.75">
      <c r="B15531" s="188"/>
      <c r="C15531" s="188"/>
      <c r="D15531" s="203"/>
      <c r="E15531" s="203"/>
      <c r="F15531" s="203"/>
    </row>
    <row r="15532" spans="2:6" ht="15.75">
      <c r="B15532" s="188"/>
      <c r="C15532" s="188"/>
      <c r="D15532" s="203"/>
      <c r="E15532" s="203"/>
      <c r="F15532" s="203"/>
    </row>
    <row r="15533" spans="2:6" ht="15.75">
      <c r="B15533" s="188"/>
      <c r="C15533" s="188"/>
      <c r="D15533" s="203"/>
      <c r="E15533" s="203"/>
      <c r="F15533" s="203"/>
    </row>
    <row r="15534" spans="2:6" ht="15.75">
      <c r="B15534" s="188"/>
      <c r="C15534" s="188"/>
      <c r="D15534" s="203"/>
      <c r="E15534" s="203"/>
      <c r="F15534" s="203"/>
    </row>
    <row r="15535" spans="2:6" ht="15.75">
      <c r="B15535" s="188"/>
      <c r="C15535" s="188"/>
      <c r="D15535" s="203"/>
      <c r="E15535" s="203"/>
      <c r="F15535" s="203"/>
    </row>
    <row r="15536" spans="2:6" ht="15.75">
      <c r="B15536" s="188"/>
      <c r="C15536" s="188"/>
      <c r="D15536" s="203"/>
      <c r="E15536" s="203"/>
      <c r="F15536" s="203"/>
    </row>
    <row r="15537" spans="2:6" ht="15.75">
      <c r="B15537" s="188"/>
      <c r="C15537" s="188"/>
      <c r="D15537" s="203"/>
      <c r="E15537" s="203"/>
      <c r="F15537" s="203"/>
    </row>
    <row r="15538" spans="2:6" ht="15.75">
      <c r="B15538" s="188"/>
      <c r="C15538" s="188"/>
      <c r="D15538" s="203"/>
      <c r="E15538" s="203"/>
      <c r="F15538" s="203"/>
    </row>
    <row r="15539" spans="2:6" ht="15.75">
      <c r="B15539" s="188"/>
      <c r="C15539" s="188"/>
      <c r="D15539" s="203"/>
      <c r="E15539" s="203"/>
      <c r="F15539" s="203"/>
    </row>
    <row r="15540" spans="2:6" ht="15.75">
      <c r="B15540" s="188"/>
      <c r="C15540" s="188"/>
      <c r="D15540" s="203"/>
      <c r="E15540" s="203"/>
      <c r="F15540" s="203"/>
    </row>
    <row r="15541" spans="2:6" ht="15.75">
      <c r="B15541" s="188"/>
      <c r="C15541" s="188"/>
      <c r="D15541" s="203"/>
      <c r="E15541" s="203"/>
      <c r="F15541" s="203"/>
    </row>
    <row r="15542" spans="2:6" ht="15.75">
      <c r="B15542" s="188"/>
      <c r="C15542" s="188"/>
      <c r="D15542" s="203"/>
      <c r="E15542" s="203"/>
      <c r="F15542" s="203"/>
    </row>
    <row r="15543" spans="2:6" ht="15.75">
      <c r="B15543" s="188"/>
      <c r="C15543" s="188"/>
      <c r="D15543" s="203"/>
      <c r="E15543" s="203"/>
      <c r="F15543" s="203"/>
    </row>
    <row r="15544" spans="2:6" ht="15.75">
      <c r="B15544" s="188"/>
      <c r="C15544" s="188"/>
      <c r="D15544" s="203"/>
      <c r="E15544" s="203"/>
      <c r="F15544" s="203"/>
    </row>
    <row r="15545" spans="2:6" ht="15.75">
      <c r="B15545" s="188"/>
      <c r="C15545" s="188"/>
      <c r="D15545" s="203"/>
      <c r="E15545" s="203"/>
      <c r="F15545" s="203"/>
    </row>
    <row r="15546" spans="2:6" ht="15.75">
      <c r="B15546" s="188"/>
      <c r="C15546" s="188"/>
      <c r="D15546" s="203"/>
      <c r="E15546" s="203"/>
      <c r="F15546" s="203"/>
    </row>
    <row r="15547" spans="2:6" ht="15.75">
      <c r="B15547" s="188"/>
      <c r="C15547" s="188"/>
      <c r="D15547" s="203"/>
      <c r="E15547" s="203"/>
      <c r="F15547" s="203"/>
    </row>
    <row r="15548" spans="2:6" ht="15.75">
      <c r="B15548" s="188"/>
      <c r="C15548" s="188"/>
      <c r="D15548" s="203"/>
      <c r="E15548" s="203"/>
      <c r="F15548" s="203"/>
    </row>
    <row r="15549" spans="2:6" ht="15.75">
      <c r="B15549" s="188"/>
      <c r="C15549" s="188"/>
      <c r="D15549" s="203"/>
      <c r="E15549" s="203"/>
      <c r="F15549" s="203"/>
    </row>
    <row r="15550" spans="2:6" ht="15.75">
      <c r="B15550" s="188"/>
      <c r="C15550" s="188"/>
      <c r="D15550" s="203"/>
      <c r="E15550" s="203"/>
      <c r="F15550" s="203"/>
    </row>
    <row r="15551" spans="2:6" ht="15.75">
      <c r="B15551" s="188"/>
      <c r="C15551" s="188"/>
      <c r="D15551" s="203"/>
      <c r="E15551" s="203"/>
      <c r="F15551" s="203"/>
    </row>
    <row r="15552" spans="2:6" ht="15.75">
      <c r="B15552" s="188"/>
      <c r="C15552" s="188"/>
      <c r="D15552" s="203"/>
      <c r="E15552" s="203"/>
      <c r="F15552" s="203"/>
    </row>
    <row r="15553" spans="2:6" ht="15.75">
      <c r="B15553" s="188"/>
      <c r="C15553" s="188"/>
      <c r="D15553" s="203"/>
      <c r="E15553" s="203"/>
      <c r="F15553" s="203"/>
    </row>
    <row r="15554" spans="2:6" ht="15.75">
      <c r="B15554" s="188"/>
      <c r="C15554" s="188"/>
      <c r="D15554" s="203"/>
      <c r="E15554" s="203"/>
      <c r="F15554" s="203"/>
    </row>
    <row r="15555" spans="2:6" ht="15.75">
      <c r="B15555" s="188"/>
      <c r="C15555" s="188"/>
      <c r="D15555" s="203"/>
      <c r="E15555" s="203"/>
      <c r="F15555" s="203"/>
    </row>
    <row r="15556" spans="2:6" ht="15.75">
      <c r="B15556" s="188"/>
      <c r="C15556" s="188"/>
      <c r="D15556" s="203"/>
      <c r="E15556" s="203"/>
      <c r="F15556" s="203"/>
    </row>
    <row r="15557" spans="2:6" ht="15.75">
      <c r="B15557" s="188"/>
      <c r="C15557" s="188"/>
      <c r="D15557" s="203"/>
      <c r="E15557" s="203"/>
      <c r="F15557" s="203"/>
    </row>
    <row r="15558" spans="2:6" ht="15.75">
      <c r="B15558" s="188"/>
      <c r="C15558" s="188"/>
      <c r="D15558" s="203"/>
      <c r="E15558" s="203"/>
      <c r="F15558" s="203"/>
    </row>
    <row r="15559" spans="2:6" ht="15.75">
      <c r="B15559" s="188"/>
      <c r="C15559" s="188"/>
      <c r="D15559" s="203"/>
      <c r="E15559" s="203"/>
      <c r="F15559" s="203"/>
    </row>
    <row r="15560" spans="2:6" ht="15.75">
      <c r="B15560" s="188"/>
      <c r="C15560" s="188"/>
      <c r="D15560" s="203"/>
      <c r="E15560" s="203"/>
      <c r="F15560" s="203"/>
    </row>
    <row r="15561" spans="2:6" ht="15.75">
      <c r="B15561" s="188"/>
      <c r="C15561" s="188"/>
      <c r="D15561" s="203"/>
      <c r="E15561" s="203"/>
      <c r="F15561" s="203"/>
    </row>
    <row r="15562" spans="2:6" ht="15.75">
      <c r="B15562" s="188"/>
      <c r="C15562" s="188"/>
      <c r="D15562" s="203"/>
      <c r="E15562" s="203"/>
      <c r="F15562" s="203"/>
    </row>
    <row r="15563" spans="2:6" ht="15.75">
      <c r="B15563" s="188"/>
      <c r="C15563" s="188"/>
      <c r="D15563" s="203"/>
      <c r="E15563" s="203"/>
      <c r="F15563" s="203"/>
    </row>
    <row r="15564" spans="2:6" ht="15.75">
      <c r="B15564" s="188"/>
      <c r="C15564" s="188"/>
      <c r="D15564" s="203"/>
      <c r="E15564" s="203"/>
      <c r="F15564" s="203"/>
    </row>
    <row r="15565" spans="2:6" ht="15.75">
      <c r="B15565" s="188"/>
      <c r="C15565" s="188"/>
      <c r="D15565" s="203"/>
      <c r="E15565" s="203"/>
      <c r="F15565" s="203"/>
    </row>
    <row r="15566" spans="2:6" ht="15.75">
      <c r="B15566" s="188"/>
      <c r="C15566" s="188"/>
      <c r="D15566" s="203"/>
      <c r="E15566" s="203"/>
      <c r="F15566" s="203"/>
    </row>
    <row r="15567" spans="2:6" ht="15.75">
      <c r="B15567" s="188"/>
      <c r="C15567" s="188"/>
      <c r="D15567" s="203"/>
      <c r="E15567" s="203"/>
      <c r="F15567" s="203"/>
    </row>
    <row r="15568" spans="2:6" ht="15.75">
      <c r="B15568" s="188"/>
      <c r="C15568" s="188"/>
      <c r="D15568" s="203"/>
      <c r="E15568" s="203"/>
      <c r="F15568" s="203"/>
    </row>
    <row r="15569" spans="2:6" ht="15.75">
      <c r="B15569" s="188"/>
      <c r="C15569" s="188"/>
      <c r="D15569" s="203"/>
      <c r="E15569" s="203"/>
      <c r="F15569" s="203"/>
    </row>
    <row r="15570" spans="2:6" ht="15.75">
      <c r="B15570" s="188"/>
      <c r="C15570" s="188"/>
      <c r="D15570" s="203"/>
      <c r="E15570" s="203"/>
      <c r="F15570" s="203"/>
    </row>
    <row r="15571" spans="2:6" ht="15.75">
      <c r="B15571" s="188"/>
      <c r="C15571" s="188"/>
      <c r="D15571" s="203"/>
      <c r="E15571" s="203"/>
      <c r="F15571" s="203"/>
    </row>
    <row r="15572" spans="2:6" ht="15.75">
      <c r="B15572" s="188"/>
      <c r="C15572" s="188"/>
      <c r="D15572" s="203"/>
      <c r="E15572" s="203"/>
      <c r="F15572" s="203"/>
    </row>
    <row r="15573" spans="2:6" ht="15.75">
      <c r="B15573" s="188"/>
      <c r="C15573" s="188"/>
      <c r="D15573" s="203"/>
      <c r="E15573" s="203"/>
      <c r="F15573" s="203"/>
    </row>
    <row r="15574" spans="2:6" ht="15.75">
      <c r="B15574" s="188"/>
      <c r="C15574" s="188"/>
      <c r="D15574" s="203"/>
      <c r="E15574" s="203"/>
      <c r="F15574" s="203"/>
    </row>
    <row r="15575" spans="2:6" ht="15.75">
      <c r="B15575" s="188"/>
      <c r="C15575" s="188"/>
      <c r="D15575" s="203"/>
      <c r="E15575" s="203"/>
      <c r="F15575" s="203"/>
    </row>
    <row r="15576" spans="2:6" ht="15.75">
      <c r="B15576" s="188"/>
      <c r="C15576" s="188"/>
      <c r="D15576" s="203"/>
      <c r="E15576" s="203"/>
      <c r="F15576" s="203"/>
    </row>
    <row r="15577" spans="2:6" ht="15.75">
      <c r="B15577" s="188"/>
      <c r="C15577" s="188"/>
      <c r="D15577" s="203"/>
      <c r="E15577" s="203"/>
      <c r="F15577" s="203"/>
    </row>
    <row r="15578" spans="2:6" ht="15.75">
      <c r="B15578" s="188"/>
      <c r="C15578" s="188"/>
      <c r="D15578" s="203"/>
      <c r="E15578" s="203"/>
      <c r="F15578" s="203"/>
    </row>
    <row r="15579" spans="2:6" ht="15.75">
      <c r="B15579" s="188"/>
      <c r="C15579" s="188"/>
      <c r="D15579" s="203"/>
      <c r="E15579" s="203"/>
      <c r="F15579" s="203"/>
    </row>
    <row r="15580" spans="2:6" ht="15.75">
      <c r="B15580" s="188"/>
      <c r="C15580" s="188"/>
      <c r="D15580" s="203"/>
      <c r="E15580" s="203"/>
      <c r="F15580" s="203"/>
    </row>
    <row r="15581" spans="2:6" ht="15.75">
      <c r="B15581" s="188"/>
      <c r="C15581" s="188"/>
      <c r="D15581" s="203"/>
      <c r="E15581" s="203"/>
      <c r="F15581" s="203"/>
    </row>
    <row r="15582" spans="2:6" ht="15.75">
      <c r="B15582" s="188"/>
      <c r="C15582" s="188"/>
      <c r="D15582" s="203"/>
      <c r="E15582" s="203"/>
      <c r="F15582" s="203"/>
    </row>
    <row r="15583" spans="2:6" ht="15.75">
      <c r="B15583" s="188"/>
      <c r="C15583" s="188"/>
      <c r="D15583" s="203"/>
      <c r="E15583" s="203"/>
      <c r="F15583" s="203"/>
    </row>
    <row r="15584" spans="2:6" ht="15.75">
      <c r="B15584" s="188"/>
      <c r="C15584" s="188"/>
      <c r="D15584" s="203"/>
      <c r="E15584" s="203"/>
      <c r="F15584" s="203"/>
    </row>
    <row r="15585" spans="2:6" ht="15.75">
      <c r="B15585" s="188"/>
      <c r="C15585" s="188"/>
      <c r="D15585" s="203"/>
      <c r="E15585" s="203"/>
      <c r="F15585" s="203"/>
    </row>
    <row r="15586" spans="2:6" ht="15.75">
      <c r="B15586" s="188"/>
      <c r="C15586" s="188"/>
      <c r="D15586" s="203"/>
      <c r="E15586" s="203"/>
      <c r="F15586" s="203"/>
    </row>
    <row r="15587" spans="2:6" ht="15.75">
      <c r="B15587" s="188"/>
      <c r="C15587" s="188"/>
      <c r="D15587" s="203"/>
      <c r="E15587" s="203"/>
      <c r="F15587" s="203"/>
    </row>
    <row r="15588" spans="2:6" ht="15.75">
      <c r="B15588" s="188"/>
      <c r="C15588" s="188"/>
      <c r="D15588" s="203"/>
      <c r="E15588" s="203"/>
      <c r="F15588" s="203"/>
    </row>
    <row r="15589" spans="2:6" ht="15.75">
      <c r="B15589" s="188"/>
      <c r="C15589" s="188"/>
      <c r="D15589" s="203"/>
      <c r="E15589" s="203"/>
      <c r="F15589" s="203"/>
    </row>
    <row r="15590" spans="2:6" ht="15.75">
      <c r="B15590" s="188"/>
      <c r="C15590" s="188"/>
      <c r="D15590" s="203"/>
      <c r="E15590" s="203"/>
      <c r="F15590" s="203"/>
    </row>
    <row r="15591" spans="2:6" ht="15.75">
      <c r="B15591" s="188"/>
      <c r="C15591" s="188"/>
      <c r="D15591" s="203"/>
      <c r="E15591" s="203"/>
      <c r="F15591" s="203"/>
    </row>
    <row r="15592" spans="2:6" ht="15.75">
      <c r="B15592" s="188"/>
      <c r="C15592" s="188"/>
      <c r="D15592" s="203"/>
      <c r="E15592" s="203"/>
      <c r="F15592" s="203"/>
    </row>
    <row r="15593" spans="2:6" ht="15.75">
      <c r="B15593" s="188"/>
      <c r="C15593" s="188"/>
      <c r="D15593" s="203"/>
      <c r="E15593" s="203"/>
      <c r="F15593" s="203"/>
    </row>
    <row r="15594" spans="2:6" ht="15.75">
      <c r="B15594" s="188"/>
      <c r="C15594" s="188"/>
      <c r="D15594" s="203"/>
      <c r="E15594" s="203"/>
      <c r="F15594" s="203"/>
    </row>
    <row r="15595" spans="2:6" ht="15.75">
      <c r="B15595" s="188"/>
      <c r="C15595" s="188"/>
      <c r="D15595" s="203"/>
      <c r="E15595" s="203"/>
      <c r="F15595" s="203"/>
    </row>
    <row r="15596" spans="2:6" ht="15.75">
      <c r="B15596" s="188"/>
      <c r="C15596" s="188"/>
      <c r="D15596" s="203"/>
      <c r="E15596" s="203"/>
      <c r="F15596" s="203"/>
    </row>
    <row r="15597" spans="2:6" ht="15.75">
      <c r="B15597" s="188"/>
      <c r="C15597" s="188"/>
      <c r="D15597" s="203"/>
      <c r="E15597" s="203"/>
      <c r="F15597" s="203"/>
    </row>
    <row r="15598" spans="2:6" ht="15.75">
      <c r="B15598" s="188"/>
      <c r="C15598" s="188"/>
      <c r="D15598" s="203"/>
      <c r="E15598" s="203"/>
      <c r="F15598" s="203"/>
    </row>
    <row r="15599" spans="2:6" ht="15.75">
      <c r="B15599" s="188"/>
      <c r="C15599" s="188"/>
      <c r="D15599" s="203"/>
      <c r="E15599" s="203"/>
      <c r="F15599" s="203"/>
    </row>
    <row r="15600" spans="2:6" ht="15.75">
      <c r="B15600" s="188"/>
      <c r="C15600" s="188"/>
      <c r="D15600" s="203"/>
      <c r="E15600" s="203"/>
      <c r="F15600" s="203"/>
    </row>
    <row r="15601" spans="2:6" ht="15.75">
      <c r="B15601" s="188"/>
      <c r="C15601" s="188"/>
      <c r="D15601" s="203"/>
      <c r="E15601" s="203"/>
      <c r="F15601" s="203"/>
    </row>
    <row r="15602" spans="2:6" ht="15.75">
      <c r="B15602" s="188"/>
      <c r="C15602" s="188"/>
      <c r="D15602" s="203"/>
      <c r="E15602" s="203"/>
      <c r="F15602" s="203"/>
    </row>
    <row r="15603" spans="2:6" ht="15.75">
      <c r="B15603" s="188"/>
      <c r="C15603" s="188"/>
      <c r="D15603" s="203"/>
      <c r="E15603" s="203"/>
      <c r="F15603" s="203"/>
    </row>
    <row r="15604" spans="2:6" ht="15.75">
      <c r="B15604" s="188"/>
      <c r="C15604" s="188"/>
      <c r="D15604" s="203"/>
      <c r="E15604" s="203"/>
      <c r="F15604" s="203"/>
    </row>
    <row r="15605" spans="2:6" ht="15.75">
      <c r="B15605" s="188"/>
      <c r="C15605" s="188"/>
      <c r="D15605" s="203"/>
      <c r="E15605" s="203"/>
      <c r="F15605" s="203"/>
    </row>
    <row r="15606" spans="2:6" ht="15.75">
      <c r="B15606" s="188"/>
      <c r="C15606" s="188"/>
      <c r="D15606" s="203"/>
      <c r="E15606" s="203"/>
      <c r="F15606" s="203"/>
    </row>
    <row r="15607" spans="2:6" ht="15.75">
      <c r="B15607" s="188"/>
      <c r="C15607" s="188"/>
      <c r="D15607" s="203"/>
      <c r="E15607" s="203"/>
      <c r="F15607" s="203"/>
    </row>
    <row r="15608" spans="2:6" ht="15.75">
      <c r="B15608" s="188"/>
      <c r="C15608" s="188"/>
      <c r="D15608" s="203"/>
      <c r="E15608" s="203"/>
      <c r="F15608" s="203"/>
    </row>
    <row r="15609" spans="2:6" ht="15.75">
      <c r="B15609" s="188"/>
      <c r="C15609" s="188"/>
      <c r="D15609" s="203"/>
      <c r="E15609" s="203"/>
      <c r="F15609" s="203"/>
    </row>
    <row r="15610" spans="2:6" ht="15.75">
      <c r="B15610" s="188"/>
      <c r="C15610" s="188"/>
      <c r="D15610" s="203"/>
      <c r="E15610" s="203"/>
      <c r="F15610" s="203"/>
    </row>
    <row r="15611" spans="2:6" ht="15.75">
      <c r="B15611" s="188"/>
      <c r="C15611" s="188"/>
      <c r="D15611" s="203"/>
      <c r="E15611" s="203"/>
      <c r="F15611" s="203"/>
    </row>
    <row r="15612" spans="2:6" ht="15.75">
      <c r="B15612" s="188"/>
      <c r="C15612" s="188"/>
      <c r="D15612" s="203"/>
      <c r="E15612" s="203"/>
      <c r="F15612" s="203"/>
    </row>
    <row r="15613" spans="2:6" ht="15.75">
      <c r="B15613" s="188"/>
      <c r="C15613" s="188"/>
      <c r="D15613" s="203"/>
      <c r="E15613" s="203"/>
      <c r="F15613" s="203"/>
    </row>
    <row r="15614" spans="2:6" ht="15.75">
      <c r="B15614" s="188"/>
      <c r="C15614" s="188"/>
      <c r="D15614" s="203"/>
      <c r="E15614" s="203"/>
      <c r="F15614" s="203"/>
    </row>
    <row r="15615" spans="2:6" ht="15.75">
      <c r="B15615" s="188"/>
      <c r="C15615" s="188"/>
      <c r="D15615" s="203"/>
      <c r="E15615" s="203"/>
      <c r="F15615" s="203"/>
    </row>
    <row r="15616" spans="2:6" ht="15.75">
      <c r="B15616" s="188"/>
      <c r="C15616" s="188"/>
      <c r="D15616" s="203"/>
      <c r="E15616" s="203"/>
      <c r="F15616" s="203"/>
    </row>
    <row r="15617" spans="2:6" ht="15.75">
      <c r="B15617" s="188"/>
      <c r="C15617" s="188"/>
      <c r="D15617" s="203"/>
      <c r="E15617" s="203"/>
      <c r="F15617" s="203"/>
    </row>
    <row r="15618" spans="2:6" ht="15.75">
      <c r="B15618" s="188"/>
      <c r="C15618" s="188"/>
      <c r="D15618" s="203"/>
      <c r="E15618" s="203"/>
      <c r="F15618" s="203"/>
    </row>
    <row r="15619" spans="2:6" ht="15.75">
      <c r="B15619" s="188"/>
      <c r="C15619" s="188"/>
      <c r="D15619" s="203"/>
      <c r="E15619" s="203"/>
      <c r="F15619" s="203"/>
    </row>
    <row r="15620" spans="2:6" ht="15.75">
      <c r="B15620" s="188"/>
      <c r="C15620" s="188"/>
      <c r="D15620" s="203"/>
      <c r="E15620" s="203"/>
      <c r="F15620" s="203"/>
    </row>
    <row r="15621" spans="2:6" ht="15.75">
      <c r="B15621" s="188"/>
      <c r="C15621" s="188"/>
      <c r="D15621" s="203"/>
      <c r="E15621" s="203"/>
      <c r="F15621" s="203"/>
    </row>
    <row r="15622" spans="2:6" ht="15.75">
      <c r="B15622" s="188"/>
      <c r="C15622" s="188"/>
      <c r="D15622" s="203"/>
      <c r="E15622" s="203"/>
      <c r="F15622" s="203"/>
    </row>
    <row r="15623" spans="2:6" ht="15.75">
      <c r="B15623" s="188"/>
      <c r="C15623" s="188"/>
      <c r="D15623" s="203"/>
      <c r="E15623" s="203"/>
      <c r="F15623" s="203"/>
    </row>
    <row r="15624" spans="2:6" ht="15.75">
      <c r="B15624" s="188"/>
      <c r="C15624" s="188"/>
      <c r="D15624" s="203"/>
      <c r="E15624" s="203"/>
      <c r="F15624" s="203"/>
    </row>
    <row r="15625" spans="2:6" ht="15.75">
      <c r="B15625" s="188"/>
      <c r="C15625" s="188"/>
      <c r="D15625" s="203"/>
      <c r="E15625" s="203"/>
      <c r="F15625" s="203"/>
    </row>
    <row r="15626" spans="2:6" ht="15.75">
      <c r="B15626" s="188"/>
      <c r="C15626" s="188"/>
      <c r="D15626" s="203"/>
      <c r="E15626" s="203"/>
      <c r="F15626" s="203"/>
    </row>
    <row r="15627" spans="2:6" ht="15.75">
      <c r="B15627" s="188"/>
      <c r="C15627" s="188"/>
      <c r="D15627" s="203"/>
      <c r="E15627" s="203"/>
      <c r="F15627" s="203"/>
    </row>
    <row r="15628" spans="2:6" ht="15.75">
      <c r="B15628" s="188"/>
      <c r="C15628" s="188"/>
      <c r="D15628" s="203"/>
      <c r="E15628" s="203"/>
      <c r="F15628" s="203"/>
    </row>
    <row r="15629" spans="2:6" ht="15.75">
      <c r="B15629" s="188"/>
      <c r="C15629" s="188"/>
      <c r="D15629" s="203"/>
      <c r="E15629" s="203"/>
      <c r="F15629" s="203"/>
    </row>
    <row r="15630" spans="2:6" ht="15.75">
      <c r="B15630" s="188"/>
      <c r="C15630" s="188"/>
      <c r="D15630" s="203"/>
      <c r="E15630" s="203"/>
      <c r="F15630" s="203"/>
    </row>
    <row r="15631" spans="2:6" ht="15.75">
      <c r="B15631" s="188"/>
      <c r="C15631" s="188"/>
      <c r="D15631" s="203"/>
      <c r="E15631" s="203"/>
      <c r="F15631" s="203"/>
    </row>
    <row r="15632" spans="2:6" ht="15.75">
      <c r="B15632" s="188"/>
      <c r="C15632" s="188"/>
      <c r="D15632" s="203"/>
      <c r="E15632" s="203"/>
      <c r="F15632" s="203"/>
    </row>
    <row r="15633" spans="2:6" ht="15.75">
      <c r="B15633" s="188"/>
      <c r="C15633" s="188"/>
      <c r="D15633" s="203"/>
      <c r="E15633" s="203"/>
      <c r="F15633" s="203"/>
    </row>
    <row r="15634" spans="2:6" ht="15.75">
      <c r="B15634" s="188"/>
      <c r="C15634" s="188"/>
      <c r="D15634" s="203"/>
      <c r="E15634" s="203"/>
      <c r="F15634" s="203"/>
    </row>
    <row r="15635" spans="2:6" ht="15.75">
      <c r="B15635" s="188"/>
      <c r="C15635" s="188"/>
      <c r="D15635" s="203"/>
      <c r="E15635" s="203"/>
      <c r="F15635" s="203"/>
    </row>
    <row r="15636" spans="2:6" ht="15.75">
      <c r="B15636" s="188"/>
      <c r="C15636" s="188"/>
      <c r="D15636" s="203"/>
      <c r="E15636" s="203"/>
      <c r="F15636" s="203"/>
    </row>
    <row r="15637" spans="2:6" ht="15.75">
      <c r="B15637" s="188"/>
      <c r="C15637" s="188"/>
      <c r="D15637" s="203"/>
      <c r="E15637" s="203"/>
      <c r="F15637" s="203"/>
    </row>
    <row r="15638" spans="2:6" ht="15.75">
      <c r="B15638" s="188"/>
      <c r="C15638" s="188"/>
      <c r="D15638" s="203"/>
      <c r="E15638" s="203"/>
      <c r="F15638" s="203"/>
    </row>
    <row r="15639" spans="2:6" ht="15.75">
      <c r="B15639" s="188"/>
      <c r="C15639" s="188"/>
      <c r="D15639" s="203"/>
      <c r="E15639" s="203"/>
      <c r="F15639" s="203"/>
    </row>
    <row r="15640" spans="2:6" ht="15.75">
      <c r="B15640" s="188"/>
      <c r="C15640" s="188"/>
      <c r="D15640" s="203"/>
      <c r="E15640" s="203"/>
      <c r="F15640" s="203"/>
    </row>
    <row r="15641" spans="2:6" ht="15.75">
      <c r="B15641" s="188"/>
      <c r="C15641" s="188"/>
      <c r="D15641" s="203"/>
      <c r="E15641" s="203"/>
      <c r="F15641" s="203"/>
    </row>
    <row r="15642" spans="2:6" ht="15.75">
      <c r="B15642" s="188"/>
      <c r="C15642" s="188"/>
      <c r="D15642" s="203"/>
      <c r="E15642" s="203"/>
      <c r="F15642" s="203"/>
    </row>
    <row r="15643" spans="2:6" ht="15.75">
      <c r="B15643" s="188"/>
      <c r="C15643" s="188"/>
      <c r="D15643" s="203"/>
      <c r="E15643" s="203"/>
      <c r="F15643" s="203"/>
    </row>
    <row r="15644" spans="2:6" ht="15.75">
      <c r="B15644" s="188"/>
      <c r="C15644" s="188"/>
      <c r="D15644" s="203"/>
      <c r="E15644" s="203"/>
      <c r="F15644" s="203"/>
    </row>
    <row r="15645" spans="2:6" ht="15.75">
      <c r="B15645" s="188"/>
      <c r="C15645" s="188"/>
      <c r="D15645" s="203"/>
      <c r="E15645" s="203"/>
      <c r="F15645" s="203"/>
    </row>
    <row r="15646" spans="2:6" ht="15.75">
      <c r="B15646" s="188"/>
      <c r="C15646" s="188"/>
      <c r="D15646" s="203"/>
      <c r="E15646" s="203"/>
      <c r="F15646" s="203"/>
    </row>
    <row r="15647" spans="2:6" ht="15.75">
      <c r="B15647" s="188"/>
      <c r="C15647" s="188"/>
      <c r="D15647" s="203"/>
      <c r="E15647" s="203"/>
      <c r="F15647" s="203"/>
    </row>
    <row r="15648" spans="2:6" ht="15.75">
      <c r="B15648" s="188"/>
      <c r="C15648" s="188"/>
      <c r="D15648" s="203"/>
      <c r="E15648" s="203"/>
      <c r="F15648" s="203"/>
    </row>
    <row r="15649" spans="2:6" ht="15.75">
      <c r="B15649" s="188"/>
      <c r="C15649" s="188"/>
      <c r="D15649" s="203"/>
      <c r="E15649" s="203"/>
      <c r="F15649" s="203"/>
    </row>
    <row r="15650" spans="2:6" ht="15.75">
      <c r="B15650" s="188"/>
      <c r="C15650" s="188"/>
      <c r="D15650" s="203"/>
      <c r="E15650" s="203"/>
      <c r="F15650" s="203"/>
    </row>
    <row r="15651" spans="2:6" ht="15.75">
      <c r="B15651" s="188"/>
      <c r="C15651" s="188"/>
      <c r="D15651" s="203"/>
      <c r="E15651" s="203"/>
      <c r="F15651" s="203"/>
    </row>
    <row r="15652" spans="2:6" ht="15.75">
      <c r="B15652" s="188"/>
      <c r="C15652" s="188"/>
      <c r="D15652" s="203"/>
      <c r="E15652" s="203"/>
      <c r="F15652" s="203"/>
    </row>
    <row r="15653" spans="2:6" ht="15.75">
      <c r="B15653" s="188"/>
      <c r="C15653" s="188"/>
      <c r="D15653" s="203"/>
      <c r="E15653" s="203"/>
      <c r="F15653" s="203"/>
    </row>
    <row r="15654" spans="2:6" ht="15.75">
      <c r="B15654" s="188"/>
      <c r="C15654" s="188"/>
      <c r="D15654" s="203"/>
      <c r="E15654" s="203"/>
      <c r="F15654" s="203"/>
    </row>
    <row r="15655" spans="2:6" ht="15.75">
      <c r="B15655" s="188"/>
      <c r="C15655" s="188"/>
      <c r="D15655" s="203"/>
      <c r="E15655" s="203"/>
      <c r="F15655" s="203"/>
    </row>
    <row r="15656" spans="2:6" ht="15.75">
      <c r="B15656" s="188"/>
      <c r="C15656" s="188"/>
      <c r="D15656" s="203"/>
      <c r="E15656" s="203"/>
      <c r="F15656" s="203"/>
    </row>
    <row r="15657" spans="2:6" ht="15.75">
      <c r="B15657" s="188"/>
      <c r="C15657" s="188"/>
      <c r="D15657" s="203"/>
      <c r="E15657" s="203"/>
      <c r="F15657" s="203"/>
    </row>
    <row r="15658" spans="2:6" ht="15.75">
      <c r="B15658" s="188"/>
      <c r="C15658" s="188"/>
      <c r="D15658" s="203"/>
      <c r="E15658" s="203"/>
      <c r="F15658" s="203"/>
    </row>
    <row r="15659" spans="2:6" ht="15.75">
      <c r="B15659" s="188"/>
      <c r="C15659" s="188"/>
      <c r="D15659" s="203"/>
      <c r="E15659" s="203"/>
      <c r="F15659" s="203"/>
    </row>
    <row r="15660" spans="2:6" ht="15.75">
      <c r="B15660" s="188"/>
      <c r="C15660" s="188"/>
      <c r="D15660" s="203"/>
      <c r="E15660" s="203"/>
      <c r="F15660" s="203"/>
    </row>
    <row r="15661" spans="2:6" ht="15.75">
      <c r="B15661" s="188"/>
      <c r="C15661" s="188"/>
      <c r="D15661" s="203"/>
      <c r="E15661" s="203"/>
      <c r="F15661" s="203"/>
    </row>
    <row r="15662" spans="2:6" ht="15.75">
      <c r="B15662" s="188"/>
      <c r="C15662" s="188"/>
      <c r="D15662" s="203"/>
      <c r="E15662" s="203"/>
      <c r="F15662" s="203"/>
    </row>
    <row r="15663" spans="2:6" ht="15.75">
      <c r="B15663" s="188"/>
      <c r="C15663" s="188"/>
      <c r="D15663" s="203"/>
      <c r="E15663" s="203"/>
      <c r="F15663" s="203"/>
    </row>
    <row r="15664" spans="2:6" ht="15.75">
      <c r="B15664" s="188"/>
      <c r="C15664" s="188"/>
      <c r="D15664" s="203"/>
      <c r="E15664" s="203"/>
      <c r="F15664" s="203"/>
    </row>
    <row r="15665" spans="2:6" ht="15.75">
      <c r="B15665" s="188"/>
      <c r="C15665" s="188"/>
      <c r="D15665" s="203"/>
      <c r="E15665" s="203"/>
      <c r="F15665" s="203"/>
    </row>
    <row r="15666" spans="2:6" ht="15.75">
      <c r="B15666" s="188"/>
      <c r="C15666" s="188"/>
      <c r="D15666" s="203"/>
      <c r="E15666" s="203"/>
      <c r="F15666" s="203"/>
    </row>
    <row r="15667" spans="2:6" ht="15.75">
      <c r="B15667" s="188"/>
      <c r="C15667" s="188"/>
      <c r="D15667" s="203"/>
      <c r="E15667" s="203"/>
      <c r="F15667" s="203"/>
    </row>
    <row r="15668" spans="2:6" ht="15.75">
      <c r="B15668" s="188"/>
      <c r="C15668" s="188"/>
      <c r="D15668" s="203"/>
      <c r="E15668" s="203"/>
      <c r="F15668" s="203"/>
    </row>
    <row r="15669" spans="2:6" ht="15.75">
      <c r="B15669" s="188"/>
      <c r="C15669" s="188"/>
      <c r="D15669" s="203"/>
      <c r="E15669" s="203"/>
      <c r="F15669" s="203"/>
    </row>
    <row r="15670" spans="2:6" ht="15.75">
      <c r="B15670" s="188"/>
      <c r="C15670" s="188"/>
      <c r="D15670" s="203"/>
      <c r="E15670" s="203"/>
      <c r="F15670" s="203"/>
    </row>
    <row r="15671" spans="2:6" ht="15.75">
      <c r="B15671" s="188"/>
      <c r="C15671" s="188"/>
      <c r="D15671" s="203"/>
      <c r="E15671" s="203"/>
      <c r="F15671" s="203"/>
    </row>
    <row r="15672" spans="2:6" ht="15.75">
      <c r="B15672" s="188"/>
      <c r="C15672" s="188"/>
      <c r="D15672" s="203"/>
      <c r="E15672" s="203"/>
      <c r="F15672" s="203"/>
    </row>
    <row r="15673" spans="2:6" ht="15.75">
      <c r="B15673" s="188"/>
      <c r="C15673" s="188"/>
      <c r="D15673" s="203"/>
      <c r="E15673" s="203"/>
      <c r="F15673" s="203"/>
    </row>
    <row r="15674" spans="2:6" ht="15.75">
      <c r="B15674" s="188"/>
      <c r="C15674" s="188"/>
      <c r="D15674" s="203"/>
      <c r="E15674" s="203"/>
      <c r="F15674" s="203"/>
    </row>
    <row r="15675" spans="2:6" ht="15.75">
      <c r="B15675" s="188"/>
      <c r="C15675" s="188"/>
      <c r="D15675" s="203"/>
      <c r="E15675" s="203"/>
      <c r="F15675" s="203"/>
    </row>
    <row r="15676" spans="2:6" ht="15.75">
      <c r="B15676" s="188"/>
      <c r="C15676" s="188"/>
      <c r="D15676" s="203"/>
      <c r="E15676" s="203"/>
      <c r="F15676" s="203"/>
    </row>
    <row r="15677" spans="2:6" ht="15.75">
      <c r="B15677" s="188"/>
      <c r="C15677" s="188"/>
      <c r="D15677" s="203"/>
      <c r="E15677" s="203"/>
      <c r="F15677" s="203"/>
    </row>
    <row r="15678" spans="2:6" ht="15.75">
      <c r="B15678" s="188"/>
      <c r="C15678" s="188"/>
      <c r="D15678" s="203"/>
      <c r="E15678" s="203"/>
      <c r="F15678" s="203"/>
    </row>
    <row r="15679" spans="2:6" ht="15.75">
      <c r="B15679" s="188"/>
      <c r="C15679" s="188"/>
      <c r="D15679" s="203"/>
      <c r="E15679" s="203"/>
      <c r="F15679" s="203"/>
    </row>
    <row r="15680" spans="2:6" ht="15.75">
      <c r="B15680" s="188"/>
      <c r="C15680" s="188"/>
      <c r="D15680" s="203"/>
      <c r="E15680" s="203"/>
      <c r="F15680" s="203"/>
    </row>
    <row r="15681" spans="2:6" ht="15.75">
      <c r="B15681" s="188"/>
      <c r="C15681" s="188"/>
      <c r="D15681" s="203"/>
      <c r="E15681" s="203"/>
      <c r="F15681" s="203"/>
    </row>
    <row r="15682" spans="2:6" ht="15.75">
      <c r="B15682" s="188"/>
      <c r="C15682" s="188"/>
      <c r="D15682" s="203"/>
      <c r="E15682" s="203"/>
      <c r="F15682" s="203"/>
    </row>
    <row r="15683" spans="2:6" ht="15.75">
      <c r="B15683" s="188"/>
      <c r="C15683" s="188"/>
      <c r="D15683" s="203"/>
      <c r="E15683" s="203"/>
      <c r="F15683" s="203"/>
    </row>
    <row r="15684" spans="2:6" ht="15.75">
      <c r="B15684" s="188"/>
      <c r="C15684" s="188"/>
      <c r="D15684" s="203"/>
      <c r="E15684" s="203"/>
      <c r="F15684" s="203"/>
    </row>
    <row r="15685" spans="2:6" ht="15.75">
      <c r="B15685" s="188"/>
      <c r="C15685" s="188"/>
      <c r="D15685" s="203"/>
      <c r="E15685" s="203"/>
      <c r="F15685" s="203"/>
    </row>
    <row r="15686" spans="2:6" ht="15.75">
      <c r="B15686" s="188"/>
      <c r="C15686" s="188"/>
      <c r="D15686" s="203"/>
      <c r="E15686" s="203"/>
      <c r="F15686" s="203"/>
    </row>
    <row r="15687" spans="2:6" ht="15.75">
      <c r="B15687" s="188"/>
      <c r="C15687" s="188"/>
      <c r="D15687" s="203"/>
      <c r="E15687" s="203"/>
      <c r="F15687" s="203"/>
    </row>
    <row r="15688" spans="2:6" ht="15.75">
      <c r="B15688" s="188"/>
      <c r="C15688" s="188"/>
      <c r="D15688" s="203"/>
      <c r="E15688" s="203"/>
      <c r="F15688" s="203"/>
    </row>
    <row r="15689" spans="2:6" ht="15.75">
      <c r="B15689" s="188"/>
      <c r="C15689" s="188"/>
      <c r="D15689" s="203"/>
      <c r="E15689" s="203"/>
      <c r="F15689" s="203"/>
    </row>
    <row r="15690" spans="2:6" ht="15.75">
      <c r="B15690" s="188"/>
      <c r="C15690" s="188"/>
      <c r="D15690" s="203"/>
      <c r="E15690" s="203"/>
      <c r="F15690" s="203"/>
    </row>
    <row r="15691" spans="2:6" ht="15.75">
      <c r="B15691" s="188"/>
      <c r="C15691" s="188"/>
      <c r="D15691" s="203"/>
      <c r="E15691" s="203"/>
      <c r="F15691" s="203"/>
    </row>
    <row r="15692" spans="2:6" ht="15.75">
      <c r="B15692" s="188"/>
      <c r="C15692" s="188"/>
      <c r="D15692" s="203"/>
      <c r="E15692" s="203"/>
      <c r="F15692" s="203"/>
    </row>
    <row r="15693" spans="2:6" ht="15.75">
      <c r="B15693" s="188"/>
      <c r="C15693" s="188"/>
      <c r="D15693" s="203"/>
      <c r="E15693" s="203"/>
      <c r="F15693" s="203"/>
    </row>
    <row r="15694" spans="2:6" ht="15.75">
      <c r="B15694" s="188"/>
      <c r="C15694" s="188"/>
      <c r="D15694" s="203"/>
      <c r="E15694" s="203"/>
      <c r="F15694" s="203"/>
    </row>
    <row r="15695" spans="2:6" ht="15.75">
      <c r="B15695" s="188"/>
      <c r="C15695" s="188"/>
      <c r="D15695" s="203"/>
      <c r="E15695" s="203"/>
      <c r="F15695" s="203"/>
    </row>
    <row r="15696" spans="2:6" ht="15.75">
      <c r="B15696" s="188"/>
      <c r="C15696" s="188"/>
      <c r="D15696" s="203"/>
      <c r="E15696" s="203"/>
      <c r="F15696" s="203"/>
    </row>
    <row r="15697" spans="2:6" ht="15.75">
      <c r="B15697" s="188"/>
      <c r="C15697" s="188"/>
      <c r="D15697" s="203"/>
      <c r="E15697" s="203"/>
      <c r="F15697" s="203"/>
    </row>
    <row r="15698" spans="2:6" ht="15.75">
      <c r="B15698" s="188"/>
      <c r="C15698" s="188"/>
      <c r="D15698" s="203"/>
      <c r="E15698" s="203"/>
      <c r="F15698" s="203"/>
    </row>
    <row r="15699" spans="2:6" ht="15.75">
      <c r="B15699" s="188"/>
      <c r="C15699" s="188"/>
      <c r="D15699" s="203"/>
      <c r="E15699" s="203"/>
      <c r="F15699" s="203"/>
    </row>
    <row r="15700" spans="2:6" ht="15.75">
      <c r="B15700" s="188"/>
      <c r="C15700" s="188"/>
      <c r="D15700" s="203"/>
      <c r="E15700" s="203"/>
      <c r="F15700" s="203"/>
    </row>
    <row r="15701" spans="2:6" ht="15.75">
      <c r="B15701" s="188"/>
      <c r="C15701" s="188"/>
      <c r="D15701" s="203"/>
      <c r="E15701" s="203"/>
      <c r="F15701" s="203"/>
    </row>
    <row r="15702" spans="2:6" ht="15.75">
      <c r="B15702" s="188"/>
      <c r="C15702" s="188"/>
      <c r="D15702" s="203"/>
      <c r="E15702" s="203"/>
      <c r="F15702" s="203"/>
    </row>
    <row r="15703" spans="2:6" ht="15.75">
      <c r="B15703" s="188"/>
      <c r="C15703" s="188"/>
      <c r="D15703" s="203"/>
      <c r="E15703" s="203"/>
      <c r="F15703" s="203"/>
    </row>
    <row r="15704" spans="2:6" ht="15.75">
      <c r="B15704" s="188"/>
      <c r="C15704" s="188"/>
      <c r="D15704" s="203"/>
      <c r="E15704" s="203"/>
      <c r="F15704" s="203"/>
    </row>
    <row r="15705" spans="2:6" ht="15.75">
      <c r="B15705" s="188"/>
      <c r="C15705" s="188"/>
      <c r="D15705" s="203"/>
      <c r="E15705" s="203"/>
      <c r="F15705" s="203"/>
    </row>
    <row r="15706" spans="2:6" ht="15.75">
      <c r="B15706" s="188"/>
      <c r="C15706" s="188"/>
      <c r="D15706" s="203"/>
      <c r="E15706" s="203"/>
      <c r="F15706" s="203"/>
    </row>
    <row r="15707" spans="2:6" ht="15.75">
      <c r="B15707" s="188"/>
      <c r="C15707" s="188"/>
      <c r="D15707" s="203"/>
      <c r="E15707" s="203"/>
      <c r="F15707" s="203"/>
    </row>
    <row r="15708" spans="2:6" ht="15.75">
      <c r="B15708" s="188"/>
      <c r="C15708" s="188"/>
      <c r="D15708" s="203"/>
      <c r="E15708" s="203"/>
      <c r="F15708" s="203"/>
    </row>
    <row r="15709" spans="2:6" ht="15.75">
      <c r="B15709" s="188"/>
      <c r="C15709" s="188"/>
      <c r="D15709" s="203"/>
      <c r="E15709" s="203"/>
      <c r="F15709" s="203"/>
    </row>
    <row r="15710" spans="2:6" ht="15.75">
      <c r="B15710" s="188"/>
      <c r="C15710" s="188"/>
      <c r="D15710" s="203"/>
      <c r="E15710" s="203"/>
      <c r="F15710" s="203"/>
    </row>
    <row r="15711" spans="2:6" ht="15.75">
      <c r="B15711" s="188"/>
      <c r="C15711" s="188"/>
      <c r="D15711" s="203"/>
      <c r="E15711" s="203"/>
      <c r="F15711" s="203"/>
    </row>
    <row r="15712" spans="2:6" ht="15.75">
      <c r="B15712" s="188"/>
      <c r="C15712" s="188"/>
      <c r="D15712" s="203"/>
      <c r="E15712" s="203"/>
      <c r="F15712" s="203"/>
    </row>
    <row r="15713" spans="2:6" ht="15.75">
      <c r="B15713" s="188"/>
      <c r="C15713" s="188"/>
      <c r="D15713" s="203"/>
      <c r="E15713" s="203"/>
      <c r="F15713" s="203"/>
    </row>
    <row r="15714" spans="2:6" ht="15.75">
      <c r="B15714" s="188"/>
      <c r="C15714" s="188"/>
      <c r="D15714" s="203"/>
      <c r="E15714" s="203"/>
      <c r="F15714" s="203"/>
    </row>
    <row r="15715" spans="2:6" ht="15.75">
      <c r="B15715" s="188"/>
      <c r="C15715" s="188"/>
      <c r="D15715" s="203"/>
      <c r="E15715" s="203"/>
      <c r="F15715" s="203"/>
    </row>
    <row r="15716" spans="2:6" ht="15.75">
      <c r="B15716" s="188"/>
      <c r="C15716" s="188"/>
      <c r="D15716" s="203"/>
      <c r="E15716" s="203"/>
      <c r="F15716" s="203"/>
    </row>
    <row r="15717" spans="2:6" ht="15.75">
      <c r="B15717" s="188"/>
      <c r="C15717" s="188"/>
      <c r="D15717" s="203"/>
      <c r="E15717" s="203"/>
      <c r="F15717" s="203"/>
    </row>
    <row r="15718" spans="2:6" ht="15.75">
      <c r="B15718" s="188"/>
      <c r="C15718" s="188"/>
      <c r="D15718" s="203"/>
      <c r="E15718" s="203"/>
      <c r="F15718" s="203"/>
    </row>
    <row r="15719" spans="2:6" ht="15.75">
      <c r="B15719" s="188"/>
      <c r="C15719" s="188"/>
      <c r="D15719" s="203"/>
      <c r="E15719" s="203"/>
      <c r="F15719" s="203"/>
    </row>
    <row r="15720" spans="2:6" ht="15.75">
      <c r="B15720" s="188"/>
      <c r="C15720" s="188"/>
      <c r="D15720" s="203"/>
      <c r="E15720" s="203"/>
      <c r="F15720" s="203"/>
    </row>
    <row r="15721" spans="2:6" ht="15.75">
      <c r="B15721" s="188"/>
      <c r="C15721" s="188"/>
      <c r="D15721" s="203"/>
      <c r="E15721" s="203"/>
      <c r="F15721" s="203"/>
    </row>
    <row r="15722" spans="2:6" ht="15.75">
      <c r="B15722" s="188"/>
      <c r="C15722" s="188"/>
      <c r="D15722" s="203"/>
      <c r="E15722" s="203"/>
      <c r="F15722" s="203"/>
    </row>
    <row r="15723" spans="2:6" ht="15.75">
      <c r="B15723" s="188"/>
      <c r="C15723" s="188"/>
      <c r="D15723" s="203"/>
      <c r="E15723" s="203"/>
      <c r="F15723" s="203"/>
    </row>
    <row r="15724" spans="2:6" ht="15.75">
      <c r="B15724" s="188"/>
      <c r="C15724" s="188"/>
      <c r="D15724" s="203"/>
      <c r="E15724" s="203"/>
      <c r="F15724" s="203"/>
    </row>
    <row r="15725" spans="2:6" ht="15.75">
      <c r="B15725" s="188"/>
      <c r="C15725" s="188"/>
      <c r="D15725" s="203"/>
      <c r="E15725" s="203"/>
      <c r="F15725" s="203"/>
    </row>
    <row r="15726" spans="2:6" ht="15.75">
      <c r="B15726" s="188"/>
      <c r="C15726" s="188"/>
      <c r="D15726" s="203"/>
      <c r="E15726" s="203"/>
      <c r="F15726" s="203"/>
    </row>
    <row r="15727" spans="2:6" ht="15.75">
      <c r="B15727" s="188"/>
      <c r="C15727" s="188"/>
      <c r="D15727" s="203"/>
      <c r="E15727" s="203"/>
      <c r="F15727" s="203"/>
    </row>
    <row r="15728" spans="2:6" ht="15.75">
      <c r="B15728" s="188"/>
      <c r="C15728" s="188"/>
      <c r="D15728" s="203"/>
      <c r="E15728" s="203"/>
      <c r="F15728" s="203"/>
    </row>
    <row r="15729" spans="2:6" ht="15.75">
      <c r="B15729" s="188"/>
      <c r="C15729" s="188"/>
      <c r="D15729" s="203"/>
      <c r="E15729" s="203"/>
      <c r="F15729" s="203"/>
    </row>
    <row r="15730" spans="2:6" ht="15.75">
      <c r="B15730" s="188"/>
      <c r="C15730" s="188"/>
      <c r="D15730" s="203"/>
      <c r="E15730" s="203"/>
      <c r="F15730" s="203"/>
    </row>
    <row r="15731" spans="2:6" ht="15.75">
      <c r="B15731" s="188"/>
      <c r="C15731" s="188"/>
      <c r="D15731" s="203"/>
      <c r="E15731" s="203"/>
      <c r="F15731" s="203"/>
    </row>
    <row r="15732" spans="2:6" ht="15.75">
      <c r="B15732" s="188"/>
      <c r="C15732" s="188"/>
      <c r="D15732" s="203"/>
      <c r="E15732" s="203"/>
      <c r="F15732" s="203"/>
    </row>
    <row r="15733" spans="2:6" ht="15.75">
      <c r="B15733" s="188"/>
      <c r="C15733" s="188"/>
      <c r="D15733" s="203"/>
      <c r="E15733" s="203"/>
      <c r="F15733" s="203"/>
    </row>
    <row r="15734" spans="2:6" ht="15.75">
      <c r="B15734" s="188"/>
      <c r="C15734" s="188"/>
      <c r="D15734" s="203"/>
      <c r="E15734" s="203"/>
      <c r="F15734" s="203"/>
    </row>
    <row r="15735" spans="2:6" ht="15.75">
      <c r="B15735" s="188"/>
      <c r="C15735" s="188"/>
      <c r="D15735" s="203"/>
      <c r="E15735" s="203"/>
      <c r="F15735" s="203"/>
    </row>
    <row r="15736" spans="2:6" ht="15.75">
      <c r="B15736" s="188"/>
      <c r="C15736" s="188"/>
      <c r="D15736" s="203"/>
      <c r="E15736" s="203"/>
      <c r="F15736" s="203"/>
    </row>
    <row r="15737" spans="2:6" ht="15.75">
      <c r="B15737" s="188"/>
      <c r="C15737" s="188"/>
      <c r="D15737" s="203"/>
      <c r="E15737" s="203"/>
      <c r="F15737" s="203"/>
    </row>
    <row r="15738" spans="2:6" ht="15.75">
      <c r="B15738" s="188"/>
      <c r="C15738" s="188"/>
      <c r="D15738" s="203"/>
      <c r="E15738" s="203"/>
      <c r="F15738" s="203"/>
    </row>
    <row r="15739" spans="2:6" ht="15.75">
      <c r="B15739" s="188"/>
      <c r="C15739" s="188"/>
      <c r="D15739" s="203"/>
      <c r="E15739" s="203"/>
      <c r="F15739" s="203"/>
    </row>
    <row r="15740" spans="2:6" ht="15.75">
      <c r="B15740" s="188"/>
      <c r="C15740" s="188"/>
      <c r="D15740" s="203"/>
      <c r="E15740" s="203"/>
      <c r="F15740" s="203"/>
    </row>
    <row r="15741" spans="2:6" ht="15.75">
      <c r="B15741" s="188"/>
      <c r="C15741" s="188"/>
      <c r="D15741" s="203"/>
      <c r="E15741" s="203"/>
      <c r="F15741" s="203"/>
    </row>
    <row r="15742" spans="2:6" ht="15.75">
      <c r="B15742" s="188"/>
      <c r="C15742" s="188"/>
      <c r="D15742" s="203"/>
      <c r="E15742" s="203"/>
      <c r="F15742" s="203"/>
    </row>
    <row r="15743" spans="2:6" ht="15.75">
      <c r="B15743" s="188"/>
      <c r="C15743" s="188"/>
      <c r="D15743" s="203"/>
      <c r="E15743" s="203"/>
      <c r="F15743" s="203"/>
    </row>
    <row r="15744" spans="2:6" ht="15.75">
      <c r="B15744" s="188"/>
      <c r="C15744" s="188"/>
      <c r="D15744" s="203"/>
      <c r="E15744" s="203"/>
      <c r="F15744" s="203"/>
    </row>
    <row r="15745" spans="2:6" ht="15.75">
      <c r="B15745" s="188"/>
      <c r="C15745" s="188"/>
      <c r="D15745" s="203"/>
      <c r="E15745" s="203"/>
      <c r="F15745" s="203"/>
    </row>
    <row r="15746" spans="2:6" ht="15.75">
      <c r="B15746" s="188"/>
      <c r="C15746" s="188"/>
      <c r="D15746" s="203"/>
      <c r="E15746" s="203"/>
      <c r="F15746" s="203"/>
    </row>
    <row r="15747" spans="2:6" ht="15.75">
      <c r="B15747" s="188"/>
      <c r="C15747" s="188"/>
      <c r="D15747" s="203"/>
      <c r="E15747" s="203"/>
      <c r="F15747" s="203"/>
    </row>
    <row r="15748" spans="2:6" ht="15.75">
      <c r="B15748" s="188"/>
      <c r="C15748" s="188"/>
      <c r="D15748" s="203"/>
      <c r="E15748" s="203"/>
      <c r="F15748" s="203"/>
    </row>
    <row r="15749" spans="2:6" ht="15.75">
      <c r="B15749" s="188"/>
      <c r="C15749" s="188"/>
      <c r="D15749" s="203"/>
      <c r="E15749" s="203"/>
      <c r="F15749" s="203"/>
    </row>
    <row r="15750" spans="2:6" ht="15.75">
      <c r="B15750" s="188"/>
      <c r="C15750" s="188"/>
      <c r="D15750" s="203"/>
      <c r="E15750" s="203"/>
      <c r="F15750" s="203"/>
    </row>
    <row r="15751" spans="2:6" ht="15.75">
      <c r="B15751" s="188"/>
      <c r="C15751" s="188"/>
      <c r="D15751" s="203"/>
      <c r="E15751" s="203"/>
      <c r="F15751" s="203"/>
    </row>
    <row r="15752" spans="2:6" ht="15.75">
      <c r="B15752" s="188"/>
      <c r="C15752" s="188"/>
      <c r="D15752" s="203"/>
      <c r="E15752" s="203"/>
      <c r="F15752" s="203"/>
    </row>
    <row r="15753" spans="2:6" ht="15.75">
      <c r="B15753" s="188"/>
      <c r="C15753" s="188"/>
      <c r="D15753" s="203"/>
      <c r="E15753" s="203"/>
      <c r="F15753" s="203"/>
    </row>
    <row r="15754" spans="2:6" ht="15.75">
      <c r="B15754" s="188"/>
      <c r="C15754" s="188"/>
      <c r="D15754" s="203"/>
      <c r="E15754" s="203"/>
      <c r="F15754" s="203"/>
    </row>
    <row r="15755" spans="2:6" ht="15.75">
      <c r="B15755" s="188"/>
      <c r="C15755" s="188"/>
      <c r="D15755" s="203"/>
      <c r="E15755" s="203"/>
      <c r="F15755" s="203"/>
    </row>
    <row r="15756" spans="2:6" ht="15.75">
      <c r="B15756" s="188"/>
      <c r="C15756" s="188"/>
      <c r="D15756" s="203"/>
      <c r="E15756" s="203"/>
      <c r="F15756" s="203"/>
    </row>
    <row r="15757" spans="2:6" ht="15.75">
      <c r="B15757" s="188"/>
      <c r="C15757" s="188"/>
      <c r="D15757" s="203"/>
      <c r="E15757" s="203"/>
      <c r="F15757" s="203"/>
    </row>
    <row r="15758" spans="2:6" ht="15.75">
      <c r="B15758" s="188"/>
      <c r="C15758" s="188"/>
      <c r="D15758" s="203"/>
      <c r="E15758" s="203"/>
      <c r="F15758" s="203"/>
    </row>
    <row r="15759" spans="2:6" ht="15.75">
      <c r="B15759" s="188"/>
      <c r="C15759" s="188"/>
      <c r="D15759" s="203"/>
      <c r="E15759" s="203"/>
      <c r="F15759" s="203"/>
    </row>
    <row r="15760" spans="2:6" ht="15.75">
      <c r="B15760" s="188"/>
      <c r="C15760" s="188"/>
      <c r="D15760" s="203"/>
      <c r="E15760" s="203"/>
      <c r="F15760" s="203"/>
    </row>
    <row r="15761" spans="2:6" ht="15.75">
      <c r="B15761" s="188"/>
      <c r="C15761" s="188"/>
      <c r="D15761" s="203"/>
      <c r="E15761" s="203"/>
      <c r="F15761" s="203"/>
    </row>
    <row r="15762" spans="2:6" ht="15.75">
      <c r="B15762" s="188"/>
      <c r="C15762" s="188"/>
      <c r="D15762" s="203"/>
      <c r="E15762" s="203"/>
      <c r="F15762" s="203"/>
    </row>
    <row r="15763" spans="2:6" ht="15.75">
      <c r="B15763" s="188"/>
      <c r="C15763" s="188"/>
      <c r="D15763" s="203"/>
      <c r="E15763" s="203"/>
      <c r="F15763" s="203"/>
    </row>
    <row r="15764" spans="2:6" ht="15.75">
      <c r="B15764" s="188"/>
      <c r="C15764" s="188"/>
      <c r="D15764" s="203"/>
      <c r="E15764" s="203"/>
      <c r="F15764" s="203"/>
    </row>
    <row r="15765" spans="2:6" ht="15.75">
      <c r="B15765" s="188"/>
      <c r="C15765" s="188"/>
      <c r="D15765" s="203"/>
      <c r="E15765" s="203"/>
      <c r="F15765" s="203"/>
    </row>
    <row r="15766" spans="2:6" ht="15.75">
      <c r="B15766" s="188"/>
      <c r="C15766" s="188"/>
      <c r="D15766" s="203"/>
      <c r="E15766" s="203"/>
      <c r="F15766" s="203"/>
    </row>
    <row r="15767" spans="2:6" ht="15.75">
      <c r="B15767" s="188"/>
      <c r="C15767" s="188"/>
      <c r="D15767" s="203"/>
      <c r="E15767" s="203"/>
      <c r="F15767" s="203"/>
    </row>
    <row r="15768" spans="2:6" ht="15.75">
      <c r="B15768" s="188"/>
      <c r="C15768" s="188"/>
      <c r="D15768" s="203"/>
      <c r="E15768" s="203"/>
      <c r="F15768" s="203"/>
    </row>
    <row r="15769" spans="2:6" ht="15.75">
      <c r="B15769" s="188"/>
      <c r="C15769" s="188"/>
      <c r="D15769" s="203"/>
      <c r="E15769" s="203"/>
      <c r="F15769" s="203"/>
    </row>
    <row r="15770" spans="2:6" ht="15.75">
      <c r="B15770" s="188"/>
      <c r="C15770" s="188"/>
      <c r="D15770" s="203"/>
      <c r="E15770" s="203"/>
      <c r="F15770" s="203"/>
    </row>
    <row r="15771" spans="2:6" ht="15.75">
      <c r="B15771" s="188"/>
      <c r="C15771" s="188"/>
      <c r="D15771" s="203"/>
      <c r="E15771" s="203"/>
      <c r="F15771" s="203"/>
    </row>
    <row r="15772" spans="2:6" ht="15.75">
      <c r="B15772" s="188"/>
      <c r="C15772" s="188"/>
      <c r="D15772" s="203"/>
      <c r="E15772" s="203"/>
      <c r="F15772" s="203"/>
    </row>
    <row r="15773" spans="2:6" ht="15.75">
      <c r="B15773" s="188"/>
      <c r="C15773" s="188"/>
      <c r="D15773" s="203"/>
      <c r="E15773" s="203"/>
      <c r="F15773" s="203"/>
    </row>
    <row r="15774" spans="2:6" ht="15.75">
      <c r="B15774" s="188"/>
      <c r="C15774" s="188"/>
      <c r="D15774" s="203"/>
      <c r="E15774" s="203"/>
      <c r="F15774" s="203"/>
    </row>
    <row r="15775" spans="2:6" ht="15.75">
      <c r="B15775" s="188"/>
      <c r="C15775" s="188"/>
      <c r="D15775" s="203"/>
      <c r="E15775" s="203"/>
      <c r="F15775" s="203"/>
    </row>
    <row r="15776" spans="2:6" ht="15.75">
      <c r="B15776" s="188"/>
      <c r="C15776" s="188"/>
      <c r="D15776" s="203"/>
      <c r="E15776" s="203"/>
      <c r="F15776" s="203"/>
    </row>
    <row r="15777" spans="2:6" ht="15.75">
      <c r="B15777" s="188"/>
      <c r="C15777" s="188"/>
      <c r="D15777" s="203"/>
      <c r="E15777" s="203"/>
      <c r="F15777" s="203"/>
    </row>
    <row r="15778" spans="2:6" ht="15.75">
      <c r="B15778" s="188"/>
      <c r="C15778" s="188"/>
      <c r="D15778" s="203"/>
      <c r="E15778" s="203"/>
      <c r="F15778" s="203"/>
    </row>
    <row r="15779" spans="2:6" ht="15.75">
      <c r="B15779" s="188"/>
      <c r="C15779" s="188"/>
      <c r="D15779" s="203"/>
      <c r="E15779" s="203"/>
      <c r="F15779" s="203"/>
    </row>
    <row r="15780" spans="2:6" ht="15.75">
      <c r="B15780" s="188"/>
      <c r="C15780" s="188"/>
      <c r="D15780" s="203"/>
      <c r="E15780" s="203"/>
      <c r="F15780" s="203"/>
    </row>
    <row r="15781" spans="2:6" ht="15.75">
      <c r="B15781" s="188"/>
      <c r="C15781" s="188"/>
      <c r="D15781" s="203"/>
      <c r="E15781" s="203"/>
      <c r="F15781" s="203"/>
    </row>
    <row r="15782" spans="2:6" ht="15.75">
      <c r="B15782" s="188"/>
      <c r="C15782" s="188"/>
      <c r="D15782" s="203"/>
      <c r="E15782" s="203"/>
      <c r="F15782" s="203"/>
    </row>
    <row r="15783" spans="2:6" ht="15.75">
      <c r="B15783" s="188"/>
      <c r="C15783" s="188"/>
      <c r="D15783" s="203"/>
      <c r="E15783" s="203"/>
      <c r="F15783" s="203"/>
    </row>
    <row r="15784" spans="2:6" ht="15.75">
      <c r="B15784" s="188"/>
      <c r="C15784" s="188"/>
      <c r="D15784" s="203"/>
      <c r="E15784" s="203"/>
      <c r="F15784" s="203"/>
    </row>
    <row r="15785" spans="2:6" ht="15.75">
      <c r="B15785" s="188"/>
      <c r="C15785" s="188"/>
      <c r="D15785" s="203"/>
      <c r="E15785" s="203"/>
      <c r="F15785" s="203"/>
    </row>
    <row r="15786" spans="2:6" ht="15.75">
      <c r="B15786" s="188"/>
      <c r="C15786" s="188"/>
      <c r="D15786" s="203"/>
      <c r="E15786" s="203"/>
      <c r="F15786" s="203"/>
    </row>
    <row r="15787" spans="2:6" ht="15.75">
      <c r="B15787" s="188"/>
      <c r="C15787" s="188"/>
      <c r="D15787" s="203"/>
      <c r="E15787" s="203"/>
      <c r="F15787" s="203"/>
    </row>
    <row r="15788" spans="2:6" ht="15.75">
      <c r="B15788" s="188"/>
      <c r="C15788" s="188"/>
      <c r="D15788" s="203"/>
      <c r="E15788" s="203"/>
      <c r="F15788" s="203"/>
    </row>
    <row r="15789" spans="2:6" ht="15.75">
      <c r="B15789" s="188"/>
      <c r="C15789" s="188"/>
      <c r="D15789" s="203"/>
      <c r="E15789" s="203"/>
      <c r="F15789" s="203"/>
    </row>
    <row r="15790" spans="2:6" ht="15.75">
      <c r="B15790" s="188"/>
      <c r="C15790" s="188"/>
      <c r="D15790" s="203"/>
      <c r="E15790" s="203"/>
      <c r="F15790" s="203"/>
    </row>
    <row r="15791" spans="2:6" ht="15.75">
      <c r="B15791" s="188"/>
      <c r="C15791" s="188"/>
      <c r="D15791" s="203"/>
      <c r="E15791" s="203"/>
      <c r="F15791" s="203"/>
    </row>
    <row r="15792" spans="2:6" ht="15.75">
      <c r="B15792" s="188"/>
      <c r="C15792" s="188"/>
      <c r="D15792" s="203"/>
      <c r="E15792" s="203"/>
      <c r="F15792" s="203"/>
    </row>
    <row r="15793" spans="2:6" ht="15.75">
      <c r="B15793" s="188"/>
      <c r="C15793" s="188"/>
      <c r="D15793" s="203"/>
      <c r="E15793" s="203"/>
      <c r="F15793" s="203"/>
    </row>
    <row r="15794" spans="2:6" ht="15.75">
      <c r="B15794" s="188"/>
      <c r="C15794" s="188"/>
      <c r="D15794" s="203"/>
      <c r="E15794" s="203"/>
      <c r="F15794" s="203"/>
    </row>
    <row r="15795" spans="2:6" ht="15.75">
      <c r="B15795" s="188"/>
      <c r="C15795" s="188"/>
      <c r="D15795" s="203"/>
      <c r="E15795" s="203"/>
      <c r="F15795" s="203"/>
    </row>
    <row r="15796" spans="2:6" ht="15.75">
      <c r="B15796" s="188"/>
      <c r="C15796" s="188"/>
      <c r="D15796" s="203"/>
      <c r="E15796" s="203"/>
      <c r="F15796" s="203"/>
    </row>
    <row r="15797" spans="2:6" ht="15.75">
      <c r="B15797" s="188"/>
      <c r="C15797" s="188"/>
      <c r="D15797" s="203"/>
      <c r="E15797" s="203"/>
      <c r="F15797" s="203"/>
    </row>
    <row r="15798" spans="2:6" ht="15.75">
      <c r="B15798" s="188"/>
      <c r="C15798" s="188"/>
      <c r="D15798" s="203"/>
      <c r="E15798" s="203"/>
      <c r="F15798" s="203"/>
    </row>
    <row r="15799" spans="2:6" ht="15.75">
      <c r="B15799" s="188"/>
      <c r="C15799" s="188"/>
      <c r="D15799" s="203"/>
      <c r="E15799" s="203"/>
      <c r="F15799" s="203"/>
    </row>
    <row r="15800" spans="2:6" ht="15.75">
      <c r="B15800" s="188"/>
      <c r="C15800" s="188"/>
      <c r="D15800" s="203"/>
      <c r="E15800" s="203"/>
      <c r="F15800" s="203"/>
    </row>
    <row r="15801" spans="2:6" ht="15.75">
      <c r="B15801" s="188"/>
      <c r="C15801" s="188"/>
      <c r="D15801" s="203"/>
      <c r="E15801" s="203"/>
      <c r="F15801" s="203"/>
    </row>
    <row r="15802" spans="2:6" ht="15.75">
      <c r="B15802" s="188"/>
      <c r="C15802" s="188"/>
      <c r="D15802" s="203"/>
      <c r="E15802" s="203"/>
      <c r="F15802" s="203"/>
    </row>
    <row r="15803" spans="2:6" ht="15.75">
      <c r="B15803" s="188"/>
      <c r="C15803" s="188"/>
      <c r="D15803" s="203"/>
      <c r="E15803" s="203"/>
      <c r="F15803" s="203"/>
    </row>
    <row r="15804" spans="2:6" ht="15.75">
      <c r="B15804" s="188"/>
      <c r="C15804" s="188"/>
      <c r="D15804" s="203"/>
      <c r="E15804" s="203"/>
      <c r="F15804" s="203"/>
    </row>
    <row r="15805" spans="2:6" ht="15.75">
      <c r="B15805" s="188"/>
      <c r="C15805" s="188"/>
      <c r="D15805" s="203"/>
      <c r="E15805" s="203"/>
      <c r="F15805" s="203"/>
    </row>
    <row r="15806" spans="2:6" ht="15.75">
      <c r="B15806" s="188"/>
      <c r="C15806" s="188"/>
      <c r="D15806" s="203"/>
      <c r="E15806" s="203"/>
      <c r="F15806" s="203"/>
    </row>
    <row r="15807" spans="2:6" ht="15.75">
      <c r="B15807" s="188"/>
      <c r="C15807" s="188"/>
      <c r="D15807" s="203"/>
      <c r="E15807" s="203"/>
      <c r="F15807" s="203"/>
    </row>
    <row r="15808" spans="2:6" ht="15.75">
      <c r="B15808" s="188"/>
      <c r="C15808" s="188"/>
      <c r="D15808" s="203"/>
      <c r="E15808" s="203"/>
      <c r="F15808" s="203"/>
    </row>
    <row r="15809" spans="2:6" ht="15.75">
      <c r="B15809" s="188"/>
      <c r="C15809" s="188"/>
      <c r="D15809" s="203"/>
      <c r="E15809" s="203"/>
      <c r="F15809" s="203"/>
    </row>
    <row r="15810" spans="2:6" ht="15.75">
      <c r="B15810" s="188"/>
      <c r="C15810" s="188"/>
      <c r="D15810" s="203"/>
      <c r="E15810" s="203"/>
      <c r="F15810" s="203"/>
    </row>
    <row r="15811" spans="2:6" ht="15.75">
      <c r="B15811" s="188"/>
      <c r="C15811" s="188"/>
      <c r="D15811" s="203"/>
      <c r="E15811" s="203"/>
      <c r="F15811" s="203"/>
    </row>
    <row r="15812" spans="2:6" ht="15.75">
      <c r="B15812" s="188"/>
      <c r="C15812" s="188"/>
      <c r="D15812" s="203"/>
      <c r="E15812" s="203"/>
      <c r="F15812" s="203"/>
    </row>
    <row r="15813" spans="2:6" ht="15.75">
      <c r="B15813" s="188"/>
      <c r="C15813" s="188"/>
      <c r="D15813" s="203"/>
      <c r="E15813" s="203"/>
      <c r="F15813" s="203"/>
    </row>
    <row r="15814" spans="2:6" ht="15.75">
      <c r="B15814" s="188"/>
      <c r="C15814" s="188"/>
      <c r="D15814" s="203"/>
      <c r="E15814" s="203"/>
      <c r="F15814" s="203"/>
    </row>
    <row r="15815" spans="2:6" ht="15.75">
      <c r="B15815" s="188"/>
      <c r="C15815" s="188"/>
      <c r="D15815" s="203"/>
      <c r="E15815" s="203"/>
      <c r="F15815" s="203"/>
    </row>
    <row r="15816" spans="2:6" ht="15.75">
      <c r="B15816" s="188"/>
      <c r="C15816" s="188"/>
      <c r="D15816" s="203"/>
      <c r="E15816" s="203"/>
      <c r="F15816" s="203"/>
    </row>
    <row r="15817" spans="2:6" ht="15.75">
      <c r="B15817" s="188"/>
      <c r="C15817" s="188"/>
      <c r="D15817" s="203"/>
      <c r="E15817" s="203"/>
      <c r="F15817" s="203"/>
    </row>
    <row r="15818" spans="2:6" ht="15.75">
      <c r="B15818" s="188"/>
      <c r="C15818" s="188"/>
      <c r="D15818" s="203"/>
      <c r="E15818" s="203"/>
      <c r="F15818" s="203"/>
    </row>
    <row r="15819" spans="2:6" ht="15.75">
      <c r="B15819" s="188"/>
      <c r="C15819" s="188"/>
      <c r="D15819" s="203"/>
      <c r="E15819" s="203"/>
      <c r="F15819" s="203"/>
    </row>
    <row r="15820" spans="2:6" ht="15.75">
      <c r="B15820" s="188"/>
      <c r="C15820" s="188"/>
      <c r="D15820" s="203"/>
      <c r="E15820" s="203"/>
      <c r="F15820" s="203"/>
    </row>
    <row r="15821" spans="2:6" ht="15.75">
      <c r="B15821" s="188"/>
      <c r="C15821" s="188"/>
      <c r="D15821" s="203"/>
      <c r="E15821" s="203"/>
      <c r="F15821" s="203"/>
    </row>
    <row r="15822" spans="2:6" ht="15.75">
      <c r="B15822" s="188"/>
      <c r="C15822" s="188"/>
      <c r="D15822" s="203"/>
      <c r="E15822" s="203"/>
      <c r="F15822" s="203"/>
    </row>
    <row r="15823" spans="2:6" ht="15.75">
      <c r="B15823" s="188"/>
      <c r="C15823" s="188"/>
      <c r="D15823" s="203"/>
      <c r="E15823" s="203"/>
      <c r="F15823" s="203"/>
    </row>
    <row r="15824" spans="2:6" ht="15.75">
      <c r="B15824" s="188"/>
      <c r="C15824" s="188"/>
      <c r="D15824" s="203"/>
      <c r="E15824" s="203"/>
      <c r="F15824" s="203"/>
    </row>
    <row r="15825" spans="2:6" ht="15.75">
      <c r="B15825" s="188"/>
      <c r="C15825" s="188"/>
      <c r="D15825" s="203"/>
      <c r="E15825" s="203"/>
      <c r="F15825" s="203"/>
    </row>
    <row r="15826" spans="2:6" ht="15.75">
      <c r="B15826" s="188"/>
      <c r="C15826" s="188"/>
      <c r="D15826" s="203"/>
      <c r="E15826" s="203"/>
      <c r="F15826" s="203"/>
    </row>
    <row r="15827" spans="2:6" ht="15.75">
      <c r="B15827" s="188"/>
      <c r="C15827" s="188"/>
      <c r="D15827" s="203"/>
      <c r="E15827" s="203"/>
      <c r="F15827" s="203"/>
    </row>
    <row r="15828" spans="2:6" ht="15.75">
      <c r="B15828" s="188"/>
      <c r="C15828" s="188"/>
      <c r="D15828" s="203"/>
      <c r="E15828" s="203"/>
      <c r="F15828" s="203"/>
    </row>
    <row r="15829" spans="2:6" ht="15.75">
      <c r="B15829" s="188"/>
      <c r="C15829" s="188"/>
      <c r="D15829" s="203"/>
      <c r="E15829" s="203"/>
      <c r="F15829" s="203"/>
    </row>
    <row r="15830" spans="2:6" ht="15.75">
      <c r="B15830" s="188"/>
      <c r="C15830" s="188"/>
      <c r="D15830" s="203"/>
      <c r="E15830" s="203"/>
      <c r="F15830" s="203"/>
    </row>
    <row r="15831" spans="2:6" ht="15.75">
      <c r="B15831" s="188"/>
      <c r="C15831" s="188"/>
      <c r="D15831" s="203"/>
      <c r="E15831" s="203"/>
      <c r="F15831" s="203"/>
    </row>
    <row r="15832" spans="2:6" ht="15.75">
      <c r="B15832" s="188"/>
      <c r="C15832" s="188"/>
      <c r="D15832" s="203"/>
      <c r="E15832" s="203"/>
      <c r="F15832" s="203"/>
    </row>
    <row r="15833" spans="2:6" ht="15.75">
      <c r="B15833" s="188"/>
      <c r="C15833" s="188"/>
      <c r="D15833" s="203"/>
      <c r="E15833" s="203"/>
      <c r="F15833" s="203"/>
    </row>
    <row r="15834" spans="2:6" ht="15.75">
      <c r="B15834" s="188"/>
      <c r="C15834" s="188"/>
      <c r="D15834" s="203"/>
      <c r="E15834" s="203"/>
      <c r="F15834" s="203"/>
    </row>
    <row r="15835" spans="2:6" ht="15.75">
      <c r="B15835" s="188"/>
      <c r="C15835" s="188"/>
      <c r="D15835" s="203"/>
      <c r="E15835" s="203"/>
      <c r="F15835" s="203"/>
    </row>
    <row r="15836" spans="2:6" ht="15.75">
      <c r="B15836" s="188"/>
      <c r="C15836" s="188"/>
      <c r="D15836" s="203"/>
      <c r="E15836" s="203"/>
      <c r="F15836" s="203"/>
    </row>
    <row r="15837" spans="2:6" ht="15.75">
      <c r="B15837" s="188"/>
      <c r="C15837" s="188"/>
      <c r="D15837" s="203"/>
      <c r="E15837" s="203"/>
      <c r="F15837" s="203"/>
    </row>
    <row r="15838" spans="2:6" ht="15.75">
      <c r="B15838" s="188"/>
      <c r="C15838" s="188"/>
      <c r="D15838" s="203"/>
      <c r="E15838" s="203"/>
      <c r="F15838" s="203"/>
    </row>
    <row r="15839" spans="2:6" ht="15.75">
      <c r="B15839" s="188"/>
      <c r="C15839" s="188"/>
      <c r="D15839" s="203"/>
      <c r="E15839" s="203"/>
      <c r="F15839" s="203"/>
    </row>
    <row r="15840" spans="2:6" ht="15.75">
      <c r="B15840" s="188"/>
      <c r="C15840" s="188"/>
      <c r="D15840" s="203"/>
      <c r="E15840" s="203"/>
      <c r="F15840" s="203"/>
    </row>
    <row r="15841" spans="2:6" ht="15.75">
      <c r="B15841" s="188"/>
      <c r="C15841" s="188"/>
      <c r="D15841" s="203"/>
      <c r="E15841" s="203"/>
      <c r="F15841" s="203"/>
    </row>
    <row r="15842" spans="2:6" ht="15.75">
      <c r="B15842" s="188"/>
      <c r="C15842" s="188"/>
      <c r="D15842" s="203"/>
      <c r="E15842" s="203"/>
      <c r="F15842" s="203"/>
    </row>
    <row r="15843" spans="2:6" ht="15.75">
      <c r="B15843" s="188"/>
      <c r="C15843" s="188"/>
      <c r="D15843" s="203"/>
      <c r="E15843" s="203"/>
      <c r="F15843" s="203"/>
    </row>
    <row r="15844" spans="2:6" ht="15.75">
      <c r="B15844" s="188"/>
      <c r="C15844" s="188"/>
      <c r="D15844" s="203"/>
      <c r="E15844" s="203"/>
      <c r="F15844" s="203"/>
    </row>
    <row r="15845" spans="2:6" ht="15.75">
      <c r="B15845" s="188"/>
      <c r="C15845" s="188"/>
      <c r="D15845" s="203"/>
      <c r="E15845" s="203"/>
      <c r="F15845" s="203"/>
    </row>
    <row r="15846" spans="2:6" ht="15.75">
      <c r="B15846" s="188"/>
      <c r="C15846" s="188"/>
      <c r="D15846" s="203"/>
      <c r="E15846" s="203"/>
      <c r="F15846" s="203"/>
    </row>
    <row r="15847" spans="2:6" ht="15.75">
      <c r="B15847" s="188"/>
      <c r="C15847" s="188"/>
      <c r="D15847" s="203"/>
      <c r="E15847" s="203"/>
      <c r="F15847" s="203"/>
    </row>
    <row r="15848" spans="2:6" ht="15.75">
      <c r="B15848" s="188"/>
      <c r="C15848" s="188"/>
      <c r="D15848" s="203"/>
      <c r="E15848" s="203"/>
      <c r="F15848" s="203"/>
    </row>
    <row r="15849" spans="2:6" ht="15.75">
      <c r="B15849" s="188"/>
      <c r="C15849" s="188"/>
      <c r="D15849" s="203"/>
      <c r="E15849" s="203"/>
      <c r="F15849" s="203"/>
    </row>
    <row r="15850" spans="2:6" ht="15.75">
      <c r="B15850" s="188"/>
      <c r="C15850" s="188"/>
      <c r="D15850" s="203"/>
      <c r="E15850" s="203"/>
      <c r="F15850" s="203"/>
    </row>
    <row r="15851" spans="2:6" ht="15.75">
      <c r="B15851" s="188"/>
      <c r="C15851" s="188"/>
      <c r="D15851" s="203"/>
      <c r="E15851" s="203"/>
      <c r="F15851" s="203"/>
    </row>
    <row r="15852" spans="2:6" ht="15.75">
      <c r="B15852" s="188"/>
      <c r="C15852" s="188"/>
      <c r="D15852" s="203"/>
      <c r="E15852" s="203"/>
      <c r="F15852" s="203"/>
    </row>
    <row r="15853" spans="2:6" ht="15.75">
      <c r="B15853" s="188"/>
      <c r="C15853" s="188"/>
      <c r="D15853" s="203"/>
      <c r="E15853" s="203"/>
      <c r="F15853" s="203"/>
    </row>
    <row r="15854" spans="2:6" ht="15.75">
      <c r="B15854" s="188"/>
      <c r="C15854" s="188"/>
      <c r="D15854" s="203"/>
      <c r="E15854" s="203"/>
      <c r="F15854" s="203"/>
    </row>
    <row r="15855" spans="2:6" ht="15.75">
      <c r="B15855" s="188"/>
      <c r="C15855" s="188"/>
      <c r="D15855" s="203"/>
      <c r="E15855" s="203"/>
      <c r="F15855" s="203"/>
    </row>
    <row r="15856" spans="2:6" ht="15.75">
      <c r="B15856" s="188"/>
      <c r="C15856" s="188"/>
      <c r="D15856" s="203"/>
      <c r="E15856" s="203"/>
      <c r="F15856" s="203"/>
    </row>
    <row r="15857" spans="2:6" ht="15.75">
      <c r="B15857" s="188"/>
      <c r="C15857" s="188"/>
      <c r="D15857" s="203"/>
      <c r="E15857" s="203"/>
      <c r="F15857" s="203"/>
    </row>
    <row r="15858" spans="2:6" ht="15.75">
      <c r="B15858" s="188"/>
      <c r="C15858" s="188"/>
      <c r="D15858" s="203"/>
      <c r="E15858" s="203"/>
      <c r="F15858" s="203"/>
    </row>
    <row r="15859" spans="2:6" ht="15.75">
      <c r="B15859" s="188"/>
      <c r="C15859" s="188"/>
      <c r="D15859" s="203"/>
      <c r="E15859" s="203"/>
      <c r="F15859" s="203"/>
    </row>
    <row r="15860" spans="2:6" ht="15.75">
      <c r="B15860" s="188"/>
      <c r="C15860" s="188"/>
      <c r="D15860" s="203"/>
      <c r="E15860" s="203"/>
      <c r="F15860" s="203"/>
    </row>
    <row r="15861" spans="2:6" ht="15.75">
      <c r="B15861" s="188"/>
      <c r="C15861" s="188"/>
      <c r="D15861" s="203"/>
      <c r="E15861" s="203"/>
      <c r="F15861" s="203"/>
    </row>
    <row r="15862" spans="2:6" ht="15.75">
      <c r="B15862" s="188"/>
      <c r="C15862" s="188"/>
      <c r="D15862" s="203"/>
      <c r="E15862" s="203"/>
      <c r="F15862" s="203"/>
    </row>
    <row r="15863" spans="2:6" ht="15.75">
      <c r="B15863" s="188"/>
      <c r="C15863" s="188"/>
      <c r="D15863" s="203"/>
      <c r="E15863" s="203"/>
      <c r="F15863" s="203"/>
    </row>
    <row r="15864" spans="2:6" ht="15.75">
      <c r="B15864" s="188"/>
      <c r="C15864" s="188"/>
      <c r="D15864" s="203"/>
      <c r="E15864" s="203"/>
      <c r="F15864" s="203"/>
    </row>
    <row r="15865" spans="2:6" ht="15.75">
      <c r="B15865" s="188"/>
      <c r="C15865" s="188"/>
      <c r="D15865" s="203"/>
      <c r="E15865" s="203"/>
      <c r="F15865" s="203"/>
    </row>
    <row r="15866" spans="2:6" ht="15.75">
      <c r="B15866" s="188"/>
      <c r="C15866" s="188"/>
      <c r="D15866" s="203"/>
      <c r="E15866" s="203"/>
      <c r="F15866" s="203"/>
    </row>
    <row r="15867" spans="2:6" ht="15.75">
      <c r="B15867" s="188"/>
      <c r="C15867" s="188"/>
      <c r="D15867" s="203"/>
      <c r="E15867" s="203"/>
      <c r="F15867" s="203"/>
    </row>
    <row r="15868" spans="2:6" ht="15.75">
      <c r="B15868" s="188"/>
      <c r="C15868" s="188"/>
      <c r="D15868" s="203"/>
      <c r="E15868" s="203"/>
      <c r="F15868" s="203"/>
    </row>
    <row r="15869" spans="2:6" ht="15.75">
      <c r="B15869" s="188"/>
      <c r="C15869" s="188"/>
      <c r="D15869" s="203"/>
      <c r="E15869" s="203"/>
      <c r="F15869" s="203"/>
    </row>
    <row r="15870" spans="2:6" ht="15.75">
      <c r="B15870" s="188"/>
      <c r="C15870" s="188"/>
      <c r="D15870" s="203"/>
      <c r="E15870" s="203"/>
      <c r="F15870" s="203"/>
    </row>
    <row r="15871" spans="2:6" ht="15.75">
      <c r="B15871" s="188"/>
      <c r="C15871" s="188"/>
      <c r="D15871" s="203"/>
      <c r="E15871" s="203"/>
      <c r="F15871" s="203"/>
    </row>
    <row r="15872" spans="2:6" ht="15.75">
      <c r="B15872" s="188"/>
      <c r="C15872" s="188"/>
      <c r="D15872" s="203"/>
      <c r="E15872" s="203"/>
      <c r="F15872" s="203"/>
    </row>
    <row r="15873" spans="2:6" ht="15.75">
      <c r="B15873" s="188"/>
      <c r="C15873" s="188"/>
      <c r="D15873" s="203"/>
      <c r="E15873" s="203"/>
      <c r="F15873" s="203"/>
    </row>
    <row r="15874" spans="2:6" ht="15.75">
      <c r="B15874" s="188"/>
      <c r="C15874" s="188"/>
      <c r="D15874" s="203"/>
      <c r="E15874" s="203"/>
      <c r="F15874" s="203"/>
    </row>
    <row r="15875" spans="2:6" ht="15.75">
      <c r="B15875" s="188"/>
      <c r="C15875" s="188"/>
      <c r="D15875" s="203"/>
      <c r="E15875" s="203"/>
      <c r="F15875" s="203"/>
    </row>
    <row r="15876" spans="2:6" ht="15.75">
      <c r="B15876" s="188"/>
      <c r="C15876" s="188"/>
      <c r="D15876" s="203"/>
      <c r="E15876" s="203"/>
      <c r="F15876" s="203"/>
    </row>
    <row r="15877" spans="2:6" ht="15.75">
      <c r="B15877" s="188"/>
      <c r="C15877" s="188"/>
      <c r="D15877" s="203"/>
      <c r="E15877" s="203"/>
      <c r="F15877" s="203"/>
    </row>
    <row r="15878" spans="2:6" ht="15.75">
      <c r="B15878" s="188"/>
      <c r="C15878" s="188"/>
      <c r="D15878" s="203"/>
      <c r="E15878" s="203"/>
      <c r="F15878" s="203"/>
    </row>
    <row r="15879" spans="2:6" ht="15.75">
      <c r="B15879" s="188"/>
      <c r="C15879" s="188"/>
      <c r="D15879" s="203"/>
      <c r="E15879" s="203"/>
      <c r="F15879" s="203"/>
    </row>
    <row r="15880" spans="2:6" ht="15.75">
      <c r="B15880" s="188"/>
      <c r="C15880" s="188"/>
      <c r="D15880" s="203"/>
      <c r="E15880" s="203"/>
      <c r="F15880" s="203"/>
    </row>
    <row r="15881" spans="2:6" ht="15.75">
      <c r="B15881" s="188"/>
      <c r="C15881" s="188"/>
      <c r="D15881" s="203"/>
      <c r="E15881" s="203"/>
      <c r="F15881" s="203"/>
    </row>
    <row r="15882" spans="2:6" ht="15.75">
      <c r="B15882" s="188"/>
      <c r="C15882" s="188"/>
      <c r="D15882" s="203"/>
      <c r="E15882" s="203"/>
      <c r="F15882" s="203"/>
    </row>
    <row r="15883" spans="2:6" ht="15.75">
      <c r="B15883" s="188"/>
      <c r="C15883" s="188"/>
      <c r="D15883" s="203"/>
      <c r="E15883" s="203"/>
      <c r="F15883" s="203"/>
    </row>
    <row r="15884" spans="2:6" ht="15.75">
      <c r="B15884" s="188"/>
      <c r="C15884" s="188"/>
      <c r="D15884" s="203"/>
      <c r="E15884" s="203"/>
      <c r="F15884" s="203"/>
    </row>
    <row r="15885" spans="2:6" ht="15.75">
      <c r="B15885" s="188"/>
      <c r="C15885" s="188"/>
      <c r="D15885" s="203"/>
      <c r="E15885" s="203"/>
      <c r="F15885" s="203"/>
    </row>
    <row r="15886" spans="2:6" ht="15.75">
      <c r="B15886" s="188"/>
      <c r="C15886" s="188"/>
      <c r="D15886" s="203"/>
      <c r="E15886" s="203"/>
      <c r="F15886" s="203"/>
    </row>
    <row r="15887" spans="2:6" ht="15.75">
      <c r="B15887" s="188"/>
      <c r="C15887" s="188"/>
      <c r="D15887" s="203"/>
      <c r="E15887" s="203"/>
      <c r="F15887" s="203"/>
    </row>
    <row r="15888" spans="2:6" ht="15.75">
      <c r="B15888" s="188"/>
      <c r="C15888" s="188"/>
      <c r="D15888" s="203"/>
      <c r="E15888" s="203"/>
      <c r="F15888" s="203"/>
    </row>
    <row r="15889" spans="2:6" ht="15.75">
      <c r="B15889" s="188"/>
      <c r="C15889" s="188"/>
      <c r="D15889" s="203"/>
      <c r="E15889" s="203"/>
      <c r="F15889" s="203"/>
    </row>
    <row r="15890" spans="2:6" ht="15.75">
      <c r="B15890" s="188"/>
      <c r="C15890" s="188"/>
      <c r="D15890" s="203"/>
      <c r="E15890" s="203"/>
      <c r="F15890" s="203"/>
    </row>
    <row r="15891" spans="2:6" ht="15.75">
      <c r="B15891" s="188"/>
      <c r="C15891" s="188"/>
      <c r="D15891" s="203"/>
      <c r="E15891" s="203"/>
      <c r="F15891" s="203"/>
    </row>
    <row r="15892" spans="2:6" ht="15.75">
      <c r="B15892" s="188"/>
      <c r="C15892" s="188"/>
      <c r="D15892" s="203"/>
      <c r="E15892" s="203"/>
      <c r="F15892" s="203"/>
    </row>
    <row r="15893" spans="2:6" ht="15.75">
      <c r="B15893" s="188"/>
      <c r="C15893" s="188"/>
      <c r="D15893" s="203"/>
      <c r="E15893" s="203"/>
      <c r="F15893" s="203"/>
    </row>
    <row r="15894" spans="2:6" ht="15.75">
      <c r="B15894" s="188"/>
      <c r="C15894" s="188"/>
      <c r="D15894" s="203"/>
      <c r="E15894" s="203"/>
      <c r="F15894" s="203"/>
    </row>
    <row r="15895" spans="2:6" ht="15.75">
      <c r="B15895" s="188"/>
      <c r="C15895" s="188"/>
      <c r="D15895" s="203"/>
      <c r="E15895" s="203"/>
      <c r="F15895" s="203"/>
    </row>
    <row r="15896" spans="2:6" ht="15.75">
      <c r="B15896" s="188"/>
      <c r="C15896" s="188"/>
      <c r="D15896" s="203"/>
      <c r="E15896" s="203"/>
      <c r="F15896" s="203"/>
    </row>
    <row r="15897" spans="2:6" ht="15.75">
      <c r="B15897" s="188"/>
      <c r="C15897" s="188"/>
      <c r="D15897" s="203"/>
      <c r="E15897" s="203"/>
      <c r="F15897" s="203"/>
    </row>
    <row r="15898" spans="2:6" ht="15.75">
      <c r="B15898" s="188"/>
      <c r="C15898" s="188"/>
      <c r="D15898" s="203"/>
      <c r="E15898" s="203"/>
      <c r="F15898" s="203"/>
    </row>
    <row r="15899" spans="2:6" ht="15.75">
      <c r="B15899" s="188"/>
      <c r="C15899" s="188"/>
      <c r="D15899" s="203"/>
      <c r="E15899" s="203"/>
      <c r="F15899" s="203"/>
    </row>
    <row r="15900" spans="2:6" ht="15.75">
      <c r="B15900" s="188"/>
      <c r="C15900" s="188"/>
      <c r="D15900" s="203"/>
      <c r="E15900" s="203"/>
      <c r="F15900" s="203"/>
    </row>
    <row r="15901" spans="2:6" ht="15.75">
      <c r="B15901" s="188"/>
      <c r="C15901" s="188"/>
      <c r="D15901" s="203"/>
      <c r="E15901" s="203"/>
      <c r="F15901" s="203"/>
    </row>
    <row r="15902" spans="2:6" ht="15.75">
      <c r="B15902" s="188"/>
      <c r="C15902" s="188"/>
      <c r="D15902" s="203"/>
      <c r="E15902" s="203"/>
      <c r="F15902" s="203"/>
    </row>
    <row r="15903" spans="2:6" ht="15.75">
      <c r="B15903" s="188"/>
      <c r="C15903" s="188"/>
      <c r="D15903" s="203"/>
      <c r="E15903" s="203"/>
      <c r="F15903" s="203"/>
    </row>
    <row r="15904" spans="2:6" ht="15.75">
      <c r="B15904" s="188"/>
      <c r="C15904" s="188"/>
      <c r="D15904" s="203"/>
      <c r="E15904" s="203"/>
      <c r="F15904" s="203"/>
    </row>
    <row r="15905" spans="2:6" ht="15.75">
      <c r="B15905" s="188"/>
      <c r="C15905" s="188"/>
      <c r="D15905" s="203"/>
      <c r="E15905" s="203"/>
      <c r="F15905" s="203"/>
    </row>
    <row r="15906" spans="2:6" ht="15.75">
      <c r="B15906" s="188"/>
      <c r="C15906" s="188"/>
      <c r="D15906" s="203"/>
      <c r="E15906" s="203"/>
      <c r="F15906" s="203"/>
    </row>
    <row r="15907" spans="2:6" ht="15.75">
      <c r="B15907" s="188"/>
      <c r="C15907" s="188"/>
      <c r="D15907" s="203"/>
      <c r="E15907" s="203"/>
      <c r="F15907" s="203"/>
    </row>
    <row r="15908" spans="2:6" ht="15.75">
      <c r="B15908" s="188"/>
      <c r="C15908" s="188"/>
      <c r="D15908" s="203"/>
      <c r="E15908" s="203"/>
      <c r="F15908" s="203"/>
    </row>
    <row r="15909" spans="2:6" ht="15.75">
      <c r="B15909" s="188"/>
      <c r="C15909" s="188"/>
      <c r="D15909" s="203"/>
      <c r="E15909" s="203"/>
      <c r="F15909" s="203"/>
    </row>
    <row r="15910" spans="2:6" ht="15.75">
      <c r="B15910" s="188"/>
      <c r="C15910" s="188"/>
      <c r="D15910" s="203"/>
      <c r="E15910" s="203"/>
      <c r="F15910" s="203"/>
    </row>
    <row r="15911" spans="2:6" ht="15.75">
      <c r="B15911" s="188"/>
      <c r="C15911" s="188"/>
      <c r="D15911" s="203"/>
      <c r="E15911" s="203"/>
      <c r="F15911" s="203"/>
    </row>
    <row r="15912" spans="2:6" ht="15.75">
      <c r="B15912" s="188"/>
      <c r="C15912" s="188"/>
      <c r="D15912" s="203"/>
      <c r="E15912" s="203"/>
      <c r="F15912" s="203"/>
    </row>
    <row r="15913" spans="2:6" ht="15.75">
      <c r="B15913" s="188"/>
      <c r="C15913" s="188"/>
      <c r="D15913" s="203"/>
      <c r="E15913" s="203"/>
      <c r="F15913" s="203"/>
    </row>
    <row r="15914" spans="2:6" ht="15.75">
      <c r="B15914" s="188"/>
      <c r="C15914" s="188"/>
      <c r="D15914" s="203"/>
      <c r="E15914" s="203"/>
      <c r="F15914" s="203"/>
    </row>
    <row r="15915" spans="2:6" ht="15.75">
      <c r="B15915" s="188"/>
      <c r="C15915" s="188"/>
      <c r="D15915" s="203"/>
      <c r="E15915" s="203"/>
      <c r="F15915" s="203"/>
    </row>
    <row r="15916" spans="2:6" ht="15.75">
      <c r="B15916" s="188"/>
      <c r="C15916" s="188"/>
      <c r="D15916" s="203"/>
      <c r="E15916" s="203"/>
      <c r="F15916" s="203"/>
    </row>
    <row r="15917" spans="2:6" ht="15.75">
      <c r="B15917" s="188"/>
      <c r="C15917" s="188"/>
      <c r="D15917" s="203"/>
      <c r="E15917" s="203"/>
      <c r="F15917" s="203"/>
    </row>
    <row r="15918" spans="2:6" ht="15.75">
      <c r="B15918" s="188"/>
      <c r="C15918" s="188"/>
      <c r="D15918" s="203"/>
      <c r="E15918" s="203"/>
      <c r="F15918" s="203"/>
    </row>
    <row r="15919" spans="2:6" ht="15.75">
      <c r="B15919" s="188"/>
      <c r="C15919" s="188"/>
      <c r="D15919" s="203"/>
      <c r="E15919" s="203"/>
      <c r="F15919" s="203"/>
    </row>
    <row r="15920" spans="2:6" ht="15.75">
      <c r="B15920" s="188"/>
      <c r="C15920" s="188"/>
      <c r="D15920" s="203"/>
      <c r="E15920" s="203"/>
      <c r="F15920" s="203"/>
    </row>
    <row r="15921" spans="2:6" ht="15.75">
      <c r="B15921" s="188"/>
      <c r="C15921" s="188"/>
      <c r="D15921" s="203"/>
      <c r="E15921" s="203"/>
      <c r="F15921" s="203"/>
    </row>
    <row r="15922" spans="2:6" ht="15.75">
      <c r="B15922" s="188"/>
      <c r="C15922" s="188"/>
      <c r="D15922" s="203"/>
      <c r="E15922" s="203"/>
      <c r="F15922" s="203"/>
    </row>
    <row r="15923" spans="2:6" ht="15.75">
      <c r="B15923" s="188"/>
      <c r="C15923" s="188"/>
      <c r="D15923" s="203"/>
      <c r="E15923" s="203"/>
      <c r="F15923" s="203"/>
    </row>
    <row r="15924" spans="2:6" ht="15.75">
      <c r="B15924" s="188"/>
      <c r="C15924" s="188"/>
      <c r="D15924" s="203"/>
      <c r="E15924" s="203"/>
      <c r="F15924" s="203"/>
    </row>
    <row r="15925" spans="2:6" ht="15.75">
      <c r="B15925" s="188"/>
      <c r="C15925" s="188"/>
      <c r="D15925" s="203"/>
      <c r="E15925" s="203"/>
      <c r="F15925" s="203"/>
    </row>
    <row r="15926" spans="2:6" ht="15.75">
      <c r="B15926" s="188"/>
      <c r="C15926" s="188"/>
      <c r="D15926" s="203"/>
      <c r="E15926" s="203"/>
      <c r="F15926" s="203"/>
    </row>
    <row r="15927" spans="2:6" ht="15.75">
      <c r="B15927" s="188"/>
      <c r="C15927" s="188"/>
      <c r="D15927" s="203"/>
      <c r="E15927" s="203"/>
      <c r="F15927" s="203"/>
    </row>
    <row r="15928" spans="2:6" ht="15.75">
      <c r="B15928" s="188"/>
      <c r="C15928" s="188"/>
      <c r="D15928" s="203"/>
      <c r="E15928" s="203"/>
      <c r="F15928" s="203"/>
    </row>
    <row r="15929" spans="2:6" ht="15.75">
      <c r="B15929" s="188"/>
      <c r="C15929" s="188"/>
      <c r="D15929" s="203"/>
      <c r="E15929" s="203"/>
      <c r="F15929" s="203"/>
    </row>
    <row r="15930" spans="2:6" ht="15.75">
      <c r="B15930" s="188"/>
      <c r="C15930" s="188"/>
      <c r="D15930" s="203"/>
      <c r="E15930" s="203"/>
      <c r="F15930" s="203"/>
    </row>
    <row r="15931" spans="2:6" ht="15.75">
      <c r="B15931" s="188"/>
      <c r="C15931" s="188"/>
      <c r="D15931" s="203"/>
      <c r="E15931" s="203"/>
      <c r="F15931" s="203"/>
    </row>
    <row r="15932" spans="2:6" ht="15.75">
      <c r="B15932" s="188"/>
      <c r="C15932" s="188"/>
      <c r="D15932" s="203"/>
      <c r="E15932" s="203"/>
      <c r="F15932" s="203"/>
    </row>
    <row r="15933" spans="2:6" ht="15.75">
      <c r="B15933" s="188"/>
      <c r="C15933" s="188"/>
      <c r="D15933" s="203"/>
      <c r="E15933" s="203"/>
      <c r="F15933" s="203"/>
    </row>
    <row r="15934" spans="2:6" ht="15.75">
      <c r="B15934" s="188"/>
      <c r="C15934" s="188"/>
      <c r="D15934" s="203"/>
      <c r="E15934" s="203"/>
      <c r="F15934" s="203"/>
    </row>
    <row r="15935" spans="2:6" ht="15.75">
      <c r="B15935" s="188"/>
      <c r="C15935" s="188"/>
      <c r="D15935" s="203"/>
      <c r="E15935" s="203"/>
      <c r="F15935" s="203"/>
    </row>
    <row r="15936" spans="2:6" ht="15.75">
      <c r="B15936" s="188"/>
      <c r="C15936" s="188"/>
      <c r="D15936" s="203"/>
      <c r="E15936" s="203"/>
      <c r="F15936" s="203"/>
    </row>
    <row r="15937" spans="2:6" ht="15.75">
      <c r="B15937" s="188"/>
      <c r="C15937" s="188"/>
      <c r="D15937" s="203"/>
      <c r="E15937" s="203"/>
      <c r="F15937" s="203"/>
    </row>
    <row r="15938" spans="2:6" ht="15.75">
      <c r="B15938" s="188"/>
      <c r="C15938" s="188"/>
      <c r="D15938" s="203"/>
      <c r="E15938" s="203"/>
      <c r="F15938" s="203"/>
    </row>
    <row r="15939" spans="2:6" ht="15.75">
      <c r="B15939" s="188"/>
      <c r="C15939" s="188"/>
      <c r="D15939" s="203"/>
      <c r="E15939" s="203"/>
      <c r="F15939" s="203"/>
    </row>
    <row r="15940" spans="2:6" ht="15.75">
      <c r="B15940" s="188"/>
      <c r="C15940" s="188"/>
      <c r="D15940" s="203"/>
      <c r="E15940" s="203"/>
      <c r="F15940" s="203"/>
    </row>
    <row r="15941" spans="2:6" ht="15.75">
      <c r="B15941" s="188"/>
      <c r="C15941" s="188"/>
      <c r="D15941" s="203"/>
      <c r="E15941" s="203"/>
      <c r="F15941" s="203"/>
    </row>
    <row r="15942" spans="2:6" ht="15.75">
      <c r="B15942" s="188"/>
      <c r="C15942" s="188"/>
      <c r="D15942" s="203"/>
      <c r="E15942" s="203"/>
      <c r="F15942" s="203"/>
    </row>
    <row r="15943" spans="2:6" ht="15.75">
      <c r="B15943" s="188"/>
      <c r="C15943" s="188"/>
      <c r="D15943" s="203"/>
      <c r="E15943" s="203"/>
      <c r="F15943" s="203"/>
    </row>
    <row r="15944" spans="2:6" ht="15.75">
      <c r="B15944" s="188"/>
      <c r="C15944" s="188"/>
      <c r="D15944" s="203"/>
      <c r="E15944" s="203"/>
      <c r="F15944" s="203"/>
    </row>
    <row r="15945" spans="2:6" ht="15.75">
      <c r="B15945" s="188"/>
      <c r="C15945" s="188"/>
      <c r="D15945" s="203"/>
      <c r="E15945" s="203"/>
      <c r="F15945" s="203"/>
    </row>
    <row r="15946" spans="2:6" ht="15.75">
      <c r="B15946" s="188"/>
      <c r="C15946" s="188"/>
      <c r="D15946" s="203"/>
      <c r="E15946" s="203"/>
      <c r="F15946" s="203"/>
    </row>
    <row r="15947" spans="2:6" ht="15.75">
      <c r="B15947" s="188"/>
      <c r="C15947" s="188"/>
      <c r="D15947" s="203"/>
      <c r="E15947" s="203"/>
      <c r="F15947" s="203"/>
    </row>
    <row r="15948" spans="2:6" ht="15.75">
      <c r="B15948" s="188"/>
      <c r="C15948" s="188"/>
      <c r="D15948" s="203"/>
      <c r="E15948" s="203"/>
      <c r="F15948" s="203"/>
    </row>
    <row r="15949" spans="2:6" ht="15.75">
      <c r="B15949" s="188"/>
      <c r="C15949" s="188"/>
      <c r="D15949" s="203"/>
      <c r="E15949" s="203"/>
      <c r="F15949" s="203"/>
    </row>
    <row r="15950" spans="2:6" ht="15.75">
      <c r="B15950" s="188"/>
      <c r="C15950" s="188"/>
      <c r="D15950" s="203"/>
      <c r="E15950" s="203"/>
      <c r="F15950" s="203"/>
    </row>
    <row r="15951" spans="2:6" ht="15.75">
      <c r="B15951" s="188"/>
      <c r="C15951" s="188"/>
      <c r="D15951" s="203"/>
      <c r="E15951" s="203"/>
      <c r="F15951" s="203"/>
    </row>
    <row r="15952" spans="2:6" ht="15.75">
      <c r="B15952" s="188"/>
      <c r="C15952" s="188"/>
      <c r="D15952" s="203"/>
      <c r="E15952" s="203"/>
      <c r="F15952" s="203"/>
    </row>
    <row r="15953" spans="2:6" ht="15.75">
      <c r="B15953" s="188"/>
      <c r="C15953" s="188"/>
      <c r="D15953" s="203"/>
      <c r="E15953" s="203"/>
      <c r="F15953" s="203"/>
    </row>
    <row r="15954" spans="2:6" ht="15.75">
      <c r="B15954" s="188"/>
      <c r="C15954" s="188"/>
      <c r="D15954" s="203"/>
      <c r="E15954" s="203"/>
      <c r="F15954" s="203"/>
    </row>
    <row r="15955" spans="2:6" ht="15.75">
      <c r="B15955" s="188"/>
      <c r="C15955" s="188"/>
      <c r="D15955" s="203"/>
      <c r="E15955" s="203"/>
      <c r="F15955" s="203"/>
    </row>
    <row r="15956" spans="2:6" ht="15.75">
      <c r="B15956" s="188"/>
      <c r="C15956" s="188"/>
      <c r="D15956" s="203"/>
      <c r="E15956" s="203"/>
      <c r="F15956" s="203"/>
    </row>
    <row r="15957" spans="2:6" ht="15.75">
      <c r="B15957" s="188"/>
      <c r="C15957" s="188"/>
      <c r="D15957" s="203"/>
      <c r="E15957" s="203"/>
      <c r="F15957" s="203"/>
    </row>
    <row r="15958" spans="2:6" ht="15.75">
      <c r="B15958" s="188"/>
      <c r="C15958" s="188"/>
      <c r="D15958" s="203"/>
      <c r="E15958" s="203"/>
      <c r="F15958" s="203"/>
    </row>
    <row r="15959" spans="2:6" ht="15.75">
      <c r="B15959" s="188"/>
      <c r="C15959" s="188"/>
      <c r="D15959" s="203"/>
      <c r="E15959" s="203"/>
      <c r="F15959" s="203"/>
    </row>
    <row r="15960" spans="2:6" ht="15.75">
      <c r="B15960" s="188"/>
      <c r="C15960" s="188"/>
      <c r="D15960" s="203"/>
      <c r="E15960" s="203"/>
      <c r="F15960" s="203"/>
    </row>
    <row r="15961" spans="2:6" ht="15.75">
      <c r="B15961" s="188"/>
      <c r="C15961" s="188"/>
      <c r="D15961" s="203"/>
      <c r="E15961" s="203"/>
      <c r="F15961" s="203"/>
    </row>
    <row r="15962" spans="2:6" ht="15.75">
      <c r="B15962" s="188"/>
      <c r="C15962" s="188"/>
      <c r="D15962" s="203"/>
      <c r="E15962" s="203"/>
      <c r="F15962" s="203"/>
    </row>
    <row r="15963" spans="2:6" ht="15.75">
      <c r="B15963" s="188"/>
      <c r="C15963" s="188"/>
      <c r="D15963" s="203"/>
      <c r="E15963" s="203"/>
      <c r="F15963" s="203"/>
    </row>
    <row r="15964" spans="2:6" ht="15.75">
      <c r="B15964" s="188"/>
      <c r="C15964" s="188"/>
      <c r="D15964" s="203"/>
      <c r="E15964" s="203"/>
      <c r="F15964" s="203"/>
    </row>
    <row r="15965" spans="2:6" ht="15.75">
      <c r="B15965" s="188"/>
      <c r="C15965" s="188"/>
      <c r="D15965" s="203"/>
      <c r="E15965" s="203"/>
      <c r="F15965" s="203"/>
    </row>
    <row r="15966" spans="2:6" ht="15.75">
      <c r="B15966" s="188"/>
      <c r="C15966" s="188"/>
      <c r="D15966" s="203"/>
      <c r="E15966" s="203"/>
      <c r="F15966" s="203"/>
    </row>
    <row r="15967" spans="2:6" ht="15.75">
      <c r="B15967" s="188"/>
      <c r="C15967" s="188"/>
      <c r="D15967" s="203"/>
      <c r="E15967" s="203"/>
      <c r="F15967" s="203"/>
    </row>
    <row r="15968" spans="2:6" ht="15.75">
      <c r="B15968" s="188"/>
      <c r="C15968" s="188"/>
      <c r="D15968" s="203"/>
      <c r="E15968" s="203"/>
      <c r="F15968" s="203"/>
    </row>
    <row r="15969" spans="2:6" ht="15.75">
      <c r="B15969" s="188"/>
      <c r="C15969" s="188"/>
      <c r="D15969" s="203"/>
      <c r="E15969" s="203"/>
      <c r="F15969" s="203"/>
    </row>
    <row r="15970" spans="2:6" ht="15.75">
      <c r="B15970" s="188"/>
      <c r="C15970" s="188"/>
      <c r="D15970" s="203"/>
      <c r="E15970" s="203"/>
      <c r="F15970" s="203"/>
    </row>
    <row r="15971" spans="2:6" ht="15.75">
      <c r="B15971" s="188"/>
      <c r="C15971" s="188"/>
      <c r="D15971" s="203"/>
      <c r="E15971" s="203"/>
      <c r="F15971" s="203"/>
    </row>
    <row r="15972" spans="2:6" ht="15.75">
      <c r="B15972" s="188"/>
      <c r="C15972" s="188"/>
      <c r="D15972" s="203"/>
      <c r="E15972" s="203"/>
      <c r="F15972" s="203"/>
    </row>
    <row r="15973" spans="2:6" ht="15.75">
      <c r="B15973" s="188"/>
      <c r="C15973" s="188"/>
      <c r="D15973" s="203"/>
      <c r="E15973" s="203"/>
      <c r="F15973" s="203"/>
    </row>
    <row r="15974" spans="2:6" ht="15.75">
      <c r="B15974" s="188"/>
      <c r="C15974" s="188"/>
      <c r="D15974" s="203"/>
      <c r="E15974" s="203"/>
      <c r="F15974" s="203"/>
    </row>
    <row r="15975" spans="2:6" ht="15.75">
      <c r="B15975" s="188"/>
      <c r="C15975" s="188"/>
      <c r="D15975" s="203"/>
      <c r="E15975" s="203"/>
      <c r="F15975" s="203"/>
    </row>
    <row r="15976" spans="2:6" ht="15.75">
      <c r="B15976" s="188"/>
      <c r="C15976" s="188"/>
      <c r="D15976" s="203"/>
      <c r="E15976" s="203"/>
      <c r="F15976" s="203"/>
    </row>
    <row r="15977" spans="2:6" ht="15.75">
      <c r="B15977" s="188"/>
      <c r="C15977" s="188"/>
      <c r="D15977" s="203"/>
      <c r="E15977" s="203"/>
      <c r="F15977" s="203"/>
    </row>
    <row r="15978" spans="2:6" ht="15.75">
      <c r="B15978" s="188"/>
      <c r="C15978" s="188"/>
      <c r="D15978" s="203"/>
      <c r="E15978" s="203"/>
      <c r="F15978" s="203"/>
    </row>
    <row r="15979" spans="2:6" ht="15.75">
      <c r="B15979" s="188"/>
      <c r="C15979" s="188"/>
      <c r="D15979" s="203"/>
      <c r="E15979" s="203"/>
      <c r="F15979" s="203"/>
    </row>
    <row r="15980" spans="2:6" ht="15.75">
      <c r="B15980" s="188"/>
      <c r="C15980" s="188"/>
      <c r="D15980" s="203"/>
      <c r="E15980" s="203"/>
      <c r="F15980" s="203"/>
    </row>
    <row r="15981" spans="2:6" ht="15.75">
      <c r="B15981" s="188"/>
      <c r="C15981" s="188"/>
      <c r="D15981" s="203"/>
      <c r="E15981" s="203"/>
      <c r="F15981" s="203"/>
    </row>
    <row r="15982" spans="2:6" ht="15.75">
      <c r="B15982" s="188"/>
      <c r="C15982" s="188"/>
      <c r="D15982" s="203"/>
      <c r="E15982" s="203"/>
      <c r="F15982" s="203"/>
    </row>
    <row r="15983" spans="2:6" ht="15.75">
      <c r="B15983" s="188"/>
      <c r="C15983" s="188"/>
      <c r="D15983" s="203"/>
      <c r="E15983" s="203"/>
      <c r="F15983" s="203"/>
    </row>
    <row r="15984" spans="2:6" ht="15.75">
      <c r="B15984" s="188"/>
      <c r="C15984" s="188"/>
      <c r="D15984" s="203"/>
      <c r="E15984" s="203"/>
      <c r="F15984" s="203"/>
    </row>
    <row r="15985" spans="2:6" ht="15.75">
      <c r="B15985" s="188"/>
      <c r="C15985" s="188"/>
      <c r="D15985" s="203"/>
      <c r="E15985" s="203"/>
      <c r="F15985" s="203"/>
    </row>
    <row r="15986" spans="2:6" ht="15.75">
      <c r="B15986" s="188"/>
      <c r="C15986" s="188"/>
      <c r="D15986" s="203"/>
      <c r="E15986" s="203"/>
      <c r="F15986" s="203"/>
    </row>
    <row r="15987" spans="2:6" ht="15.75">
      <c r="B15987" s="188"/>
      <c r="C15987" s="188"/>
      <c r="D15987" s="203"/>
      <c r="E15987" s="203"/>
      <c r="F15987" s="203"/>
    </row>
    <row r="15988" spans="2:6" ht="15.75">
      <c r="B15988" s="188"/>
      <c r="C15988" s="188"/>
      <c r="D15988" s="203"/>
      <c r="E15988" s="203"/>
      <c r="F15988" s="203"/>
    </row>
    <row r="15989" spans="2:6" ht="15.75">
      <c r="B15989" s="188"/>
      <c r="C15989" s="188"/>
      <c r="D15989" s="203"/>
      <c r="E15989" s="203"/>
      <c r="F15989" s="203"/>
    </row>
    <row r="15990" spans="2:6" ht="15.75">
      <c r="B15990" s="188"/>
      <c r="C15990" s="188"/>
      <c r="D15990" s="203"/>
      <c r="E15990" s="203"/>
      <c r="F15990" s="203"/>
    </row>
    <row r="15991" spans="2:6" ht="15.75">
      <c r="B15991" s="188"/>
      <c r="C15991" s="188"/>
      <c r="D15991" s="203"/>
      <c r="E15991" s="203"/>
      <c r="F15991" s="203"/>
    </row>
    <row r="15992" spans="2:6" ht="15.75">
      <c r="B15992" s="188"/>
      <c r="C15992" s="188"/>
      <c r="D15992" s="203"/>
      <c r="E15992" s="203"/>
      <c r="F15992" s="203"/>
    </row>
    <row r="15993" spans="2:6" ht="15.75">
      <c r="B15993" s="188"/>
      <c r="C15993" s="188"/>
      <c r="D15993" s="203"/>
      <c r="E15993" s="203"/>
      <c r="F15993" s="203"/>
    </row>
    <row r="15994" spans="2:6" ht="15.75">
      <c r="B15994" s="188"/>
      <c r="C15994" s="188"/>
      <c r="D15994" s="203"/>
      <c r="E15994" s="203"/>
      <c r="F15994" s="203"/>
    </row>
    <row r="15995" spans="2:6" ht="15.75">
      <c r="B15995" s="188"/>
      <c r="C15995" s="188"/>
      <c r="D15995" s="203"/>
      <c r="E15995" s="203"/>
      <c r="F15995" s="203"/>
    </row>
    <row r="15996" spans="2:6" ht="15.75">
      <c r="B15996" s="188"/>
      <c r="C15996" s="188"/>
      <c r="D15996" s="203"/>
      <c r="E15996" s="203"/>
      <c r="F15996" s="203"/>
    </row>
    <row r="15997" spans="2:6" ht="15.75">
      <c r="B15997" s="188"/>
      <c r="C15997" s="188"/>
      <c r="D15997" s="203"/>
      <c r="E15997" s="203"/>
      <c r="F15997" s="203"/>
    </row>
    <row r="15998" spans="2:6" ht="15.75">
      <c r="B15998" s="188"/>
      <c r="C15998" s="188"/>
      <c r="D15998" s="203"/>
      <c r="E15998" s="203"/>
      <c r="F15998" s="203"/>
    </row>
    <row r="15999" spans="2:6" ht="15.75">
      <c r="B15999" s="188"/>
      <c r="C15999" s="188"/>
      <c r="D15999" s="203"/>
      <c r="E15999" s="203"/>
      <c r="F15999" s="203"/>
    </row>
    <row r="16000" spans="2:6" ht="15.75">
      <c r="B16000" s="188"/>
      <c r="C16000" s="188"/>
      <c r="D16000" s="203"/>
      <c r="E16000" s="203"/>
      <c r="F16000" s="203"/>
    </row>
    <row r="16001" spans="2:6" ht="15.75">
      <c r="B16001" s="188"/>
      <c r="C16001" s="188"/>
      <c r="D16001" s="203"/>
      <c r="E16001" s="203"/>
      <c r="F16001" s="203"/>
    </row>
    <row r="16002" spans="2:6" ht="15.75">
      <c r="B16002" s="188"/>
      <c r="C16002" s="188"/>
      <c r="D16002" s="203"/>
      <c r="E16002" s="203"/>
      <c r="F16002" s="203"/>
    </row>
    <row r="16003" spans="2:6" ht="15.75">
      <c r="B16003" s="188"/>
      <c r="C16003" s="188"/>
      <c r="D16003" s="203"/>
      <c r="E16003" s="203"/>
      <c r="F16003" s="203"/>
    </row>
    <row r="16004" spans="2:6" ht="15.75">
      <c r="B16004" s="188"/>
      <c r="C16004" s="188"/>
      <c r="D16004" s="203"/>
      <c r="E16004" s="203"/>
      <c r="F16004" s="203"/>
    </row>
    <row r="16005" spans="2:6" ht="15.75">
      <c r="B16005" s="188"/>
      <c r="C16005" s="188"/>
      <c r="D16005" s="203"/>
      <c r="E16005" s="203"/>
      <c r="F16005" s="203"/>
    </row>
    <row r="16006" spans="2:6" ht="15.75">
      <c r="B16006" s="188"/>
      <c r="C16006" s="188"/>
      <c r="D16006" s="203"/>
      <c r="E16006" s="203"/>
      <c r="F16006" s="203"/>
    </row>
    <row r="16007" spans="2:6" ht="15.75">
      <c r="B16007" s="188"/>
      <c r="C16007" s="188"/>
      <c r="D16007" s="203"/>
      <c r="E16007" s="203"/>
      <c r="F16007" s="203"/>
    </row>
    <row r="16008" spans="2:6" ht="15.75">
      <c r="B16008" s="188"/>
      <c r="C16008" s="188"/>
      <c r="D16008" s="203"/>
      <c r="E16008" s="203"/>
      <c r="F16008" s="203"/>
    </row>
    <row r="16009" spans="2:6" ht="15.75">
      <c r="B16009" s="188"/>
      <c r="C16009" s="188"/>
      <c r="D16009" s="203"/>
      <c r="E16009" s="203"/>
      <c r="F16009" s="203"/>
    </row>
    <row r="16010" spans="2:6" ht="15.75">
      <c r="B16010" s="188"/>
      <c r="C16010" s="188"/>
      <c r="D16010" s="203"/>
      <c r="E16010" s="203"/>
      <c r="F16010" s="203"/>
    </row>
    <row r="16011" spans="2:6" ht="15.75">
      <c r="B16011" s="188"/>
      <c r="C16011" s="188"/>
      <c r="D16011" s="203"/>
      <c r="E16011" s="203"/>
      <c r="F16011" s="203"/>
    </row>
    <row r="16012" spans="2:6" ht="15.75">
      <c r="B16012" s="188"/>
      <c r="C16012" s="188"/>
      <c r="D16012" s="203"/>
      <c r="E16012" s="203"/>
      <c r="F16012" s="203"/>
    </row>
    <row r="16013" spans="2:6" ht="15.75">
      <c r="B16013" s="188"/>
      <c r="C16013" s="188"/>
      <c r="D16013" s="203"/>
      <c r="E16013" s="203"/>
      <c r="F16013" s="203"/>
    </row>
    <row r="16014" spans="2:6" ht="15.75">
      <c r="B16014" s="188"/>
      <c r="C16014" s="188"/>
      <c r="D16014" s="203"/>
      <c r="E16014" s="203"/>
      <c r="F16014" s="203"/>
    </row>
    <row r="16015" spans="2:6" ht="15.75">
      <c r="B16015" s="188"/>
      <c r="C16015" s="188"/>
      <c r="D16015" s="203"/>
      <c r="E16015" s="203"/>
      <c r="F16015" s="203"/>
    </row>
    <row r="16016" spans="2:6" ht="15.75">
      <c r="B16016" s="188"/>
      <c r="C16016" s="188"/>
      <c r="D16016" s="203"/>
      <c r="E16016" s="203"/>
      <c r="F16016" s="203"/>
    </row>
    <row r="16017" spans="2:6" ht="15.75">
      <c r="B16017" s="188"/>
      <c r="C16017" s="188"/>
      <c r="D16017" s="203"/>
      <c r="E16017" s="203"/>
      <c r="F16017" s="203"/>
    </row>
    <row r="16018" spans="2:6" ht="15.75">
      <c r="B16018" s="188"/>
      <c r="C16018" s="188"/>
      <c r="D16018" s="203"/>
      <c r="E16018" s="203"/>
      <c r="F16018" s="203"/>
    </row>
    <row r="16019" spans="2:6" ht="15.75">
      <c r="B16019" s="188"/>
      <c r="C16019" s="188"/>
      <c r="D16019" s="203"/>
      <c r="E16019" s="203"/>
      <c r="F16019" s="203"/>
    </row>
    <row r="16020" spans="2:6" ht="15.75">
      <c r="B16020" s="188"/>
      <c r="C16020" s="188"/>
      <c r="D16020" s="203"/>
      <c r="E16020" s="203"/>
      <c r="F16020" s="203"/>
    </row>
    <row r="16021" spans="2:6" ht="15.75">
      <c r="B16021" s="188"/>
      <c r="C16021" s="188"/>
      <c r="D16021" s="203"/>
      <c r="E16021" s="203"/>
      <c r="F16021" s="203"/>
    </row>
    <row r="16022" spans="2:6" ht="15.75">
      <c r="B16022" s="188"/>
      <c r="C16022" s="188"/>
      <c r="D16022" s="203"/>
      <c r="E16022" s="203"/>
      <c r="F16022" s="203"/>
    </row>
    <row r="16023" spans="2:6" ht="15.75">
      <c r="B16023" s="188"/>
      <c r="C16023" s="188"/>
      <c r="D16023" s="203"/>
      <c r="E16023" s="203"/>
      <c r="F16023" s="203"/>
    </row>
    <row r="16024" spans="2:6" ht="15.75">
      <c r="B16024" s="188"/>
      <c r="C16024" s="188"/>
      <c r="D16024" s="203"/>
      <c r="E16024" s="203"/>
      <c r="F16024" s="203"/>
    </row>
    <row r="16025" spans="2:6" ht="15.75">
      <c r="B16025" s="188"/>
      <c r="C16025" s="188"/>
      <c r="D16025" s="203"/>
      <c r="E16025" s="203"/>
      <c r="F16025" s="203"/>
    </row>
    <row r="16026" spans="2:6" ht="15.75">
      <c r="B16026" s="188"/>
      <c r="C16026" s="188"/>
      <c r="D16026" s="203"/>
      <c r="E16026" s="203"/>
      <c r="F16026" s="203"/>
    </row>
    <row r="16027" spans="2:6" ht="15.75">
      <c r="B16027" s="188"/>
      <c r="C16027" s="188"/>
      <c r="D16027" s="203"/>
      <c r="E16027" s="203"/>
      <c r="F16027" s="203"/>
    </row>
    <row r="16028" spans="2:6" ht="15.75">
      <c r="B16028" s="188"/>
      <c r="C16028" s="188"/>
      <c r="D16028" s="203"/>
      <c r="E16028" s="203"/>
      <c r="F16028" s="203"/>
    </row>
    <row r="16029" spans="2:6" ht="15.75">
      <c r="B16029" s="188"/>
      <c r="C16029" s="188"/>
      <c r="D16029" s="203"/>
      <c r="E16029" s="203"/>
      <c r="F16029" s="203"/>
    </row>
    <row r="16030" spans="2:6" ht="15.75">
      <c r="B16030" s="188"/>
      <c r="C16030" s="188"/>
      <c r="D16030" s="203"/>
      <c r="E16030" s="203"/>
      <c r="F16030" s="203"/>
    </row>
    <row r="16031" spans="2:6" ht="15.75">
      <c r="B16031" s="188"/>
      <c r="C16031" s="188"/>
      <c r="D16031" s="203"/>
      <c r="E16031" s="203"/>
      <c r="F16031" s="203"/>
    </row>
    <row r="16032" spans="2:6" ht="15.75">
      <c r="B16032" s="188"/>
      <c r="C16032" s="188"/>
      <c r="D16032" s="203"/>
      <c r="E16032" s="203"/>
      <c r="F16032" s="203"/>
    </row>
    <row r="16033" spans="2:6" ht="15.75">
      <c r="B16033" s="188"/>
      <c r="C16033" s="188"/>
      <c r="D16033" s="203"/>
      <c r="E16033" s="203"/>
      <c r="F16033" s="203"/>
    </row>
    <row r="16034" spans="2:6" ht="15.75">
      <c r="B16034" s="188"/>
      <c r="C16034" s="188"/>
      <c r="D16034" s="203"/>
      <c r="E16034" s="203"/>
      <c r="F16034" s="203"/>
    </row>
    <row r="16035" spans="2:6" ht="15.75">
      <c r="B16035" s="188"/>
      <c r="C16035" s="188"/>
      <c r="D16035" s="203"/>
      <c r="E16035" s="203"/>
      <c r="F16035" s="203"/>
    </row>
    <row r="16036" spans="2:6" ht="15.75">
      <c r="B16036" s="188"/>
      <c r="C16036" s="188"/>
      <c r="D16036" s="203"/>
      <c r="E16036" s="203"/>
      <c r="F16036" s="203"/>
    </row>
    <row r="16037" spans="2:6" ht="15.75">
      <c r="B16037" s="188"/>
      <c r="C16037" s="188"/>
      <c r="D16037" s="203"/>
      <c r="E16037" s="203"/>
      <c r="F16037" s="203"/>
    </row>
    <row r="16038" spans="2:6" ht="15.75">
      <c r="B16038" s="188"/>
      <c r="C16038" s="188"/>
      <c r="D16038" s="203"/>
      <c r="E16038" s="203"/>
      <c r="F16038" s="203"/>
    </row>
    <row r="16039" spans="2:6" ht="15.75">
      <c r="B16039" s="188"/>
      <c r="C16039" s="188"/>
      <c r="D16039" s="203"/>
      <c r="E16039" s="203"/>
      <c r="F16039" s="203"/>
    </row>
    <row r="16040" spans="2:6" ht="15.75">
      <c r="B16040" s="188"/>
      <c r="C16040" s="188"/>
      <c r="D16040" s="203"/>
      <c r="E16040" s="203"/>
      <c r="F16040" s="203"/>
    </row>
    <row r="16041" spans="2:6" ht="15.75">
      <c r="B16041" s="188"/>
      <c r="C16041" s="188"/>
      <c r="D16041" s="203"/>
      <c r="E16041" s="203"/>
      <c r="F16041" s="203"/>
    </row>
    <row r="16042" spans="2:6" ht="15.75">
      <c r="B16042" s="188"/>
      <c r="C16042" s="188"/>
      <c r="D16042" s="203"/>
      <c r="E16042" s="203"/>
      <c r="F16042" s="203"/>
    </row>
    <row r="16043" spans="2:6" ht="15.75">
      <c r="B16043" s="188"/>
      <c r="C16043" s="188"/>
      <c r="D16043" s="203"/>
      <c r="E16043" s="203"/>
      <c r="F16043" s="203"/>
    </row>
    <row r="16044" spans="2:6" ht="15.75">
      <c r="B16044" s="188"/>
      <c r="C16044" s="188"/>
      <c r="D16044" s="203"/>
      <c r="E16044" s="203"/>
      <c r="F16044" s="203"/>
    </row>
    <row r="16045" spans="2:6" ht="15.75">
      <c r="B16045" s="188"/>
      <c r="C16045" s="188"/>
      <c r="D16045" s="203"/>
      <c r="E16045" s="203"/>
      <c r="F16045" s="203"/>
    </row>
    <row r="16046" spans="2:6" ht="15.75">
      <c r="B16046" s="188"/>
      <c r="C16046" s="188"/>
      <c r="D16046" s="203"/>
      <c r="E16046" s="203"/>
      <c r="F16046" s="203"/>
    </row>
    <row r="16047" spans="2:6" ht="15.75">
      <c r="B16047" s="188"/>
      <c r="C16047" s="188"/>
      <c r="D16047" s="203"/>
      <c r="E16047" s="203"/>
      <c r="F16047" s="203"/>
    </row>
    <row r="16048" spans="2:6" ht="15.75">
      <c r="B16048" s="188"/>
      <c r="C16048" s="188"/>
      <c r="D16048" s="203"/>
      <c r="E16048" s="203"/>
      <c r="F16048" s="203"/>
    </row>
    <row r="16049" spans="2:6" ht="15.75">
      <c r="B16049" s="188"/>
      <c r="C16049" s="188"/>
      <c r="D16049" s="203"/>
      <c r="E16049" s="203"/>
      <c r="F16049" s="203"/>
    </row>
    <row r="16050" spans="2:6" ht="15.75">
      <c r="B16050" s="188"/>
      <c r="C16050" s="188"/>
      <c r="D16050" s="203"/>
      <c r="E16050" s="203"/>
      <c r="F16050" s="203"/>
    </row>
    <row r="16051" spans="2:6" ht="15.75">
      <c r="B16051" s="188"/>
      <c r="C16051" s="188"/>
      <c r="D16051" s="203"/>
      <c r="E16051" s="203"/>
      <c r="F16051" s="203"/>
    </row>
    <row r="16052" spans="2:6" ht="15.75">
      <c r="B16052" s="188"/>
      <c r="C16052" s="188"/>
      <c r="D16052" s="203"/>
      <c r="E16052" s="203"/>
      <c r="F16052" s="203"/>
    </row>
    <row r="16053" spans="2:6" ht="15.75">
      <c r="B16053" s="188"/>
      <c r="C16053" s="188"/>
      <c r="D16053" s="203"/>
      <c r="E16053" s="203"/>
      <c r="F16053" s="203"/>
    </row>
    <row r="16054" spans="2:6" ht="15.75">
      <c r="B16054" s="188"/>
      <c r="C16054" s="188"/>
      <c r="D16054" s="203"/>
      <c r="E16054" s="203"/>
      <c r="F16054" s="203"/>
    </row>
    <row r="16055" spans="2:6" ht="15.75">
      <c r="B16055" s="188"/>
      <c r="C16055" s="188"/>
      <c r="D16055" s="203"/>
      <c r="E16055" s="203"/>
      <c r="F16055" s="203"/>
    </row>
    <row r="16056" spans="2:6" ht="15.75">
      <c r="B16056" s="188"/>
      <c r="C16056" s="188"/>
      <c r="D16056" s="203"/>
      <c r="E16056" s="203"/>
      <c r="F16056" s="203"/>
    </row>
    <row r="16057" spans="2:6" ht="15.75">
      <c r="B16057" s="188"/>
      <c r="C16057" s="188"/>
      <c r="D16057" s="203"/>
      <c r="E16057" s="203"/>
      <c r="F16057" s="203"/>
    </row>
    <row r="16058" spans="2:6" ht="15.75">
      <c r="B16058" s="188"/>
      <c r="C16058" s="188"/>
      <c r="D16058" s="203"/>
      <c r="E16058" s="203"/>
      <c r="F16058" s="203"/>
    </row>
    <row r="16059" spans="2:6" ht="15.75">
      <c r="B16059" s="188"/>
      <c r="C16059" s="188"/>
      <c r="D16059" s="203"/>
      <c r="E16059" s="203"/>
      <c r="F16059" s="203"/>
    </row>
    <row r="16060" spans="2:6" ht="15.75">
      <c r="B16060" s="188"/>
      <c r="C16060" s="188"/>
      <c r="D16060" s="203"/>
      <c r="E16060" s="203"/>
      <c r="F16060" s="203"/>
    </row>
    <row r="16061" spans="2:6" ht="15.75">
      <c r="B16061" s="188"/>
      <c r="C16061" s="188"/>
      <c r="D16061" s="203"/>
      <c r="E16061" s="203"/>
      <c r="F16061" s="203"/>
    </row>
    <row r="16062" spans="2:6" ht="15.75">
      <c r="B16062" s="188"/>
      <c r="C16062" s="188"/>
      <c r="D16062" s="203"/>
      <c r="E16062" s="203"/>
      <c r="F16062" s="203"/>
    </row>
    <row r="16063" spans="2:6" ht="15.75">
      <c r="B16063" s="188"/>
      <c r="C16063" s="188"/>
      <c r="D16063" s="203"/>
      <c r="E16063" s="203"/>
      <c r="F16063" s="203"/>
    </row>
    <row r="16064" spans="2:6" ht="15.75">
      <c r="B16064" s="188"/>
      <c r="C16064" s="188"/>
      <c r="D16064" s="203"/>
      <c r="E16064" s="203"/>
      <c r="F16064" s="203"/>
    </row>
    <row r="16065" spans="2:6" ht="15.75">
      <c r="B16065" s="188"/>
      <c r="C16065" s="188"/>
      <c r="D16065" s="203"/>
      <c r="E16065" s="203"/>
      <c r="F16065" s="203"/>
    </row>
    <row r="16066" spans="2:6" ht="15.75">
      <c r="B16066" s="188"/>
      <c r="C16066" s="188"/>
      <c r="D16066" s="203"/>
      <c r="E16066" s="203"/>
      <c r="F16066" s="203"/>
    </row>
    <row r="16067" spans="2:6" ht="15.75">
      <c r="B16067" s="188"/>
      <c r="C16067" s="188"/>
      <c r="D16067" s="203"/>
      <c r="E16067" s="203"/>
      <c r="F16067" s="203"/>
    </row>
    <row r="16068" spans="2:6" ht="15.75">
      <c r="B16068" s="188"/>
      <c r="C16068" s="188"/>
      <c r="D16068" s="203"/>
      <c r="E16068" s="203"/>
      <c r="F16068" s="203"/>
    </row>
    <row r="16069" spans="2:6" ht="15.75">
      <c r="B16069" s="188"/>
      <c r="C16069" s="188"/>
      <c r="D16069" s="203"/>
      <c r="E16069" s="203"/>
      <c r="F16069" s="203"/>
    </row>
    <row r="16070" spans="2:6" ht="15.75">
      <c r="B16070" s="188"/>
      <c r="C16070" s="188"/>
      <c r="D16070" s="203"/>
      <c r="E16070" s="203"/>
      <c r="F16070" s="203"/>
    </row>
    <row r="16071" spans="2:6" ht="15.75">
      <c r="B16071" s="188"/>
      <c r="C16071" s="188"/>
      <c r="D16071" s="203"/>
      <c r="E16071" s="203"/>
      <c r="F16071" s="203"/>
    </row>
    <row r="16072" spans="2:6" ht="15.75">
      <c r="B16072" s="188"/>
      <c r="C16072" s="188"/>
      <c r="D16072" s="203"/>
      <c r="E16072" s="203"/>
      <c r="F16072" s="203"/>
    </row>
    <row r="16073" spans="2:6" ht="15.75">
      <c r="B16073" s="188"/>
      <c r="C16073" s="188"/>
      <c r="D16073" s="203"/>
      <c r="E16073" s="203"/>
      <c r="F16073" s="203"/>
    </row>
    <row r="16074" spans="2:6" ht="15.75">
      <c r="B16074" s="188"/>
      <c r="C16074" s="188"/>
      <c r="D16074" s="203"/>
      <c r="E16074" s="203"/>
      <c r="F16074" s="203"/>
    </row>
    <row r="16075" spans="2:6" ht="15.75">
      <c r="B16075" s="188"/>
      <c r="C16075" s="188"/>
      <c r="D16075" s="203"/>
      <c r="E16075" s="203"/>
      <c r="F16075" s="203"/>
    </row>
    <row r="16076" spans="2:6" ht="15.75">
      <c r="B16076" s="188"/>
      <c r="C16076" s="188"/>
      <c r="D16076" s="203"/>
      <c r="E16076" s="203"/>
      <c r="F16076" s="203"/>
    </row>
    <row r="16077" spans="2:6" ht="15.75">
      <c r="B16077" s="188"/>
      <c r="C16077" s="188"/>
      <c r="D16077" s="203"/>
      <c r="E16077" s="203"/>
      <c r="F16077" s="203"/>
    </row>
    <row r="16078" spans="2:6" ht="15.75">
      <c r="B16078" s="188"/>
      <c r="C16078" s="188"/>
      <c r="D16078" s="203"/>
      <c r="E16078" s="203"/>
      <c r="F16078" s="203"/>
    </row>
    <row r="16079" spans="2:6" ht="15.75">
      <c r="B16079" s="188"/>
      <c r="C16079" s="188"/>
      <c r="D16079" s="203"/>
      <c r="E16079" s="203"/>
      <c r="F16079" s="203"/>
    </row>
    <row r="16080" spans="2:6" ht="15.75">
      <c r="B16080" s="188"/>
      <c r="C16080" s="188"/>
      <c r="D16080" s="203"/>
      <c r="E16080" s="203"/>
      <c r="F16080" s="203"/>
    </row>
    <row r="16081" spans="2:6" ht="15.75">
      <c r="B16081" s="188"/>
      <c r="C16081" s="188"/>
      <c r="D16081" s="203"/>
      <c r="E16081" s="203"/>
      <c r="F16081" s="203"/>
    </row>
    <row r="16082" spans="2:6" ht="15.75">
      <c r="B16082" s="188"/>
      <c r="C16082" s="188"/>
      <c r="D16082" s="203"/>
      <c r="E16082" s="203"/>
      <c r="F16082" s="203"/>
    </row>
    <row r="16083" spans="2:6" ht="15.75">
      <c r="B16083" s="188"/>
      <c r="C16083" s="188"/>
      <c r="D16083" s="203"/>
      <c r="E16083" s="203"/>
      <c r="F16083" s="203"/>
    </row>
    <row r="16084" spans="2:6" ht="15.75">
      <c r="B16084" s="188"/>
      <c r="C16084" s="188"/>
      <c r="D16084" s="203"/>
      <c r="E16084" s="203"/>
      <c r="F16084" s="203"/>
    </row>
    <row r="16085" spans="2:6" ht="15.75">
      <c r="B16085" s="188"/>
      <c r="C16085" s="188"/>
      <c r="D16085" s="203"/>
      <c r="E16085" s="203"/>
      <c r="F16085" s="203"/>
    </row>
    <row r="16086" spans="2:6" ht="15.75">
      <c r="B16086" s="188"/>
      <c r="C16086" s="188"/>
      <c r="D16086" s="203"/>
      <c r="E16086" s="203"/>
      <c r="F16086" s="203"/>
    </row>
    <row r="16087" spans="2:6" ht="15.75">
      <c r="B16087" s="188"/>
      <c r="C16087" s="188"/>
      <c r="D16087" s="203"/>
      <c r="E16087" s="203"/>
      <c r="F16087" s="203"/>
    </row>
    <row r="16088" spans="2:6" ht="15.75">
      <c r="B16088" s="188"/>
      <c r="C16088" s="188"/>
      <c r="D16088" s="203"/>
      <c r="E16088" s="203"/>
      <c r="F16088" s="203"/>
    </row>
    <row r="16089" spans="2:6" ht="15.75">
      <c r="B16089" s="188"/>
      <c r="C16089" s="188"/>
      <c r="D16089" s="203"/>
      <c r="E16089" s="203"/>
      <c r="F16089" s="203"/>
    </row>
    <row r="16090" spans="2:6" ht="15.75">
      <c r="B16090" s="188"/>
      <c r="C16090" s="188"/>
      <c r="D16090" s="203"/>
      <c r="E16090" s="203"/>
      <c r="F16090" s="203"/>
    </row>
    <row r="16091" spans="2:6" ht="15.75">
      <c r="B16091" s="188"/>
      <c r="C16091" s="188"/>
      <c r="D16091" s="203"/>
      <c r="E16091" s="203"/>
      <c r="F16091" s="203"/>
    </row>
    <row r="16092" spans="2:6" ht="15.75">
      <c r="B16092" s="188"/>
      <c r="C16092" s="188"/>
      <c r="D16092" s="203"/>
      <c r="E16092" s="203"/>
      <c r="F16092" s="203"/>
    </row>
    <row r="16093" spans="2:6" ht="15.75">
      <c r="B16093" s="188"/>
      <c r="C16093" s="188"/>
      <c r="D16093" s="203"/>
      <c r="E16093" s="203"/>
      <c r="F16093" s="203"/>
    </row>
    <row r="16094" spans="2:6" ht="15.75">
      <c r="B16094" s="188"/>
      <c r="C16094" s="188"/>
      <c r="D16094" s="203"/>
      <c r="E16094" s="203"/>
      <c r="F16094" s="203"/>
    </row>
    <row r="16095" spans="2:6" ht="15.75">
      <c r="B16095" s="188"/>
      <c r="C16095" s="188"/>
      <c r="D16095" s="203"/>
      <c r="E16095" s="203"/>
      <c r="F16095" s="203"/>
    </row>
    <row r="16096" spans="2:6" ht="15.75">
      <c r="B16096" s="188"/>
      <c r="C16096" s="188"/>
      <c r="D16096" s="203"/>
      <c r="E16096" s="203"/>
      <c r="F16096" s="203"/>
    </row>
    <row r="16097" spans="2:6" ht="15.75">
      <c r="B16097" s="188"/>
      <c r="C16097" s="188"/>
      <c r="D16097" s="203"/>
      <c r="E16097" s="203"/>
      <c r="F16097" s="203"/>
    </row>
    <row r="16098" spans="2:6" ht="15.75">
      <c r="B16098" s="188"/>
      <c r="C16098" s="188"/>
      <c r="D16098" s="203"/>
      <c r="E16098" s="203"/>
      <c r="F16098" s="203"/>
    </row>
    <row r="16099" spans="2:6" ht="15.75">
      <c r="B16099" s="188"/>
      <c r="C16099" s="188"/>
      <c r="D16099" s="203"/>
      <c r="E16099" s="203"/>
      <c r="F16099" s="203"/>
    </row>
    <row r="16100" spans="2:6" ht="15.75">
      <c r="B16100" s="188"/>
      <c r="C16100" s="188"/>
      <c r="D16100" s="203"/>
      <c r="E16100" s="203"/>
      <c r="F16100" s="203"/>
    </row>
    <row r="16101" spans="2:6" ht="15.75">
      <c r="B16101" s="188"/>
      <c r="C16101" s="188"/>
      <c r="D16101" s="203"/>
      <c r="E16101" s="203"/>
      <c r="F16101" s="203"/>
    </row>
    <row r="16102" spans="2:6" ht="15.75">
      <c r="B16102" s="188"/>
      <c r="C16102" s="188"/>
      <c r="D16102" s="203"/>
      <c r="E16102" s="203"/>
      <c r="F16102" s="203"/>
    </row>
    <row r="16103" spans="2:6" ht="15.75">
      <c r="B16103" s="188"/>
      <c r="C16103" s="188"/>
      <c r="D16103" s="203"/>
      <c r="E16103" s="203"/>
      <c r="F16103" s="203"/>
    </row>
    <row r="16104" spans="2:6" ht="15.75">
      <c r="B16104" s="188"/>
      <c r="C16104" s="188"/>
      <c r="D16104" s="203"/>
      <c r="E16104" s="203"/>
      <c r="F16104" s="203"/>
    </row>
    <row r="16105" spans="2:6" ht="15.75">
      <c r="B16105" s="188"/>
      <c r="C16105" s="188"/>
      <c r="D16105" s="203"/>
      <c r="E16105" s="203"/>
      <c r="F16105" s="203"/>
    </row>
    <row r="16106" spans="2:6" ht="15.75">
      <c r="B16106" s="188"/>
      <c r="C16106" s="188"/>
      <c r="D16106" s="203"/>
      <c r="E16106" s="203"/>
      <c r="F16106" s="203"/>
    </row>
    <row r="16107" spans="2:6" ht="15.75">
      <c r="B16107" s="188"/>
      <c r="C16107" s="188"/>
      <c r="D16107" s="203"/>
      <c r="E16107" s="203"/>
      <c r="F16107" s="203"/>
    </row>
    <row r="16108" spans="2:6" ht="15.75">
      <c r="B16108" s="188"/>
      <c r="C16108" s="188"/>
      <c r="D16108" s="203"/>
      <c r="E16108" s="203"/>
      <c r="F16108" s="203"/>
    </row>
    <row r="16109" spans="2:6" ht="15.75">
      <c r="B16109" s="188"/>
      <c r="C16109" s="188"/>
      <c r="D16109" s="203"/>
      <c r="E16109" s="203"/>
      <c r="F16109" s="203"/>
    </row>
    <row r="16110" spans="2:6" ht="15.75">
      <c r="B16110" s="188"/>
      <c r="C16110" s="188"/>
      <c r="D16110" s="203"/>
      <c r="E16110" s="203"/>
      <c r="F16110" s="203"/>
    </row>
    <row r="16111" spans="2:6" ht="15.75">
      <c r="B16111" s="188"/>
      <c r="C16111" s="188"/>
      <c r="D16111" s="203"/>
      <c r="E16111" s="203"/>
      <c r="F16111" s="203"/>
    </row>
    <row r="16112" spans="2:6" ht="15.75">
      <c r="B16112" s="188"/>
      <c r="C16112" s="188"/>
      <c r="D16112" s="203"/>
      <c r="E16112" s="203"/>
      <c r="F16112" s="203"/>
    </row>
    <row r="16113" spans="2:6" ht="15.75">
      <c r="B16113" s="188"/>
      <c r="C16113" s="188"/>
      <c r="D16113" s="203"/>
      <c r="E16113" s="203"/>
      <c r="F16113" s="203"/>
    </row>
    <row r="16114" spans="2:6" ht="15.75">
      <c r="B16114" s="188"/>
      <c r="C16114" s="188"/>
      <c r="D16114" s="203"/>
      <c r="E16114" s="203"/>
      <c r="F16114" s="203"/>
    </row>
    <row r="16115" spans="2:6" ht="15.75">
      <c r="B16115" s="188"/>
      <c r="C16115" s="188"/>
      <c r="D16115" s="203"/>
      <c r="E16115" s="203"/>
      <c r="F16115" s="203"/>
    </row>
    <row r="16116" spans="2:6" ht="15.75">
      <c r="B16116" s="188"/>
      <c r="C16116" s="188"/>
      <c r="D16116" s="203"/>
      <c r="E16116" s="203"/>
      <c r="F16116" s="203"/>
    </row>
    <row r="16117" spans="2:6" ht="15.75">
      <c r="B16117" s="188"/>
      <c r="C16117" s="188"/>
      <c r="D16117" s="203"/>
      <c r="E16117" s="203"/>
      <c r="F16117" s="203"/>
    </row>
    <row r="16118" spans="2:6" ht="15.75">
      <c r="B16118" s="188"/>
      <c r="C16118" s="188"/>
      <c r="D16118" s="203"/>
      <c r="E16118" s="203"/>
      <c r="F16118" s="203"/>
    </row>
    <row r="16119" spans="2:6" ht="15.75">
      <c r="B16119" s="188"/>
      <c r="C16119" s="188"/>
      <c r="D16119" s="203"/>
      <c r="E16119" s="203"/>
      <c r="F16119" s="203"/>
    </row>
    <row r="16120" spans="2:6" ht="15.75">
      <c r="B16120" s="188"/>
      <c r="C16120" s="188"/>
      <c r="D16120" s="203"/>
      <c r="E16120" s="203"/>
      <c r="F16120" s="203"/>
    </row>
    <row r="16121" spans="2:6" ht="15.75">
      <c r="B16121" s="188"/>
      <c r="C16121" s="188"/>
      <c r="D16121" s="203"/>
      <c r="E16121" s="203"/>
      <c r="F16121" s="203"/>
    </row>
    <row r="16122" spans="2:6" ht="15.75">
      <c r="B16122" s="188"/>
      <c r="C16122" s="188"/>
      <c r="D16122" s="203"/>
      <c r="E16122" s="203"/>
      <c r="F16122" s="203"/>
    </row>
    <row r="16123" spans="2:6" ht="15.75">
      <c r="B16123" s="188"/>
      <c r="C16123" s="188"/>
      <c r="D16123" s="203"/>
      <c r="E16123" s="203"/>
      <c r="F16123" s="203"/>
    </row>
    <row r="16124" spans="2:6" ht="15.75">
      <c r="B16124" s="188"/>
      <c r="C16124" s="188"/>
      <c r="D16124" s="203"/>
      <c r="E16124" s="203"/>
      <c r="F16124" s="203"/>
    </row>
    <row r="16125" spans="2:6" ht="15.75">
      <c r="B16125" s="188"/>
      <c r="C16125" s="188"/>
      <c r="D16125" s="203"/>
      <c r="E16125" s="203"/>
      <c r="F16125" s="203"/>
    </row>
    <row r="16126" spans="2:6" ht="15.75">
      <c r="B16126" s="188"/>
      <c r="C16126" s="188"/>
      <c r="D16126" s="203"/>
      <c r="E16126" s="203"/>
      <c r="F16126" s="203"/>
    </row>
    <row r="16127" spans="2:6" ht="15.75">
      <c r="B16127" s="188"/>
      <c r="C16127" s="188"/>
      <c r="D16127" s="203"/>
      <c r="E16127" s="203"/>
      <c r="F16127" s="203"/>
    </row>
    <row r="16128" spans="2:6" ht="15.75">
      <c r="B16128" s="188"/>
      <c r="C16128" s="188"/>
      <c r="D16128" s="203"/>
      <c r="E16128" s="203"/>
      <c r="F16128" s="203"/>
    </row>
    <row r="16129" spans="2:6" ht="15.75">
      <c r="B16129" s="188"/>
      <c r="C16129" s="188"/>
      <c r="D16129" s="203"/>
      <c r="E16129" s="203"/>
      <c r="F16129" s="203"/>
    </row>
    <row r="16130" spans="2:6" ht="15.75">
      <c r="B16130" s="188"/>
      <c r="C16130" s="188"/>
      <c r="D16130" s="203"/>
      <c r="E16130" s="203"/>
      <c r="F16130" s="203"/>
    </row>
    <row r="16131" spans="2:6" ht="15.75">
      <c r="B16131" s="188"/>
      <c r="C16131" s="188"/>
      <c r="D16131" s="203"/>
      <c r="E16131" s="203"/>
      <c r="F16131" s="203"/>
    </row>
    <row r="16132" spans="2:6" ht="15.75">
      <c r="B16132" s="188"/>
      <c r="C16132" s="188"/>
      <c r="D16132" s="203"/>
      <c r="E16132" s="203"/>
      <c r="F16132" s="203"/>
    </row>
    <row r="16133" spans="2:6" ht="15.75">
      <c r="B16133" s="188"/>
      <c r="C16133" s="188"/>
      <c r="D16133" s="203"/>
      <c r="E16133" s="203"/>
      <c r="F16133" s="203"/>
    </row>
    <row r="16134" spans="2:6" ht="15.75">
      <c r="B16134" s="188"/>
      <c r="C16134" s="188"/>
      <c r="D16134" s="203"/>
      <c r="E16134" s="203"/>
      <c r="F16134" s="203"/>
    </row>
    <row r="16135" spans="2:6" ht="15.75">
      <c r="B16135" s="188"/>
      <c r="C16135" s="188"/>
      <c r="D16135" s="203"/>
      <c r="E16135" s="203"/>
      <c r="F16135" s="203"/>
    </row>
    <row r="16136" spans="2:6" ht="15.75">
      <c r="B16136" s="188"/>
      <c r="C16136" s="188"/>
      <c r="D16136" s="203"/>
      <c r="E16136" s="203"/>
      <c r="F16136" s="203"/>
    </row>
    <row r="16137" spans="2:6" ht="15.75">
      <c r="B16137" s="188"/>
      <c r="C16137" s="188"/>
      <c r="D16137" s="203"/>
      <c r="E16137" s="203"/>
      <c r="F16137" s="203"/>
    </row>
    <row r="16138" spans="2:6" ht="15.75">
      <c r="B16138" s="188"/>
      <c r="C16138" s="188"/>
      <c r="D16138" s="203"/>
      <c r="E16138" s="203"/>
      <c r="F16138" s="203"/>
    </row>
    <row r="16139" spans="2:6" ht="15.75">
      <c r="B16139" s="188"/>
      <c r="C16139" s="188"/>
      <c r="D16139" s="203"/>
      <c r="E16139" s="203"/>
      <c r="F16139" s="203"/>
    </row>
    <row r="16140" spans="2:6" ht="15.75">
      <c r="B16140" s="188"/>
      <c r="C16140" s="188"/>
      <c r="D16140" s="203"/>
      <c r="E16140" s="203"/>
      <c r="F16140" s="203"/>
    </row>
    <row r="16141" spans="2:6" ht="15.75">
      <c r="B16141" s="188"/>
      <c r="C16141" s="188"/>
      <c r="D16141" s="203"/>
      <c r="E16141" s="203"/>
      <c r="F16141" s="203"/>
    </row>
    <row r="16142" spans="2:6" ht="15.75">
      <c r="B16142" s="188"/>
      <c r="C16142" s="188"/>
      <c r="D16142" s="203"/>
      <c r="E16142" s="203"/>
      <c r="F16142" s="203"/>
    </row>
    <row r="16143" spans="2:6" ht="15.75">
      <c r="B16143" s="188"/>
      <c r="C16143" s="188"/>
      <c r="D16143" s="203"/>
      <c r="E16143" s="203"/>
      <c r="F16143" s="203"/>
    </row>
    <row r="16144" spans="2:6" ht="15.75">
      <c r="B16144" s="188"/>
      <c r="C16144" s="188"/>
      <c r="D16144" s="203"/>
      <c r="E16144" s="203"/>
      <c r="F16144" s="203"/>
    </row>
    <row r="16145" spans="2:6" ht="15.75">
      <c r="B16145" s="188"/>
      <c r="C16145" s="188"/>
      <c r="D16145" s="203"/>
      <c r="E16145" s="203"/>
      <c r="F16145" s="203"/>
    </row>
    <row r="16146" spans="2:6" ht="15.75">
      <c r="B16146" s="188"/>
      <c r="C16146" s="188"/>
      <c r="D16146" s="203"/>
      <c r="E16146" s="203"/>
      <c r="F16146" s="203"/>
    </row>
    <row r="16147" spans="2:6" ht="15.75">
      <c r="B16147" s="188"/>
      <c r="C16147" s="188"/>
      <c r="D16147" s="203"/>
      <c r="E16147" s="203"/>
      <c r="F16147" s="203"/>
    </row>
    <row r="16148" spans="2:6" ht="15.75">
      <c r="B16148" s="188"/>
      <c r="C16148" s="188"/>
      <c r="D16148" s="203"/>
      <c r="E16148" s="203"/>
      <c r="F16148" s="203"/>
    </row>
    <row r="16149" spans="2:6" ht="15.75">
      <c r="B16149" s="188"/>
      <c r="C16149" s="188"/>
      <c r="D16149" s="203"/>
      <c r="E16149" s="203"/>
      <c r="F16149" s="203"/>
    </row>
    <row r="16150" spans="2:6" ht="15.75">
      <c r="B16150" s="188"/>
      <c r="C16150" s="188"/>
      <c r="D16150" s="203"/>
      <c r="E16150" s="203"/>
      <c r="F16150" s="203"/>
    </row>
    <row r="16151" spans="2:6" ht="15.75">
      <c r="B16151" s="188"/>
      <c r="C16151" s="188"/>
      <c r="D16151" s="203"/>
      <c r="E16151" s="203"/>
      <c r="F16151" s="203"/>
    </row>
    <row r="16152" spans="2:6" ht="15.75">
      <c r="B16152" s="188"/>
      <c r="C16152" s="188"/>
      <c r="D16152" s="203"/>
      <c r="E16152" s="203"/>
      <c r="F16152" s="203"/>
    </row>
    <row r="16153" spans="2:6" ht="15.75">
      <c r="B16153" s="188"/>
      <c r="C16153" s="188"/>
      <c r="D16153" s="203"/>
      <c r="E16153" s="203"/>
      <c r="F16153" s="203"/>
    </row>
    <row r="16154" spans="2:6" ht="15.75">
      <c r="B16154" s="188"/>
      <c r="C16154" s="188"/>
      <c r="D16154" s="203"/>
      <c r="E16154" s="203"/>
      <c r="F16154" s="203"/>
    </row>
    <row r="16155" spans="2:6" ht="15.75">
      <c r="B16155" s="188"/>
      <c r="C16155" s="188"/>
      <c r="D16155" s="203"/>
      <c r="E16155" s="203"/>
      <c r="F16155" s="203"/>
    </row>
    <row r="16156" spans="2:6" ht="15.75">
      <c r="B16156" s="188"/>
      <c r="C16156" s="188"/>
      <c r="D16156" s="203"/>
      <c r="E16156" s="203"/>
      <c r="F16156" s="203"/>
    </row>
    <row r="16157" spans="2:6" ht="15.75">
      <c r="B16157" s="188"/>
      <c r="C16157" s="188"/>
      <c r="D16157" s="203"/>
      <c r="E16157" s="203"/>
      <c r="F16157" s="203"/>
    </row>
    <row r="16158" spans="2:6" ht="15.75">
      <c r="B16158" s="188"/>
      <c r="C16158" s="188"/>
      <c r="D16158" s="203"/>
      <c r="E16158" s="203"/>
      <c r="F16158" s="203"/>
    </row>
    <row r="16159" spans="2:6" ht="15.75">
      <c r="B16159" s="188"/>
      <c r="C16159" s="188"/>
      <c r="D16159" s="203"/>
      <c r="E16159" s="203"/>
      <c r="F16159" s="203"/>
    </row>
    <row r="16160" spans="2:6" ht="15.75">
      <c r="B16160" s="188"/>
      <c r="C16160" s="188"/>
      <c r="D16160" s="203"/>
      <c r="E16160" s="203"/>
      <c r="F16160" s="203"/>
    </row>
    <row r="16161" spans="2:6" ht="15.75">
      <c r="B16161" s="188"/>
      <c r="C16161" s="188"/>
      <c r="D16161" s="203"/>
      <c r="E16161" s="203"/>
      <c r="F16161" s="203"/>
    </row>
    <row r="16162" spans="2:6" ht="15.75">
      <c r="B16162" s="188"/>
      <c r="C16162" s="188"/>
      <c r="D16162" s="203"/>
      <c r="E16162" s="203"/>
      <c r="F16162" s="203"/>
    </row>
    <row r="16163" spans="2:6" ht="15.75">
      <c r="B16163" s="188"/>
      <c r="C16163" s="188"/>
      <c r="D16163" s="203"/>
      <c r="E16163" s="203"/>
      <c r="F16163" s="203"/>
    </row>
    <row r="16164" spans="2:6" ht="15.75">
      <c r="B16164" s="188"/>
      <c r="C16164" s="188"/>
      <c r="D16164" s="203"/>
      <c r="E16164" s="203"/>
      <c r="F16164" s="203"/>
    </row>
    <row r="16165" spans="2:6" ht="15.75">
      <c r="B16165" s="188"/>
      <c r="C16165" s="188"/>
      <c r="D16165" s="203"/>
      <c r="E16165" s="203"/>
      <c r="F16165" s="203"/>
    </row>
    <row r="16166" spans="2:6" ht="15.75">
      <c r="B16166" s="188"/>
      <c r="C16166" s="188"/>
      <c r="D16166" s="203"/>
      <c r="E16166" s="203"/>
      <c r="F16166" s="203"/>
    </row>
    <row r="16167" spans="2:6" ht="15.75">
      <c r="B16167" s="188"/>
      <c r="C16167" s="188"/>
      <c r="D16167" s="203"/>
      <c r="E16167" s="203"/>
      <c r="F16167" s="203"/>
    </row>
    <row r="16168" spans="2:6" ht="15.75">
      <c r="B16168" s="188"/>
      <c r="C16168" s="188"/>
      <c r="D16168" s="203"/>
      <c r="E16168" s="203"/>
      <c r="F16168" s="203"/>
    </row>
    <row r="16169" spans="2:6" ht="15.75">
      <c r="B16169" s="188"/>
      <c r="C16169" s="188"/>
      <c r="D16169" s="203"/>
      <c r="E16169" s="203"/>
      <c r="F16169" s="203"/>
    </row>
    <row r="16170" spans="2:6" ht="15.75">
      <c r="B16170" s="188"/>
      <c r="C16170" s="188"/>
      <c r="D16170" s="203"/>
      <c r="E16170" s="203"/>
      <c r="F16170" s="203"/>
    </row>
    <row r="16171" spans="2:6" ht="15.75">
      <c r="B16171" s="188"/>
      <c r="C16171" s="188"/>
      <c r="D16171" s="203"/>
      <c r="E16171" s="203"/>
      <c r="F16171" s="203"/>
    </row>
    <row r="16172" spans="2:6" ht="15.75">
      <c r="B16172" s="188"/>
      <c r="C16172" s="188"/>
      <c r="D16172" s="203"/>
      <c r="E16172" s="203"/>
      <c r="F16172" s="203"/>
    </row>
    <row r="16173" spans="2:6" ht="15.75">
      <c r="B16173" s="188"/>
      <c r="C16173" s="188"/>
      <c r="D16173" s="203"/>
      <c r="E16173" s="203"/>
      <c r="F16173" s="203"/>
    </row>
    <row r="16174" spans="2:6" ht="15.75">
      <c r="B16174" s="188"/>
      <c r="C16174" s="188"/>
      <c r="D16174" s="203"/>
      <c r="E16174" s="203"/>
      <c r="F16174" s="203"/>
    </row>
    <row r="16175" spans="2:6" ht="15.75">
      <c r="B16175" s="188"/>
      <c r="C16175" s="188"/>
      <c r="D16175" s="203"/>
      <c r="E16175" s="203"/>
      <c r="F16175" s="203"/>
    </row>
    <row r="16176" spans="2:6" ht="15.75">
      <c r="B16176" s="188"/>
      <c r="C16176" s="188"/>
      <c r="D16176" s="203"/>
      <c r="E16176" s="203"/>
      <c r="F16176" s="203"/>
    </row>
    <row r="16177" spans="2:6" ht="15.75">
      <c r="B16177" s="188"/>
      <c r="C16177" s="188"/>
      <c r="D16177" s="203"/>
      <c r="E16177" s="203"/>
      <c r="F16177" s="203"/>
    </row>
    <row r="16178" spans="2:6" ht="15.75">
      <c r="B16178" s="188"/>
      <c r="C16178" s="188"/>
      <c r="D16178" s="203"/>
      <c r="E16178" s="203"/>
      <c r="F16178" s="203"/>
    </row>
    <row r="16179" spans="2:6" ht="15.75">
      <c r="B16179" s="188"/>
      <c r="C16179" s="188"/>
      <c r="D16179" s="203"/>
      <c r="E16179" s="203"/>
      <c r="F16179" s="203"/>
    </row>
    <row r="16180" spans="2:6" ht="15.75">
      <c r="B16180" s="188"/>
      <c r="C16180" s="188"/>
      <c r="D16180" s="203"/>
      <c r="E16180" s="203"/>
      <c r="F16180" s="203"/>
    </row>
    <row r="16181" spans="2:6" ht="15.75">
      <c r="B16181" s="188"/>
      <c r="C16181" s="188"/>
      <c r="D16181" s="203"/>
      <c r="E16181" s="203"/>
      <c r="F16181" s="203"/>
    </row>
    <row r="16182" spans="2:6" ht="15.75">
      <c r="B16182" s="188"/>
      <c r="C16182" s="188"/>
      <c r="D16182" s="203"/>
      <c r="E16182" s="203"/>
      <c r="F16182" s="203"/>
    </row>
    <row r="16183" spans="2:6" ht="15.75">
      <c r="B16183" s="188"/>
      <c r="C16183" s="188"/>
      <c r="D16183" s="203"/>
      <c r="E16183" s="203"/>
      <c r="F16183" s="203"/>
    </row>
    <row r="16184" spans="2:6" ht="15.75">
      <c r="B16184" s="188"/>
      <c r="C16184" s="188"/>
      <c r="D16184" s="203"/>
      <c r="E16184" s="203"/>
      <c r="F16184" s="203"/>
    </row>
    <row r="16185" spans="2:6" ht="15.75">
      <c r="B16185" s="188"/>
      <c r="C16185" s="188"/>
      <c r="D16185" s="203"/>
      <c r="E16185" s="203"/>
      <c r="F16185" s="203"/>
    </row>
    <row r="16186" spans="2:6" ht="15.75">
      <c r="B16186" s="188"/>
      <c r="C16186" s="188"/>
      <c r="D16186" s="203"/>
      <c r="E16186" s="203"/>
      <c r="F16186" s="203"/>
    </row>
    <row r="16187" spans="2:6" ht="15.75">
      <c r="B16187" s="188"/>
      <c r="C16187" s="188"/>
      <c r="D16187" s="203"/>
      <c r="E16187" s="203"/>
      <c r="F16187" s="203"/>
    </row>
    <row r="16188" spans="2:6" ht="15.75">
      <c r="B16188" s="188"/>
      <c r="C16188" s="188"/>
      <c r="D16188" s="203"/>
      <c r="E16188" s="203"/>
      <c r="F16188" s="203"/>
    </row>
    <row r="16189" spans="2:6" ht="15.75">
      <c r="B16189" s="188"/>
      <c r="C16189" s="188"/>
      <c r="D16189" s="203"/>
      <c r="E16189" s="203"/>
      <c r="F16189" s="203"/>
    </row>
    <row r="16190" spans="2:6" ht="15.75">
      <c r="B16190" s="188"/>
      <c r="C16190" s="188"/>
      <c r="D16190" s="203"/>
      <c r="E16190" s="203"/>
      <c r="F16190" s="203"/>
    </row>
    <row r="16191" spans="2:6" ht="15.75">
      <c r="B16191" s="188"/>
      <c r="C16191" s="188"/>
      <c r="D16191" s="203"/>
      <c r="E16191" s="203"/>
      <c r="F16191" s="203"/>
    </row>
    <row r="16192" spans="2:6" ht="15.75">
      <c r="B16192" s="188"/>
      <c r="C16192" s="188"/>
      <c r="D16192" s="203"/>
      <c r="E16192" s="203"/>
      <c r="F16192" s="203"/>
    </row>
    <row r="16193" spans="2:6" ht="15.75">
      <c r="B16193" s="188"/>
      <c r="C16193" s="188"/>
      <c r="D16193" s="203"/>
      <c r="E16193" s="203"/>
      <c r="F16193" s="203"/>
    </row>
    <row r="16194" spans="2:6" ht="15.75">
      <c r="B16194" s="188"/>
      <c r="C16194" s="188"/>
      <c r="D16194" s="203"/>
      <c r="E16194" s="203"/>
      <c r="F16194" s="203"/>
    </row>
    <row r="16195" spans="2:6" ht="15.75">
      <c r="B16195" s="188"/>
      <c r="C16195" s="188"/>
      <c r="D16195" s="203"/>
      <c r="E16195" s="203"/>
      <c r="F16195" s="203"/>
    </row>
    <row r="16196" spans="2:6" ht="15.75">
      <c r="B16196" s="188"/>
      <c r="C16196" s="188"/>
      <c r="D16196" s="203"/>
      <c r="E16196" s="203"/>
      <c r="F16196" s="203"/>
    </row>
    <row r="16197" spans="2:6" ht="15.75">
      <c r="B16197" s="188"/>
      <c r="C16197" s="188"/>
      <c r="D16197" s="203"/>
      <c r="E16197" s="203"/>
      <c r="F16197" s="203"/>
    </row>
    <row r="16198" spans="2:6" ht="15.75">
      <c r="B16198" s="188"/>
      <c r="C16198" s="188"/>
      <c r="D16198" s="203"/>
      <c r="E16198" s="203"/>
      <c r="F16198" s="203"/>
    </row>
    <row r="16199" spans="2:6" ht="15.75">
      <c r="B16199" s="188"/>
      <c r="C16199" s="188"/>
      <c r="D16199" s="203"/>
      <c r="E16199" s="203"/>
      <c r="F16199" s="203"/>
    </row>
    <row r="16200" spans="2:6" ht="15.75">
      <c r="B16200" s="188"/>
      <c r="C16200" s="188"/>
      <c r="D16200" s="203"/>
      <c r="E16200" s="203"/>
      <c r="F16200" s="203"/>
    </row>
    <row r="16201" spans="2:6" ht="15.75">
      <c r="B16201" s="188"/>
      <c r="C16201" s="188"/>
      <c r="D16201" s="203"/>
      <c r="E16201" s="203"/>
      <c r="F16201" s="203"/>
    </row>
    <row r="16202" spans="2:6" ht="15.75">
      <c r="B16202" s="188"/>
      <c r="C16202" s="188"/>
      <c r="D16202" s="203"/>
      <c r="E16202" s="203"/>
      <c r="F16202" s="203"/>
    </row>
    <row r="16203" spans="2:6" ht="15.75">
      <c r="B16203" s="188"/>
      <c r="C16203" s="188"/>
      <c r="D16203" s="203"/>
      <c r="E16203" s="203"/>
      <c r="F16203" s="203"/>
    </row>
    <row r="16204" spans="2:6" ht="15.75">
      <c r="B16204" s="188"/>
      <c r="C16204" s="188"/>
      <c r="D16204" s="203"/>
      <c r="E16204" s="203"/>
      <c r="F16204" s="203"/>
    </row>
    <row r="16205" spans="2:6" ht="15.75">
      <c r="B16205" s="188"/>
      <c r="C16205" s="188"/>
      <c r="D16205" s="203"/>
      <c r="E16205" s="203"/>
      <c r="F16205" s="203"/>
    </row>
    <row r="16206" spans="2:6" ht="15.75">
      <c r="B16206" s="188"/>
      <c r="C16206" s="188"/>
      <c r="D16206" s="203"/>
      <c r="E16206" s="203"/>
      <c r="F16206" s="203"/>
    </row>
    <row r="16207" spans="2:6" ht="15.75">
      <c r="B16207" s="188"/>
      <c r="C16207" s="188"/>
      <c r="D16207" s="203"/>
      <c r="E16207" s="203"/>
      <c r="F16207" s="203"/>
    </row>
    <row r="16208" spans="2:6" ht="15.75">
      <c r="B16208" s="188"/>
      <c r="C16208" s="188"/>
      <c r="D16208" s="203"/>
      <c r="E16208" s="203"/>
      <c r="F16208" s="203"/>
    </row>
    <row r="16209" spans="2:6" ht="15.75">
      <c r="B16209" s="188"/>
      <c r="C16209" s="188"/>
      <c r="D16209" s="203"/>
      <c r="E16209" s="203"/>
      <c r="F16209" s="203"/>
    </row>
    <row r="16210" spans="2:6" ht="15.75">
      <c r="B16210" s="188"/>
      <c r="C16210" s="188"/>
      <c r="D16210" s="203"/>
      <c r="E16210" s="203"/>
      <c r="F16210" s="203"/>
    </row>
    <row r="16211" spans="2:6" ht="15.75">
      <c r="B16211" s="188"/>
      <c r="C16211" s="188"/>
      <c r="D16211" s="203"/>
      <c r="E16211" s="203"/>
      <c r="F16211" s="203"/>
    </row>
    <row r="16212" spans="2:6" ht="15.75">
      <c r="B16212" s="188"/>
      <c r="C16212" s="188"/>
      <c r="D16212" s="203"/>
      <c r="E16212" s="203"/>
      <c r="F16212" s="203"/>
    </row>
    <row r="16213" spans="2:6" ht="15.75">
      <c r="B16213" s="188"/>
      <c r="C16213" s="188"/>
      <c r="D16213" s="203"/>
      <c r="E16213" s="203"/>
      <c r="F16213" s="203"/>
    </row>
    <row r="16214" spans="2:6" ht="15.75">
      <c r="B16214" s="188"/>
      <c r="C16214" s="188"/>
      <c r="D16214" s="203"/>
      <c r="E16214" s="203"/>
      <c r="F16214" s="203"/>
    </row>
    <row r="16215" spans="2:6" ht="15.75">
      <c r="B16215" s="188"/>
      <c r="C16215" s="188"/>
      <c r="D16215" s="203"/>
      <c r="E16215" s="203"/>
      <c r="F16215" s="203"/>
    </row>
    <row r="16216" spans="2:6" ht="15.75">
      <c r="B16216" s="188"/>
      <c r="C16216" s="188"/>
      <c r="D16216" s="203"/>
      <c r="E16216" s="203"/>
      <c r="F16216" s="203"/>
    </row>
    <row r="16217" spans="2:6" ht="15.75">
      <c r="B16217" s="188"/>
      <c r="C16217" s="188"/>
      <c r="D16217" s="203"/>
      <c r="E16217" s="203"/>
      <c r="F16217" s="203"/>
    </row>
    <row r="16218" spans="2:6" ht="15.75">
      <c r="B16218" s="188"/>
      <c r="C16218" s="188"/>
      <c r="D16218" s="203"/>
      <c r="E16218" s="203"/>
      <c r="F16218" s="203"/>
    </row>
    <row r="16219" spans="2:6" ht="15.75">
      <c r="B16219" s="188"/>
      <c r="C16219" s="188"/>
      <c r="D16219" s="203"/>
      <c r="E16219" s="203"/>
      <c r="F16219" s="203"/>
    </row>
    <row r="16220" spans="2:6" ht="15.75">
      <c r="B16220" s="188"/>
      <c r="C16220" s="188"/>
      <c r="D16220" s="203"/>
      <c r="E16220" s="203"/>
      <c r="F16220" s="203"/>
    </row>
    <row r="16221" spans="2:6" ht="15.75">
      <c r="B16221" s="188"/>
      <c r="C16221" s="188"/>
      <c r="D16221" s="203"/>
      <c r="E16221" s="203"/>
      <c r="F16221" s="203"/>
    </row>
    <row r="16222" spans="2:6" ht="15.75">
      <c r="B16222" s="188"/>
      <c r="C16222" s="188"/>
      <c r="D16222" s="203"/>
      <c r="E16222" s="203"/>
      <c r="F16222" s="203"/>
    </row>
    <row r="16223" spans="2:6" ht="15.75">
      <c r="B16223" s="188"/>
      <c r="C16223" s="188"/>
      <c r="D16223" s="203"/>
      <c r="E16223" s="203"/>
      <c r="F16223" s="203"/>
    </row>
    <row r="16224" spans="2:6" ht="15.75">
      <c r="B16224" s="188"/>
      <c r="C16224" s="188"/>
      <c r="D16224" s="203"/>
      <c r="E16224" s="203"/>
      <c r="F16224" s="203"/>
    </row>
    <row r="16225" spans="2:6" ht="15.75">
      <c r="B16225" s="188"/>
      <c r="C16225" s="188"/>
      <c r="D16225" s="203"/>
      <c r="E16225" s="203"/>
      <c r="F16225" s="203"/>
    </row>
    <row r="16226" spans="2:6" ht="15.75">
      <c r="B16226" s="188"/>
      <c r="C16226" s="188"/>
      <c r="D16226" s="203"/>
      <c r="E16226" s="203"/>
      <c r="F16226" s="203"/>
    </row>
    <row r="16227" spans="2:6" ht="15.75">
      <c r="B16227" s="188"/>
      <c r="C16227" s="188"/>
      <c r="D16227" s="203"/>
      <c r="E16227" s="203"/>
      <c r="F16227" s="203"/>
    </row>
    <row r="16228" spans="2:6" ht="15.75">
      <c r="B16228" s="188"/>
      <c r="C16228" s="188"/>
      <c r="D16228" s="203"/>
      <c r="E16228" s="203"/>
      <c r="F16228" s="203"/>
    </row>
    <row r="16229" spans="2:6" ht="15.75">
      <c r="B16229" s="188"/>
      <c r="C16229" s="188"/>
      <c r="D16229" s="203"/>
      <c r="E16229" s="203"/>
      <c r="F16229" s="203"/>
    </row>
    <row r="16230" spans="2:6" ht="15.75">
      <c r="B16230" s="188"/>
      <c r="C16230" s="188"/>
      <c r="D16230" s="203"/>
      <c r="E16230" s="203"/>
      <c r="F16230" s="203"/>
    </row>
    <row r="16231" spans="2:6" ht="15.75">
      <c r="B16231" s="188"/>
      <c r="C16231" s="188"/>
      <c r="D16231" s="203"/>
      <c r="E16231" s="203"/>
      <c r="F16231" s="203"/>
    </row>
    <row r="16232" spans="2:6" ht="15.75">
      <c r="B16232" s="188"/>
      <c r="C16232" s="188"/>
      <c r="D16232" s="203"/>
      <c r="E16232" s="203"/>
      <c r="F16232" s="203"/>
    </row>
    <row r="16233" spans="2:6" ht="15.75">
      <c r="B16233" s="188"/>
      <c r="C16233" s="188"/>
      <c r="D16233" s="203"/>
      <c r="E16233" s="203"/>
      <c r="F16233" s="203"/>
    </row>
    <row r="16234" spans="2:6" ht="15.75">
      <c r="B16234" s="188"/>
      <c r="C16234" s="188"/>
      <c r="D16234" s="203"/>
      <c r="E16234" s="203"/>
      <c r="F16234" s="203"/>
    </row>
    <row r="16235" spans="2:6" ht="15.75">
      <c r="B16235" s="188"/>
      <c r="C16235" s="188"/>
      <c r="D16235" s="203"/>
      <c r="E16235" s="203"/>
      <c r="F16235" s="203"/>
    </row>
    <row r="16236" spans="2:6" ht="15.75">
      <c r="B16236" s="188"/>
      <c r="C16236" s="188"/>
      <c r="D16236" s="203"/>
      <c r="E16236" s="203"/>
      <c r="F16236" s="203"/>
    </row>
    <row r="16237" spans="2:6" ht="15.75">
      <c r="B16237" s="188"/>
      <c r="C16237" s="188"/>
      <c r="D16237" s="203"/>
      <c r="E16237" s="203"/>
      <c r="F16237" s="203"/>
    </row>
    <row r="16238" spans="2:6" ht="15.75">
      <c r="B16238" s="188"/>
      <c r="C16238" s="188"/>
      <c r="D16238" s="203"/>
      <c r="E16238" s="203"/>
      <c r="F16238" s="203"/>
    </row>
    <row r="16239" spans="2:6" ht="15.75">
      <c r="B16239" s="188"/>
      <c r="C16239" s="188"/>
      <c r="D16239" s="203"/>
      <c r="E16239" s="203"/>
      <c r="F16239" s="203"/>
    </row>
    <row r="16240" spans="2:6" ht="15.75">
      <c r="B16240" s="188"/>
      <c r="C16240" s="188"/>
      <c r="D16240" s="203"/>
      <c r="E16240" s="203"/>
      <c r="F16240" s="203"/>
    </row>
    <row r="16241" spans="2:6" ht="15.75">
      <c r="B16241" s="188"/>
      <c r="C16241" s="188"/>
      <c r="D16241" s="203"/>
      <c r="E16241" s="203"/>
      <c r="F16241" s="203"/>
    </row>
    <row r="16242" spans="2:6" ht="15.75">
      <c r="B16242" s="188"/>
      <c r="C16242" s="188"/>
      <c r="D16242" s="203"/>
      <c r="E16242" s="203"/>
      <c r="F16242" s="203"/>
    </row>
    <row r="16243" spans="2:6" ht="15.75">
      <c r="B16243" s="188"/>
      <c r="C16243" s="188"/>
      <c r="D16243" s="203"/>
      <c r="E16243" s="203"/>
      <c r="F16243" s="203"/>
    </row>
    <row r="16244" spans="2:6" ht="15.75">
      <c r="B16244" s="188"/>
      <c r="C16244" s="188"/>
      <c r="D16244" s="203"/>
      <c r="E16244" s="203"/>
      <c r="F16244" s="203"/>
    </row>
    <row r="16245" spans="2:6" ht="15.75">
      <c r="B16245" s="188"/>
      <c r="C16245" s="188"/>
      <c r="D16245" s="203"/>
      <c r="E16245" s="203"/>
      <c r="F16245" s="203"/>
    </row>
    <row r="16246" spans="2:6" ht="15.75">
      <c r="B16246" s="188"/>
      <c r="C16246" s="188"/>
      <c r="D16246" s="203"/>
      <c r="E16246" s="203"/>
      <c r="F16246" s="203"/>
    </row>
    <row r="16247" spans="2:6" ht="15.75">
      <c r="B16247" s="188"/>
      <c r="C16247" s="188"/>
      <c r="D16247" s="203"/>
      <c r="E16247" s="203"/>
      <c r="F16247" s="203"/>
    </row>
    <row r="16248" spans="2:6" ht="15.75">
      <c r="B16248" s="188"/>
      <c r="C16248" s="188"/>
      <c r="D16248" s="203"/>
      <c r="E16248" s="203"/>
      <c r="F16248" s="203"/>
    </row>
    <row r="16249" spans="2:6" ht="15.75">
      <c r="B16249" s="188"/>
      <c r="C16249" s="188"/>
      <c r="D16249" s="203"/>
      <c r="E16249" s="203"/>
      <c r="F16249" s="203"/>
    </row>
    <row r="16250" spans="2:6" ht="15.75">
      <c r="B16250" s="188"/>
      <c r="C16250" s="188"/>
      <c r="D16250" s="203"/>
      <c r="E16250" s="203"/>
      <c r="F16250" s="203"/>
    </row>
    <row r="16251" spans="2:6" ht="15.75">
      <c r="B16251" s="188"/>
      <c r="C16251" s="188"/>
      <c r="D16251" s="203"/>
      <c r="E16251" s="203"/>
      <c r="F16251" s="203"/>
    </row>
    <row r="16252" spans="2:6" ht="15.75">
      <c r="B16252" s="188"/>
      <c r="C16252" s="188"/>
      <c r="D16252" s="203"/>
      <c r="E16252" s="203"/>
      <c r="F16252" s="203"/>
    </row>
    <row r="16253" spans="2:6" ht="15.75">
      <c r="B16253" s="188"/>
      <c r="C16253" s="188"/>
      <c r="D16253" s="203"/>
      <c r="E16253" s="203"/>
      <c r="F16253" s="203"/>
    </row>
    <row r="16254" spans="2:6" ht="15.75">
      <c r="B16254" s="188"/>
      <c r="C16254" s="188"/>
      <c r="D16254" s="203"/>
      <c r="E16254" s="203"/>
      <c r="F16254" s="203"/>
    </row>
    <row r="16255" spans="2:6" ht="15.75">
      <c r="B16255" s="188"/>
      <c r="C16255" s="188"/>
      <c r="D16255" s="203"/>
      <c r="E16255" s="203"/>
      <c r="F16255" s="203"/>
    </row>
    <row r="16256" spans="2:6" ht="15.75">
      <c r="B16256" s="188"/>
      <c r="C16256" s="188"/>
      <c r="D16256" s="203"/>
      <c r="E16256" s="203"/>
      <c r="F16256" s="203"/>
    </row>
    <row r="16257" spans="2:6" ht="15.75">
      <c r="B16257" s="188"/>
      <c r="C16257" s="188"/>
      <c r="D16257" s="203"/>
      <c r="E16257" s="203"/>
      <c r="F16257" s="203"/>
    </row>
    <row r="16258" spans="2:6" ht="15.75">
      <c r="B16258" s="188"/>
      <c r="C16258" s="188"/>
      <c r="D16258" s="203"/>
      <c r="E16258" s="203"/>
      <c r="F16258" s="203"/>
    </row>
    <row r="16259" spans="2:6" ht="15.75">
      <c r="B16259" s="188"/>
      <c r="C16259" s="188"/>
      <c r="D16259" s="203"/>
      <c r="E16259" s="203"/>
      <c r="F16259" s="203"/>
    </row>
    <row r="16260" spans="2:6" ht="15.75">
      <c r="B16260" s="188"/>
      <c r="C16260" s="188"/>
      <c r="D16260" s="203"/>
      <c r="E16260" s="203"/>
      <c r="F16260" s="203"/>
    </row>
    <row r="16261" spans="2:6" ht="15.75">
      <c r="B16261" s="188"/>
      <c r="C16261" s="188"/>
      <c r="D16261" s="203"/>
      <c r="E16261" s="203"/>
      <c r="F16261" s="203"/>
    </row>
    <row r="16262" spans="2:6" ht="15.75">
      <c r="B16262" s="188"/>
      <c r="C16262" s="188"/>
      <c r="D16262" s="203"/>
      <c r="E16262" s="203"/>
      <c r="F16262" s="203"/>
    </row>
    <row r="16263" spans="2:6" ht="15.75">
      <c r="B16263" s="188"/>
      <c r="C16263" s="188"/>
      <c r="D16263" s="203"/>
      <c r="E16263" s="203"/>
      <c r="F16263" s="203"/>
    </row>
    <row r="16264" spans="2:6" ht="15.75">
      <c r="B16264" s="188"/>
      <c r="C16264" s="188"/>
      <c r="D16264" s="203"/>
      <c r="E16264" s="203"/>
      <c r="F16264" s="203"/>
    </row>
    <row r="16265" spans="2:6" ht="15.75">
      <c r="B16265" s="188"/>
      <c r="C16265" s="188"/>
      <c r="D16265" s="203"/>
      <c r="E16265" s="203"/>
      <c r="F16265" s="203"/>
    </row>
    <row r="16266" spans="2:6" ht="15.75">
      <c r="B16266" s="188"/>
      <c r="C16266" s="188"/>
      <c r="D16266" s="203"/>
      <c r="E16266" s="203"/>
      <c r="F16266" s="203"/>
    </row>
    <row r="16267" spans="2:6" ht="15.75">
      <c r="B16267" s="188"/>
      <c r="C16267" s="188"/>
      <c r="D16267" s="203"/>
      <c r="E16267" s="203"/>
      <c r="F16267" s="203"/>
    </row>
    <row r="16268" spans="2:6" ht="15.75">
      <c r="B16268" s="188"/>
      <c r="C16268" s="188"/>
      <c r="D16268" s="203"/>
      <c r="E16268" s="203"/>
      <c r="F16268" s="203"/>
    </row>
    <row r="16269" spans="2:6" ht="15.75">
      <c r="B16269" s="188"/>
      <c r="C16269" s="188"/>
      <c r="D16269" s="203"/>
      <c r="E16269" s="203"/>
      <c r="F16269" s="203"/>
    </row>
    <row r="16270" spans="2:6" ht="15.75">
      <c r="B16270" s="188"/>
      <c r="C16270" s="188"/>
      <c r="D16270" s="203"/>
      <c r="E16270" s="203"/>
      <c r="F16270" s="203"/>
    </row>
    <row r="16271" spans="2:6" ht="15.75">
      <c r="B16271" s="188"/>
      <c r="C16271" s="188"/>
      <c r="D16271" s="203"/>
      <c r="E16271" s="203"/>
      <c r="F16271" s="203"/>
    </row>
    <row r="16272" spans="2:6" ht="15.75">
      <c r="B16272" s="188"/>
      <c r="C16272" s="188"/>
      <c r="D16272" s="203"/>
      <c r="E16272" s="203"/>
      <c r="F16272" s="203"/>
    </row>
    <row r="16273" spans="2:6" ht="15.75">
      <c r="B16273" s="188"/>
      <c r="C16273" s="188"/>
      <c r="D16273" s="203"/>
      <c r="E16273" s="203"/>
      <c r="F16273" s="203"/>
    </row>
    <row r="16274" spans="2:6" ht="15.75">
      <c r="B16274" s="188"/>
      <c r="C16274" s="188"/>
      <c r="D16274" s="203"/>
      <c r="E16274" s="203"/>
      <c r="F16274" s="203"/>
    </row>
    <row r="16275" spans="2:6" ht="15.75">
      <c r="B16275" s="188"/>
      <c r="C16275" s="188"/>
      <c r="D16275" s="203"/>
      <c r="E16275" s="203"/>
      <c r="F16275" s="203"/>
    </row>
    <row r="16276" spans="2:6" ht="15.75">
      <c r="B16276" s="188"/>
      <c r="C16276" s="188"/>
      <c r="D16276" s="203"/>
      <c r="E16276" s="203"/>
      <c r="F16276" s="203"/>
    </row>
    <row r="16277" spans="2:6" ht="15.75">
      <c r="B16277" s="188"/>
      <c r="C16277" s="188"/>
      <c r="D16277" s="203"/>
      <c r="E16277" s="203"/>
      <c r="F16277" s="203"/>
    </row>
    <row r="16278" spans="2:6" ht="15.75">
      <c r="B16278" s="188"/>
      <c r="C16278" s="188"/>
      <c r="D16278" s="203"/>
      <c r="E16278" s="203"/>
      <c r="F16278" s="203"/>
    </row>
    <row r="16279" spans="2:6" ht="15.75">
      <c r="B16279" s="188"/>
      <c r="C16279" s="188"/>
      <c r="D16279" s="203"/>
      <c r="E16279" s="203"/>
      <c r="F16279" s="203"/>
    </row>
    <row r="16280" spans="2:6" ht="15.75">
      <c r="B16280" s="188"/>
      <c r="C16280" s="188"/>
      <c r="D16280" s="203"/>
      <c r="E16280" s="203"/>
      <c r="F16280" s="203"/>
    </row>
    <row r="16281" spans="2:6" ht="15.75">
      <c r="B16281" s="188"/>
      <c r="C16281" s="188"/>
      <c r="D16281" s="203"/>
      <c r="E16281" s="203"/>
      <c r="F16281" s="203"/>
    </row>
    <row r="16282" spans="2:6" ht="15.75">
      <c r="B16282" s="188"/>
      <c r="C16282" s="188"/>
      <c r="D16282" s="203"/>
      <c r="E16282" s="203"/>
      <c r="F16282" s="203"/>
    </row>
    <row r="16283" spans="2:6" ht="15.75">
      <c r="B16283" s="188"/>
      <c r="C16283" s="188"/>
      <c r="D16283" s="203"/>
      <c r="E16283" s="203"/>
      <c r="F16283" s="203"/>
    </row>
    <row r="16284" spans="2:6" ht="15.75">
      <c r="B16284" s="188"/>
      <c r="C16284" s="188"/>
      <c r="D16284" s="203"/>
      <c r="E16284" s="203"/>
      <c r="F16284" s="203"/>
    </row>
    <row r="16285" spans="2:6" ht="15.75">
      <c r="B16285" s="188"/>
      <c r="C16285" s="188"/>
      <c r="D16285" s="203"/>
      <c r="E16285" s="203"/>
      <c r="F16285" s="203"/>
    </row>
    <row r="16286" spans="2:6" ht="15.75">
      <c r="B16286" s="188"/>
      <c r="C16286" s="188"/>
      <c r="D16286" s="203"/>
      <c r="E16286" s="203"/>
      <c r="F16286" s="203"/>
    </row>
    <row r="16287" spans="2:6" ht="15.75">
      <c r="B16287" s="188"/>
      <c r="C16287" s="188"/>
      <c r="D16287" s="203"/>
      <c r="E16287" s="203"/>
      <c r="F16287" s="203"/>
    </row>
    <row r="16288" spans="2:6" ht="15.75">
      <c r="B16288" s="188"/>
      <c r="C16288" s="188"/>
      <c r="D16288" s="203"/>
      <c r="E16288" s="203"/>
      <c r="F16288" s="203"/>
    </row>
    <row r="16289" spans="2:6" ht="15.75">
      <c r="B16289" s="188"/>
      <c r="C16289" s="188"/>
      <c r="D16289" s="203"/>
      <c r="E16289" s="203"/>
      <c r="F16289" s="203"/>
    </row>
    <row r="16290" spans="2:6" ht="15.75">
      <c r="B16290" s="188"/>
      <c r="C16290" s="188"/>
      <c r="D16290" s="203"/>
      <c r="E16290" s="203"/>
      <c r="F16290" s="203"/>
    </row>
    <row r="16291" spans="2:6" ht="15.75">
      <c r="B16291" s="188"/>
      <c r="C16291" s="188"/>
      <c r="D16291" s="203"/>
      <c r="E16291" s="203"/>
      <c r="F16291" s="203"/>
    </row>
    <row r="16292" spans="2:6" ht="15.75">
      <c r="B16292" s="188"/>
      <c r="C16292" s="188"/>
      <c r="D16292" s="203"/>
      <c r="E16292" s="203"/>
      <c r="F16292" s="203"/>
    </row>
    <row r="16293" spans="2:6" ht="15.75">
      <c r="B16293" s="188"/>
      <c r="C16293" s="188"/>
      <c r="D16293" s="203"/>
      <c r="E16293" s="203"/>
      <c r="F16293" s="203"/>
    </row>
    <row r="16294" spans="2:6" ht="15.75">
      <c r="B16294" s="188"/>
      <c r="C16294" s="188"/>
      <c r="D16294" s="203"/>
      <c r="E16294" s="203"/>
      <c r="F16294" s="203"/>
    </row>
    <row r="16295" spans="2:6" ht="15.75">
      <c r="B16295" s="188"/>
      <c r="C16295" s="188"/>
      <c r="D16295" s="203"/>
      <c r="E16295" s="203"/>
      <c r="F16295" s="203"/>
    </row>
    <row r="16296" spans="2:6" ht="15.75">
      <c r="B16296" s="188"/>
      <c r="C16296" s="188"/>
      <c r="D16296" s="203"/>
      <c r="E16296" s="203"/>
      <c r="F16296" s="203"/>
    </row>
    <row r="16297" spans="2:6" ht="15.75">
      <c r="B16297" s="188"/>
      <c r="C16297" s="188"/>
      <c r="D16297" s="203"/>
      <c r="E16297" s="203"/>
      <c r="F16297" s="203"/>
    </row>
    <row r="16298" spans="2:6" ht="15.75">
      <c r="B16298" s="188"/>
      <c r="C16298" s="188"/>
      <c r="D16298" s="203"/>
      <c r="E16298" s="203"/>
      <c r="F16298" s="203"/>
    </row>
    <row r="16299" spans="2:6" ht="15.75">
      <c r="B16299" s="188"/>
      <c r="C16299" s="188"/>
      <c r="D16299" s="203"/>
      <c r="E16299" s="203"/>
      <c r="F16299" s="203"/>
    </row>
    <row r="16300" spans="2:6" ht="15.75">
      <c r="B16300" s="188"/>
      <c r="C16300" s="188"/>
      <c r="D16300" s="203"/>
      <c r="E16300" s="203"/>
      <c r="F16300" s="203"/>
    </row>
    <row r="16301" spans="2:6" ht="15.75">
      <c r="B16301" s="188"/>
      <c r="C16301" s="188"/>
      <c r="D16301" s="203"/>
      <c r="E16301" s="203"/>
      <c r="F16301" s="203"/>
    </row>
    <row r="16302" spans="2:6" ht="15.75">
      <c r="B16302" s="188"/>
      <c r="C16302" s="188"/>
      <c r="D16302" s="203"/>
      <c r="E16302" s="203"/>
      <c r="F16302" s="203"/>
    </row>
    <row r="16303" spans="2:6" ht="15.75">
      <c r="B16303" s="188"/>
      <c r="C16303" s="188"/>
      <c r="D16303" s="203"/>
      <c r="E16303" s="203"/>
      <c r="F16303" s="203"/>
    </row>
    <row r="16304" spans="2:6" ht="15.75">
      <c r="B16304" s="188"/>
      <c r="C16304" s="188"/>
      <c r="D16304" s="203"/>
      <c r="E16304" s="203"/>
      <c r="F16304" s="203"/>
    </row>
    <row r="16305" spans="2:6" ht="15.75">
      <c r="B16305" s="188"/>
      <c r="C16305" s="188"/>
      <c r="D16305" s="203"/>
      <c r="E16305" s="203"/>
      <c r="F16305" s="203"/>
    </row>
    <row r="16306" spans="2:6" ht="15.75">
      <c r="B16306" s="188"/>
      <c r="C16306" s="188"/>
      <c r="D16306" s="203"/>
      <c r="E16306" s="203"/>
      <c r="F16306" s="203"/>
    </row>
    <row r="16307" spans="2:6" ht="15.75">
      <c r="B16307" s="188"/>
      <c r="C16307" s="188"/>
      <c r="D16307" s="203"/>
      <c r="E16307" s="203"/>
      <c r="F16307" s="203"/>
    </row>
    <row r="16308" spans="2:6" ht="15.75">
      <c r="B16308" s="188"/>
      <c r="C16308" s="188"/>
      <c r="D16308" s="203"/>
      <c r="E16308" s="203"/>
      <c r="F16308" s="203"/>
    </row>
    <row r="16309" spans="2:6" ht="15.75">
      <c r="B16309" s="188"/>
      <c r="C16309" s="188"/>
      <c r="D16309" s="203"/>
      <c r="E16309" s="203"/>
      <c r="F16309" s="203"/>
    </row>
    <row r="16310" spans="2:6" ht="15.75">
      <c r="B16310" s="188"/>
      <c r="C16310" s="188"/>
      <c r="D16310" s="203"/>
      <c r="E16310" s="203"/>
      <c r="F16310" s="203"/>
    </row>
    <row r="16311" spans="2:6" ht="15.75">
      <c r="B16311" s="188"/>
      <c r="C16311" s="188"/>
      <c r="D16311" s="203"/>
      <c r="E16311" s="203"/>
      <c r="F16311" s="203"/>
    </row>
    <row r="16312" spans="2:6" ht="15.75">
      <c r="B16312" s="188"/>
      <c r="C16312" s="188"/>
      <c r="D16312" s="203"/>
      <c r="E16312" s="203"/>
      <c r="F16312" s="203"/>
    </row>
    <row r="16313" spans="2:6" ht="15.75">
      <c r="B16313" s="188"/>
      <c r="C16313" s="188"/>
      <c r="D16313" s="203"/>
      <c r="E16313" s="203"/>
      <c r="F16313" s="203"/>
    </row>
    <row r="16314" spans="2:6" ht="15.75">
      <c r="B16314" s="188"/>
      <c r="C16314" s="188"/>
      <c r="D16314" s="203"/>
      <c r="E16314" s="203"/>
      <c r="F16314" s="203"/>
    </row>
    <row r="16315" spans="2:6" ht="15.75">
      <c r="B16315" s="188"/>
      <c r="C16315" s="188"/>
      <c r="D16315" s="203"/>
      <c r="E16315" s="203"/>
      <c r="F16315" s="203"/>
    </row>
    <row r="16316" spans="2:6" ht="15.75">
      <c r="B16316" s="188"/>
      <c r="C16316" s="188"/>
      <c r="D16316" s="203"/>
      <c r="E16316" s="203"/>
      <c r="F16316" s="203"/>
    </row>
    <row r="16317" spans="2:6" ht="15.75">
      <c r="B16317" s="188"/>
      <c r="C16317" s="188"/>
      <c r="D16317" s="203"/>
      <c r="E16317" s="203"/>
      <c r="F16317" s="203"/>
    </row>
    <row r="16318" spans="2:6" ht="15.75">
      <c r="B16318" s="188"/>
      <c r="C16318" s="188"/>
      <c r="D16318" s="203"/>
      <c r="E16318" s="203"/>
      <c r="F16318" s="203"/>
    </row>
    <row r="16319" spans="2:6" ht="15.75">
      <c r="B16319" s="188"/>
      <c r="C16319" s="188"/>
      <c r="D16319" s="203"/>
      <c r="E16319" s="203"/>
      <c r="F16319" s="203"/>
    </row>
    <row r="16320" spans="2:6" ht="15.75">
      <c r="B16320" s="188"/>
      <c r="C16320" s="188"/>
      <c r="D16320" s="203"/>
      <c r="E16320" s="203"/>
      <c r="F16320" s="203"/>
    </row>
    <row r="16321" spans="2:6" ht="15.75">
      <c r="B16321" s="188"/>
      <c r="C16321" s="188"/>
      <c r="D16321" s="203"/>
      <c r="E16321" s="203"/>
      <c r="F16321" s="203"/>
    </row>
    <row r="16322" spans="2:6" ht="15.75">
      <c r="B16322" s="188"/>
      <c r="C16322" s="188"/>
      <c r="D16322" s="203"/>
      <c r="E16322" s="203"/>
      <c r="F16322" s="203"/>
    </row>
    <row r="16323" spans="2:6" ht="15.75">
      <c r="B16323" s="188"/>
      <c r="C16323" s="188"/>
      <c r="D16323" s="203"/>
      <c r="E16323" s="203"/>
      <c r="F16323" s="203"/>
    </row>
    <row r="16324" spans="2:6" ht="15.75">
      <c r="B16324" s="188"/>
      <c r="C16324" s="188"/>
      <c r="D16324" s="203"/>
      <c r="E16324" s="203"/>
      <c r="F16324" s="203"/>
    </row>
    <row r="16325" spans="2:6" ht="15.75">
      <c r="B16325" s="188"/>
      <c r="C16325" s="188"/>
      <c r="D16325" s="203"/>
      <c r="E16325" s="203"/>
      <c r="F16325" s="203"/>
    </row>
    <row r="16326" spans="2:6" ht="15.75">
      <c r="B16326" s="188"/>
      <c r="C16326" s="188"/>
      <c r="D16326" s="203"/>
      <c r="E16326" s="203"/>
      <c r="F16326" s="203"/>
    </row>
    <row r="16327" spans="2:6" ht="15.75">
      <c r="B16327" s="188"/>
      <c r="C16327" s="188"/>
      <c r="D16327" s="203"/>
      <c r="E16327" s="203"/>
      <c r="F16327" s="203"/>
    </row>
    <row r="16328" spans="2:6" ht="15.75">
      <c r="B16328" s="188"/>
      <c r="C16328" s="188"/>
      <c r="D16328" s="203"/>
      <c r="E16328" s="203"/>
      <c r="F16328" s="203"/>
    </row>
    <row r="16329" spans="2:6" ht="15.75">
      <c r="B16329" s="188"/>
      <c r="C16329" s="188"/>
      <c r="D16329" s="203"/>
      <c r="E16329" s="203"/>
      <c r="F16329" s="203"/>
    </row>
    <row r="16330" spans="2:6" ht="15.75">
      <c r="B16330" s="188"/>
      <c r="C16330" s="188"/>
      <c r="D16330" s="203"/>
      <c r="E16330" s="203"/>
      <c r="F16330" s="203"/>
    </row>
    <row r="16331" spans="2:6" ht="15.75">
      <c r="B16331" s="188"/>
      <c r="C16331" s="188"/>
      <c r="D16331" s="203"/>
      <c r="E16331" s="203"/>
      <c r="F16331" s="203"/>
    </row>
    <row r="16332" spans="2:6" ht="15.75">
      <c r="B16332" s="188"/>
      <c r="C16332" s="188"/>
      <c r="D16332" s="203"/>
      <c r="E16332" s="203"/>
      <c r="F16332" s="203"/>
    </row>
    <row r="16333" spans="2:6" ht="15.75">
      <c r="B16333" s="188"/>
      <c r="C16333" s="188"/>
      <c r="D16333" s="203"/>
      <c r="E16333" s="203"/>
      <c r="F16333" s="203"/>
    </row>
    <row r="16334" spans="2:6" ht="15.75">
      <c r="B16334" s="188"/>
      <c r="C16334" s="188"/>
      <c r="D16334" s="203"/>
      <c r="E16334" s="203"/>
      <c r="F16334" s="203"/>
    </row>
    <row r="16335" spans="2:6" ht="15.75">
      <c r="B16335" s="188"/>
      <c r="C16335" s="188"/>
      <c r="D16335" s="203"/>
      <c r="E16335" s="203"/>
      <c r="F16335" s="203"/>
    </row>
    <row r="16336" spans="2:6" ht="15.75">
      <c r="B16336" s="188"/>
      <c r="C16336" s="188"/>
      <c r="D16336" s="203"/>
      <c r="E16336" s="203"/>
      <c r="F16336" s="203"/>
    </row>
    <row r="16337" spans="2:6" ht="15.75">
      <c r="B16337" s="188"/>
      <c r="C16337" s="188"/>
      <c r="D16337" s="203"/>
      <c r="E16337" s="203"/>
      <c r="F16337" s="203"/>
    </row>
    <row r="16338" spans="2:6" ht="15.75">
      <c r="B16338" s="188"/>
      <c r="C16338" s="188"/>
      <c r="D16338" s="203"/>
      <c r="E16338" s="203"/>
      <c r="F16338" s="203"/>
    </row>
    <row r="16339" spans="2:6" ht="15.75">
      <c r="B16339" s="188"/>
      <c r="C16339" s="188"/>
      <c r="D16339" s="203"/>
      <c r="E16339" s="203"/>
      <c r="F16339" s="203"/>
    </row>
    <row r="16340" spans="2:6" ht="15.75">
      <c r="B16340" s="188"/>
      <c r="C16340" s="188"/>
      <c r="D16340" s="203"/>
      <c r="E16340" s="203"/>
      <c r="F16340" s="203"/>
    </row>
    <row r="16341" spans="2:6" ht="15.75">
      <c r="B16341" s="188"/>
      <c r="C16341" s="188"/>
      <c r="D16341" s="203"/>
      <c r="E16341" s="203"/>
      <c r="F16341" s="203"/>
    </row>
    <row r="16342" spans="2:6" ht="15.75">
      <c r="B16342" s="188"/>
      <c r="C16342" s="188"/>
      <c r="D16342" s="203"/>
      <c r="E16342" s="203"/>
      <c r="F16342" s="203"/>
    </row>
    <row r="16343" spans="2:6" ht="15.75">
      <c r="B16343" s="188"/>
      <c r="C16343" s="188"/>
      <c r="D16343" s="203"/>
      <c r="E16343" s="203"/>
      <c r="F16343" s="203"/>
    </row>
    <row r="16344" spans="2:6" ht="15.75">
      <c r="B16344" s="188"/>
      <c r="C16344" s="188"/>
      <c r="D16344" s="203"/>
      <c r="E16344" s="203"/>
      <c r="F16344" s="203"/>
    </row>
    <row r="16345" spans="2:6" ht="15.75">
      <c r="B16345" s="188"/>
      <c r="C16345" s="188"/>
      <c r="D16345" s="203"/>
      <c r="E16345" s="203"/>
      <c r="F16345" s="203"/>
    </row>
    <row r="16346" spans="2:6" ht="15.75">
      <c r="B16346" s="188"/>
      <c r="C16346" s="188"/>
      <c r="D16346" s="203"/>
      <c r="E16346" s="203"/>
      <c r="F16346" s="203"/>
    </row>
    <row r="16347" spans="2:6" ht="15.75">
      <c r="B16347" s="188"/>
      <c r="C16347" s="188"/>
      <c r="D16347" s="203"/>
      <c r="E16347" s="203"/>
      <c r="F16347" s="203"/>
    </row>
    <row r="16348" spans="2:6" ht="15.75">
      <c r="B16348" s="188"/>
      <c r="C16348" s="188"/>
      <c r="D16348" s="203"/>
      <c r="E16348" s="203"/>
      <c r="F16348" s="203"/>
    </row>
    <row r="16349" spans="2:6" ht="15.75">
      <c r="B16349" s="188"/>
      <c r="C16349" s="188"/>
      <c r="D16349" s="203"/>
      <c r="E16349" s="203"/>
      <c r="F16349" s="203"/>
    </row>
    <row r="16350" spans="2:6" ht="15.75">
      <c r="B16350" s="188"/>
      <c r="C16350" s="188"/>
      <c r="D16350" s="203"/>
      <c r="E16350" s="203"/>
      <c r="F16350" s="203"/>
    </row>
    <row r="16351" spans="2:6" ht="15.75">
      <c r="B16351" s="188"/>
      <c r="C16351" s="188"/>
      <c r="D16351" s="203"/>
      <c r="E16351" s="203"/>
      <c r="F16351" s="203"/>
    </row>
    <row r="16352" spans="2:6" ht="15.75">
      <c r="B16352" s="188"/>
      <c r="C16352" s="188"/>
      <c r="D16352" s="203"/>
      <c r="E16352" s="203"/>
      <c r="F16352" s="203"/>
    </row>
    <row r="16353" spans="2:6" ht="15.75">
      <c r="B16353" s="188"/>
      <c r="C16353" s="188"/>
      <c r="D16353" s="203"/>
      <c r="E16353" s="203"/>
      <c r="F16353" s="203"/>
    </row>
    <row r="16354" spans="2:6" ht="15.75">
      <c r="B16354" s="188"/>
      <c r="C16354" s="188"/>
      <c r="D16354" s="203"/>
      <c r="E16354" s="203"/>
      <c r="F16354" s="203"/>
    </row>
    <row r="16355" spans="2:6" ht="15.75">
      <c r="B16355" s="188"/>
      <c r="C16355" s="188"/>
      <c r="D16355" s="203"/>
      <c r="E16355" s="203"/>
      <c r="F16355" s="203"/>
    </row>
    <row r="16356" spans="2:6" ht="15.75">
      <c r="B16356" s="188"/>
      <c r="C16356" s="188"/>
      <c r="D16356" s="203"/>
      <c r="E16356" s="203"/>
      <c r="F16356" s="203"/>
    </row>
    <row r="16357" spans="2:6" ht="15.75">
      <c r="B16357" s="188"/>
      <c r="C16357" s="188"/>
      <c r="D16357" s="203"/>
      <c r="E16357" s="203"/>
      <c r="F16357" s="203"/>
    </row>
    <row r="16358" spans="2:6" ht="15.75">
      <c r="B16358" s="188"/>
      <c r="C16358" s="188"/>
      <c r="D16358" s="203"/>
      <c r="E16358" s="203"/>
      <c r="F16358" s="203"/>
    </row>
    <row r="16359" spans="2:6" ht="15.75">
      <c r="B16359" s="188"/>
      <c r="C16359" s="188"/>
      <c r="D16359" s="203"/>
      <c r="E16359" s="203"/>
      <c r="F16359" s="203"/>
    </row>
    <row r="16360" spans="2:6" ht="15.75">
      <c r="B16360" s="188"/>
      <c r="C16360" s="188"/>
      <c r="D16360" s="203"/>
      <c r="E16360" s="203"/>
      <c r="F16360" s="203"/>
    </row>
    <row r="16361" spans="2:6" ht="15.75">
      <c r="B16361" s="188"/>
      <c r="C16361" s="188"/>
      <c r="D16361" s="203"/>
      <c r="E16361" s="203"/>
      <c r="F16361" s="203"/>
    </row>
    <row r="16362" spans="2:6" ht="15.75">
      <c r="B16362" s="188"/>
      <c r="C16362" s="188"/>
      <c r="D16362" s="203"/>
      <c r="E16362" s="203"/>
      <c r="F16362" s="203"/>
    </row>
    <row r="16363" spans="2:6" ht="15.75">
      <c r="B16363" s="188"/>
      <c r="C16363" s="188"/>
      <c r="D16363" s="203"/>
      <c r="E16363" s="203"/>
      <c r="F16363" s="203"/>
    </row>
    <row r="16364" spans="2:6" ht="15.75">
      <c r="B16364" s="188"/>
      <c r="C16364" s="188"/>
      <c r="D16364" s="203"/>
      <c r="E16364" s="203"/>
      <c r="F16364" s="203"/>
    </row>
    <row r="16365" spans="2:6" ht="15.75">
      <c r="B16365" s="188"/>
      <c r="C16365" s="188"/>
      <c r="D16365" s="203"/>
      <c r="E16365" s="203"/>
      <c r="F16365" s="203"/>
    </row>
    <row r="16366" spans="2:6" ht="15.75">
      <c r="B16366" s="188"/>
      <c r="C16366" s="188"/>
      <c r="D16366" s="203"/>
      <c r="E16366" s="203"/>
      <c r="F16366" s="203"/>
    </row>
    <row r="16367" spans="2:6" ht="15.75">
      <c r="B16367" s="188"/>
      <c r="C16367" s="188"/>
      <c r="D16367" s="203"/>
      <c r="E16367" s="203"/>
      <c r="F16367" s="203"/>
    </row>
    <row r="16368" spans="2:6" ht="15.75">
      <c r="B16368" s="188"/>
      <c r="C16368" s="188"/>
      <c r="D16368" s="203"/>
      <c r="E16368" s="203"/>
      <c r="F16368" s="203"/>
    </row>
    <row r="16369" spans="2:6" ht="15.75">
      <c r="B16369" s="188"/>
      <c r="C16369" s="188"/>
      <c r="D16369" s="203"/>
      <c r="E16369" s="203"/>
      <c r="F16369" s="203"/>
    </row>
    <row r="16370" spans="2:6" ht="15.75">
      <c r="B16370" s="188"/>
      <c r="C16370" s="188"/>
      <c r="D16370" s="203"/>
      <c r="E16370" s="203"/>
      <c r="F16370" s="203"/>
    </row>
    <row r="16371" spans="2:6" ht="15.75">
      <c r="B16371" s="188"/>
      <c r="C16371" s="188"/>
      <c r="D16371" s="203"/>
      <c r="E16371" s="203"/>
      <c r="F16371" s="203"/>
    </row>
    <row r="16372" spans="2:6" ht="15.75">
      <c r="B16372" s="188"/>
      <c r="C16372" s="188"/>
      <c r="D16372" s="203"/>
      <c r="E16372" s="203"/>
      <c r="F16372" s="203"/>
    </row>
    <row r="16373" spans="2:6" ht="15.75">
      <c r="B16373" s="188"/>
      <c r="C16373" s="188"/>
      <c r="D16373" s="203"/>
      <c r="E16373" s="203"/>
      <c r="F16373" s="203"/>
    </row>
    <row r="16374" spans="2:6" ht="15.75">
      <c r="B16374" s="188"/>
      <c r="C16374" s="188"/>
      <c r="D16374" s="203"/>
      <c r="E16374" s="203"/>
      <c r="F16374" s="203"/>
    </row>
    <row r="16375" spans="2:6" ht="15.75">
      <c r="B16375" s="188"/>
      <c r="C16375" s="188"/>
      <c r="D16375" s="203"/>
      <c r="E16375" s="203"/>
      <c r="F16375" s="203"/>
    </row>
    <row r="16376" spans="2:6" ht="15.75">
      <c r="B16376" s="188"/>
      <c r="C16376" s="188"/>
      <c r="D16376" s="203"/>
      <c r="E16376" s="203"/>
      <c r="F16376" s="203"/>
    </row>
    <row r="16377" spans="2:6" ht="15.75">
      <c r="B16377" s="188"/>
      <c r="C16377" s="188"/>
      <c r="D16377" s="203"/>
      <c r="E16377" s="203"/>
      <c r="F16377" s="203"/>
    </row>
    <row r="16378" spans="2:6" ht="15.75">
      <c r="B16378" s="188"/>
      <c r="C16378" s="188"/>
      <c r="D16378" s="203"/>
      <c r="E16378" s="203"/>
      <c r="F16378" s="203"/>
    </row>
    <row r="16379" spans="2:6" ht="15.75">
      <c r="B16379" s="188"/>
      <c r="C16379" s="188"/>
      <c r="D16379" s="203"/>
      <c r="E16379" s="203"/>
      <c r="F16379" s="203"/>
    </row>
    <row r="16380" spans="2:6" ht="15.75">
      <c r="B16380" s="188"/>
      <c r="C16380" s="188"/>
      <c r="D16380" s="203"/>
      <c r="E16380" s="203"/>
      <c r="F16380" s="203"/>
    </row>
    <row r="16381" spans="2:6" ht="15.75">
      <c r="B16381" s="188"/>
      <c r="C16381" s="188"/>
      <c r="D16381" s="203"/>
      <c r="E16381" s="203"/>
      <c r="F16381" s="203"/>
    </row>
    <row r="16382" spans="2:6" ht="15.75">
      <c r="B16382" s="188"/>
      <c r="C16382" s="188"/>
      <c r="D16382" s="203"/>
      <c r="E16382" s="203"/>
      <c r="F16382" s="203"/>
    </row>
    <row r="16383" spans="2:6" ht="15.75">
      <c r="B16383" s="188"/>
      <c r="C16383" s="188"/>
      <c r="D16383" s="203"/>
      <c r="E16383" s="203"/>
      <c r="F16383" s="203"/>
    </row>
    <row r="16384" spans="2:6" ht="15.75">
      <c r="B16384" s="188"/>
      <c r="C16384" s="188"/>
      <c r="D16384" s="203"/>
      <c r="E16384" s="203"/>
      <c r="F16384" s="203"/>
    </row>
    <row r="16385" spans="2:6" ht="15.75">
      <c r="B16385" s="188"/>
      <c r="C16385" s="188"/>
      <c r="D16385" s="203"/>
      <c r="E16385" s="203"/>
      <c r="F16385" s="203"/>
    </row>
    <row r="16386" spans="2:6" ht="15.75">
      <c r="B16386" s="188"/>
      <c r="C16386" s="188"/>
      <c r="D16386" s="203"/>
      <c r="E16386" s="203"/>
      <c r="F16386" s="203"/>
    </row>
    <row r="16387" spans="2:6" ht="15.75">
      <c r="B16387" s="188"/>
      <c r="C16387" s="188"/>
      <c r="D16387" s="203"/>
      <c r="E16387" s="203"/>
      <c r="F16387" s="203"/>
    </row>
    <row r="16388" spans="2:6" ht="15.75">
      <c r="B16388" s="188"/>
      <c r="C16388" s="188"/>
      <c r="D16388" s="203"/>
      <c r="E16388" s="203"/>
      <c r="F16388" s="203"/>
    </row>
    <row r="16389" spans="2:6" ht="15.75">
      <c r="B16389" s="188"/>
      <c r="C16389" s="188"/>
      <c r="D16389" s="203"/>
      <c r="E16389" s="203"/>
      <c r="F16389" s="203"/>
    </row>
    <row r="16390" spans="2:6" ht="15.75">
      <c r="B16390" s="188"/>
      <c r="C16390" s="188"/>
      <c r="D16390" s="203"/>
      <c r="E16390" s="203"/>
      <c r="F16390" s="203"/>
    </row>
    <row r="16391" spans="2:6" ht="15.75">
      <c r="B16391" s="188"/>
      <c r="C16391" s="188"/>
      <c r="D16391" s="203"/>
      <c r="E16391" s="203"/>
      <c r="F16391" s="203"/>
    </row>
    <row r="16392" spans="2:6" ht="15.75">
      <c r="B16392" s="188"/>
      <c r="C16392" s="188"/>
      <c r="D16392" s="203"/>
      <c r="E16392" s="203"/>
      <c r="F16392" s="203"/>
    </row>
    <row r="16393" spans="2:6" ht="15.75">
      <c r="B16393" s="188"/>
      <c r="C16393" s="188"/>
      <c r="D16393" s="203"/>
      <c r="E16393" s="203"/>
      <c r="F16393" s="203"/>
    </row>
    <row r="16394" spans="2:6" ht="15.75">
      <c r="B16394" s="188"/>
      <c r="C16394" s="188"/>
      <c r="D16394" s="203"/>
      <c r="E16394" s="203"/>
      <c r="F16394" s="203"/>
    </row>
    <row r="16395" spans="2:6" ht="15.75">
      <c r="B16395" s="188"/>
      <c r="C16395" s="188"/>
      <c r="D16395" s="203"/>
      <c r="E16395" s="203"/>
      <c r="F16395" s="203"/>
    </row>
    <row r="16396" spans="2:6" ht="15.75">
      <c r="B16396" s="188"/>
      <c r="C16396" s="188"/>
      <c r="D16396" s="203"/>
      <c r="E16396" s="203"/>
      <c r="F16396" s="203"/>
    </row>
    <row r="16397" spans="2:6" ht="15.75">
      <c r="B16397" s="188"/>
      <c r="C16397" s="188"/>
      <c r="D16397" s="203"/>
      <c r="E16397" s="203"/>
      <c r="F16397" s="203"/>
    </row>
    <row r="16398" spans="2:6" ht="15.75">
      <c r="B16398" s="188"/>
      <c r="C16398" s="188"/>
      <c r="D16398" s="203"/>
      <c r="E16398" s="203"/>
      <c r="F16398" s="203"/>
    </row>
    <row r="16399" spans="2:6" ht="15.75">
      <c r="B16399" s="188"/>
      <c r="C16399" s="188"/>
      <c r="D16399" s="203"/>
      <c r="E16399" s="203"/>
      <c r="F16399" s="203"/>
    </row>
    <row r="16400" spans="2:6" ht="15.75">
      <c r="B16400" s="188"/>
      <c r="C16400" s="188"/>
      <c r="D16400" s="203"/>
      <c r="E16400" s="203"/>
      <c r="F16400" s="203"/>
    </row>
    <row r="16401" spans="2:6" ht="15.75">
      <c r="B16401" s="188"/>
      <c r="C16401" s="188"/>
      <c r="D16401" s="203"/>
      <c r="E16401" s="203"/>
      <c r="F16401" s="203"/>
    </row>
    <row r="16402" spans="2:6" ht="15.75">
      <c r="B16402" s="188"/>
      <c r="C16402" s="188"/>
      <c r="D16402" s="203"/>
      <c r="E16402" s="203"/>
      <c r="F16402" s="203"/>
    </row>
    <row r="16403" spans="2:6" ht="15.75">
      <c r="B16403" s="188"/>
      <c r="C16403" s="188"/>
      <c r="D16403" s="203"/>
      <c r="E16403" s="203"/>
      <c r="F16403" s="203"/>
    </row>
    <row r="16404" spans="2:6" ht="15.75">
      <c r="B16404" s="188"/>
      <c r="C16404" s="188"/>
      <c r="D16404" s="203"/>
      <c r="E16404" s="203"/>
      <c r="F16404" s="203"/>
    </row>
    <row r="16405" spans="2:6" ht="15.75">
      <c r="B16405" s="188"/>
      <c r="C16405" s="188"/>
      <c r="D16405" s="203"/>
      <c r="E16405" s="203"/>
      <c r="F16405" s="203"/>
    </row>
    <row r="16406" spans="2:6" ht="15.75">
      <c r="B16406" s="188"/>
      <c r="C16406" s="188"/>
      <c r="D16406" s="203"/>
      <c r="E16406" s="203"/>
      <c r="F16406" s="203"/>
    </row>
    <row r="16407" spans="2:6" ht="15.75">
      <c r="B16407" s="188"/>
      <c r="C16407" s="188"/>
      <c r="D16407" s="203"/>
      <c r="E16407" s="203"/>
      <c r="F16407" s="203"/>
    </row>
    <row r="16408" spans="2:6" ht="15.75">
      <c r="B16408" s="188"/>
      <c r="C16408" s="188"/>
      <c r="D16408" s="203"/>
      <c r="E16408" s="203"/>
      <c r="F16408" s="203"/>
    </row>
    <row r="16409" spans="2:6" ht="15.75">
      <c r="B16409" s="188"/>
      <c r="C16409" s="188"/>
      <c r="D16409" s="203"/>
      <c r="E16409" s="203"/>
      <c r="F16409" s="203"/>
    </row>
    <row r="16410" spans="2:6" ht="15.75">
      <c r="B16410" s="188"/>
      <c r="C16410" s="188"/>
      <c r="D16410" s="203"/>
      <c r="E16410" s="203"/>
      <c r="F16410" s="203"/>
    </row>
    <row r="16411" spans="2:6" ht="15.75">
      <c r="B16411" s="188"/>
      <c r="C16411" s="188"/>
      <c r="D16411" s="203"/>
      <c r="E16411" s="203"/>
      <c r="F16411" s="203"/>
    </row>
    <row r="16412" spans="2:6" ht="15.75">
      <c r="B16412" s="188"/>
      <c r="C16412" s="188"/>
      <c r="D16412" s="203"/>
      <c r="E16412" s="203"/>
      <c r="F16412" s="203"/>
    </row>
    <row r="16413" spans="2:6" ht="15.75">
      <c r="B16413" s="188"/>
      <c r="C16413" s="188"/>
      <c r="D16413" s="203"/>
      <c r="E16413" s="203"/>
      <c r="F16413" s="203"/>
    </row>
    <row r="16414" spans="2:6" ht="15.75">
      <c r="B16414" s="188"/>
      <c r="C16414" s="188"/>
      <c r="D16414" s="203"/>
      <c r="E16414" s="203"/>
      <c r="F16414" s="203"/>
    </row>
    <row r="16415" spans="2:6" ht="15.75">
      <c r="B16415" s="188"/>
      <c r="C16415" s="188"/>
      <c r="D16415" s="203"/>
      <c r="E16415" s="203"/>
      <c r="F16415" s="203"/>
    </row>
    <row r="16416" spans="2:6" ht="15.75">
      <c r="B16416" s="188"/>
      <c r="C16416" s="188"/>
      <c r="D16416" s="203"/>
      <c r="E16416" s="203"/>
      <c r="F16416" s="203"/>
    </row>
    <row r="16417" spans="2:6" ht="15.75">
      <c r="B16417" s="188"/>
      <c r="C16417" s="188"/>
      <c r="D16417" s="203"/>
      <c r="E16417" s="203"/>
      <c r="F16417" s="203"/>
    </row>
    <row r="16418" spans="2:6" ht="15.75">
      <c r="B16418" s="188"/>
      <c r="C16418" s="188"/>
      <c r="D16418" s="203"/>
      <c r="E16418" s="203"/>
      <c r="F16418" s="203"/>
    </row>
    <row r="16419" spans="2:6" ht="15.75">
      <c r="B16419" s="188"/>
      <c r="C16419" s="188"/>
      <c r="D16419" s="203"/>
      <c r="E16419" s="203"/>
      <c r="F16419" s="203"/>
    </row>
    <row r="16420" spans="2:6" ht="15.75">
      <c r="B16420" s="188"/>
      <c r="C16420" s="188"/>
      <c r="D16420" s="203"/>
      <c r="E16420" s="203"/>
      <c r="F16420" s="203"/>
    </row>
    <row r="16421" spans="2:6" ht="15.75">
      <c r="B16421" s="188"/>
      <c r="C16421" s="188"/>
      <c r="D16421" s="203"/>
      <c r="E16421" s="203"/>
      <c r="F16421" s="203"/>
    </row>
    <row r="16422" spans="2:6" ht="15.75">
      <c r="B16422" s="188"/>
      <c r="C16422" s="188"/>
      <c r="D16422" s="203"/>
      <c r="E16422" s="203"/>
      <c r="F16422" s="203"/>
    </row>
    <row r="16423" spans="2:6" ht="15.75">
      <c r="B16423" s="188"/>
      <c r="C16423" s="188"/>
      <c r="D16423" s="203"/>
      <c r="E16423" s="203"/>
      <c r="F16423" s="203"/>
    </row>
    <row r="16424" spans="2:6" ht="15.75">
      <c r="B16424" s="188"/>
      <c r="C16424" s="188"/>
      <c r="D16424" s="203"/>
      <c r="E16424" s="203"/>
      <c r="F16424" s="203"/>
    </row>
    <row r="16425" spans="2:6" ht="15.75">
      <c r="B16425" s="188"/>
      <c r="C16425" s="188"/>
      <c r="D16425" s="203"/>
      <c r="E16425" s="203"/>
      <c r="F16425" s="203"/>
    </row>
    <row r="16426" spans="2:6" ht="15.75">
      <c r="B16426" s="188"/>
      <c r="C16426" s="188"/>
      <c r="D16426" s="203"/>
      <c r="E16426" s="203"/>
      <c r="F16426" s="203"/>
    </row>
    <row r="16427" spans="2:6" ht="15.75">
      <c r="B16427" s="188"/>
      <c r="C16427" s="188"/>
      <c r="D16427" s="203"/>
      <c r="E16427" s="203"/>
      <c r="F16427" s="203"/>
    </row>
    <row r="16428" spans="2:6" ht="15.75">
      <c r="B16428" s="188"/>
      <c r="C16428" s="188"/>
      <c r="D16428" s="203"/>
      <c r="E16428" s="203"/>
      <c r="F16428" s="203"/>
    </row>
    <row r="16429" spans="2:6" ht="15.75">
      <c r="B16429" s="188"/>
      <c r="C16429" s="188"/>
      <c r="D16429" s="203"/>
      <c r="E16429" s="203"/>
      <c r="F16429" s="203"/>
    </row>
    <row r="16430" spans="2:6" ht="15.75">
      <c r="B16430" s="188"/>
      <c r="C16430" s="188"/>
      <c r="D16430" s="203"/>
      <c r="E16430" s="203"/>
      <c r="F16430" s="203"/>
    </row>
    <row r="16431" spans="2:6" ht="15.75">
      <c r="B16431" s="188"/>
      <c r="C16431" s="188"/>
      <c r="D16431" s="203"/>
      <c r="E16431" s="203"/>
      <c r="F16431" s="203"/>
    </row>
    <row r="16432" spans="2:6" ht="15.75">
      <c r="B16432" s="188"/>
      <c r="C16432" s="188"/>
      <c r="D16432" s="203"/>
      <c r="E16432" s="203"/>
      <c r="F16432" s="203"/>
    </row>
    <row r="16433" spans="2:6" ht="15.75">
      <c r="B16433" s="188"/>
      <c r="C16433" s="188"/>
      <c r="D16433" s="203"/>
      <c r="E16433" s="203"/>
      <c r="F16433" s="203"/>
    </row>
    <row r="16434" spans="2:6" ht="15.75">
      <c r="B16434" s="188"/>
      <c r="C16434" s="188"/>
      <c r="D16434" s="203"/>
      <c r="E16434" s="203"/>
      <c r="F16434" s="203"/>
    </row>
    <row r="16435" spans="2:6" ht="15.75">
      <c r="B16435" s="188"/>
      <c r="C16435" s="188"/>
      <c r="D16435" s="203"/>
      <c r="E16435" s="203"/>
      <c r="F16435" s="203"/>
    </row>
    <row r="16436" spans="2:6" ht="15.75">
      <c r="B16436" s="188"/>
      <c r="C16436" s="188"/>
      <c r="D16436" s="203"/>
      <c r="E16436" s="203"/>
      <c r="F16436" s="203"/>
    </row>
    <row r="16437" spans="2:6" ht="15.75">
      <c r="B16437" s="188"/>
      <c r="C16437" s="188"/>
      <c r="D16437" s="203"/>
      <c r="E16437" s="203"/>
      <c r="F16437" s="203"/>
    </row>
    <row r="16438" spans="2:6" ht="15.75">
      <c r="B16438" s="188"/>
      <c r="C16438" s="188"/>
      <c r="D16438" s="203"/>
      <c r="E16438" s="203"/>
      <c r="F16438" s="203"/>
    </row>
    <row r="16439" spans="2:6" ht="15.75">
      <c r="B16439" s="188"/>
      <c r="C16439" s="188"/>
      <c r="D16439" s="203"/>
      <c r="E16439" s="203"/>
      <c r="F16439" s="203"/>
    </row>
    <row r="16440" spans="2:6" ht="15.75">
      <c r="B16440" s="188"/>
      <c r="C16440" s="188"/>
      <c r="D16440" s="203"/>
      <c r="E16440" s="203"/>
      <c r="F16440" s="203"/>
    </row>
    <row r="16441" spans="2:6" ht="15.75">
      <c r="B16441" s="188"/>
      <c r="C16441" s="188"/>
      <c r="D16441" s="203"/>
      <c r="E16441" s="203"/>
      <c r="F16441" s="203"/>
    </row>
    <row r="16442" spans="2:6" ht="15.75">
      <c r="B16442" s="188"/>
      <c r="C16442" s="188"/>
      <c r="D16442" s="203"/>
      <c r="E16442" s="203"/>
      <c r="F16442" s="203"/>
    </row>
    <row r="16443" spans="2:6" ht="15.75">
      <c r="B16443" s="188"/>
      <c r="C16443" s="188"/>
      <c r="D16443" s="203"/>
      <c r="E16443" s="203"/>
      <c r="F16443" s="203"/>
    </row>
    <row r="16444" spans="2:6" ht="15.75">
      <c r="B16444" s="188"/>
      <c r="C16444" s="188"/>
      <c r="D16444" s="203"/>
      <c r="E16444" s="203"/>
      <c r="F16444" s="203"/>
    </row>
    <row r="16445" spans="2:6" ht="15.75">
      <c r="B16445" s="188"/>
      <c r="C16445" s="188"/>
      <c r="D16445" s="203"/>
      <c r="E16445" s="203"/>
      <c r="F16445" s="203"/>
    </row>
    <row r="16446" spans="2:6" ht="15.75">
      <c r="B16446" s="188"/>
      <c r="C16446" s="188"/>
      <c r="D16446" s="203"/>
      <c r="E16446" s="203"/>
      <c r="F16446" s="203"/>
    </row>
  </sheetData>
  <mergeCells count="21">
    <mergeCell ref="B111:B115"/>
    <mergeCell ref="C111:C115"/>
    <mergeCell ref="C31:C35"/>
    <mergeCell ref="C36:D36"/>
    <mergeCell ref="B3:B36"/>
    <mergeCell ref="C37:C43"/>
    <mergeCell ref="C3:C10"/>
    <mergeCell ref="C11:C22"/>
    <mergeCell ref="C23:C30"/>
    <mergeCell ref="C107:C110"/>
    <mergeCell ref="B107:B110"/>
    <mergeCell ref="C44:C50"/>
    <mergeCell ref="C51:C57"/>
    <mergeCell ref="C58:C64"/>
    <mergeCell ref="C65:C71"/>
    <mergeCell ref="C72:C78"/>
    <mergeCell ref="C79:C85"/>
    <mergeCell ref="C100:C106"/>
    <mergeCell ref="C86:C92"/>
    <mergeCell ref="C93:C99"/>
    <mergeCell ref="B37:B106"/>
  </mergeCells>
  <conditionalFormatting sqref="E4">
    <cfRule type="containsBlanks" dxfId="59" priority="25">
      <formula>LEN(TRIM(E4))=0</formula>
    </cfRule>
  </conditionalFormatting>
  <conditionalFormatting sqref="E23:E25">
    <cfRule type="containsBlanks" dxfId="58" priority="24">
      <formula>LEN(TRIM(E23))=0</formula>
    </cfRule>
  </conditionalFormatting>
  <conditionalFormatting sqref="E31:E34">
    <cfRule type="containsBlanks" dxfId="57" priority="1">
      <formula>LEN(TRIM(E31))=0</formula>
    </cfRule>
  </conditionalFormatting>
  <conditionalFormatting sqref="E37:E41">
    <cfRule type="containsBlanks" dxfId="56" priority="19">
      <formula>LEN(TRIM(E37))=0</formula>
    </cfRule>
  </conditionalFormatting>
  <conditionalFormatting sqref="E44:E109 E111:E114">
    <cfRule type="containsBlanks" dxfId="55" priority="4">
      <formula>LEN(TRIM(E44))=0</formula>
    </cfRule>
  </conditionalFormatting>
  <pageMargins left="0.7" right="0.7" top="0.75" bottom="0.75" header="0.3" footer="0.3"/>
  <pageSetup paperSize="9" orientation="portrait" r:id="rId1"/>
  <headerFooter>
    <oddFooter>&amp;R&amp;1#&amp;"Barlow"&amp;8&amp;K000000PUBLIC</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B40F9668C5EB34187F593E53D79A58D" ma:contentTypeVersion="14" ma:contentTypeDescription="Create a new document." ma:contentTypeScope="" ma:versionID="a90d55ad5b5159302a9b5867c5bf9543">
  <xsd:schema xmlns:xsd="http://www.w3.org/2001/XMLSchema" xmlns:xs="http://www.w3.org/2001/XMLSchema" xmlns:p="http://schemas.microsoft.com/office/2006/metadata/properties" xmlns:ns2="56fa3c80-457d-41a8-a290-c53cc9f0c9cd" xmlns:ns3="70ec4eb2-edc6-44d3-8c20-7623e57ee3f3" targetNamespace="http://schemas.microsoft.com/office/2006/metadata/properties" ma:root="true" ma:fieldsID="2c4626cf6c658155ff08798ec0a2f383" ns2:_="" ns3:_="">
    <xsd:import namespace="56fa3c80-457d-41a8-a290-c53cc9f0c9cd"/>
    <xsd:import namespace="70ec4eb2-edc6-44d3-8c20-7623e57ee3f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fa3c80-457d-41a8-a290-c53cc9f0c9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83dab423-9155-4f6f-b142-a1832f97ce86"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0ec4eb2-edc6-44d3-8c20-7623e57ee3f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67713771-e5c4-4dd0-b615-eba3f56103e1}" ma:internalName="TaxCatchAll" ma:showField="CatchAllData" ma:web="70ec4eb2-edc6-44d3-8c20-7623e57ee3f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N M D A A B Q S w M E F A A C A A g A q a G J U j o R / y 2 k A A A A 9 Q A A A B I A H A B D b 2 5 m a W c v U G F j a 2 F n Z S 5 4 b W w g o h g A K K A U A A A A A A A A A A A A A A A A A A A A A A A A A A A A h Y + x D o I w G I R f h X S n L e h A y E 8 Z T J w k M Z o Y 1 6 Y U a I R i 2 m J 5 N w c f y V c Q o 6 i b 4 9 1 3 l 9 z d r z f I x 6 4 N L t J Y 1 e s M R Z i i Q G r R l 0 r X G R p c F S Y o Z 7 D l 4 s R r G U x h b d P R q g w 1 z p 1 T Q r z 3 2 C 9 w b 2 o S U x q R Y 7 H Z i 0 Z 2 P F T a O q 6 F R J 9 W + b + F G B x e Y 1 i M k y V O 6 D Q J y O x B o f S X x x N 7 0 h 8 T V k P r B i N Z Z c L 1 D s g s g b w v s A d Q S w M E F A A C A A g A q a G J 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m h i V J C V M x o z Q A A A B I C A A A T A B w A R m 9 y b X V s Y X M v U 2 V j d G l v b j E u b S C i G A A o o B Q A A A A A A A A A A A A A A A A A A A A A A A A A A A D d U M 1 q g 0 A Q v g u + w 7 K 5 K I j Q X o u n p d d e F B o Q C R M 7 J o v r j s y u w V Z 8 9 2 4 j p S 0 k L 9 C 5 D M x 8 8 / 2 M w 9 Z r s q L c + s N T H M W R O w P j m y i n c T Q a + a A M O K c 7 3 c I V W w i D P o 5 E q J I m b j F M n u c W T a 4 m Z r T + l b g / E v V J u t Q v M G A h 9 4 g X O P w Q g k e m k / 6 4 E s p m r R V Z H y 6 b b O P d S X U G e w o m q v c R Z R C o 4 G g w r x i s 6 4 g H R W Y a 7 N f S J Z u J b F n k t 4 D 4 6 1 h m w g e k 8 D j 7 d U 3 j S N u b M r / D 7 + S 9 + M l j K v / x D z 4 B U E s B A i 0 A F A A C A A g A q a G J U j o R / y 2 k A A A A 9 Q A A A B I A A A A A A A A A A A A A A A A A A A A A A E N v b m Z p Z y 9 Q Y W N r Y W d l L n h t b F B L A Q I t A B Q A A g A I A K m h i V I P y u m r p A A A A O k A A A A T A A A A A A A A A A A A A A A A A P A A A A B b Q 2 9 u d G V u d F 9 U e X B l c 1 0 u e G 1 s U E s B A i 0 A F A A C A A g A q a G J U k J U z G j N A A A A E g I A A B M A A A A A A A A A A A A A A A A A 4 Q E A A E Z v c m 1 1 b G F z L 1 N l Y 3 R p b 2 4 x L m 1 Q S w U G A A A A A A M A A w D C A A A A + 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F R A A A A A A A A D z D 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3 V w c G x p Z X J f Q 2 x h c 3 N p Z m l j Y X R p b 2 4 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S Z W x h d G l v b n N o a X B J b m Z v Q 2 9 u d G F p b m V y I i B W Y W x 1 Z T 0 i c 3 s m c X V v d D t j b 2 x 1 b W 5 D b 3 V u d C Z x d W 9 0 O z o x L C Z x d W 9 0 O 2 t l e U N v b H V t b k 5 h b W V z J n F 1 b 3 Q 7 O l t d L C Z x d W 9 0 O 3 F 1 Z X J 5 U m V s Y X R p b 2 5 z a G l w c y Z x d W 9 0 O z p b X S w m c X V v d D t j b 2 x 1 b W 5 J Z G V u d G l 0 a W V z J n F 1 b 3 Q 7 O l s m c X V v d D t T Z W N 0 a W 9 u M S 9 T d X B w b G l l c l 9 D b G F z c 2 l m a W N h d G l v b i 9 D a G F u Z 2 V k I F R 5 c G U u e 1 N 1 c H B s a W V y I E N s Y X N z a W Z p Y 2 F 0 a W 9 u L D B 9 J n F 1 b 3 Q 7 X S w m c X V v d D t D b 2 x 1 b W 5 D b 3 V u d C Z x d W 9 0 O z o x L C Z x d W 9 0 O 0 t l e U N v b H V t b k 5 h b W V z J n F 1 b 3 Q 7 O l t d L C Z x d W 9 0 O 0 N v b H V t b k l k Z W 5 0 a X R p Z X M m c X V v d D s 6 W y Z x d W 9 0 O 1 N l Y 3 R p b 2 4 x L 1 N 1 c H B s a W V y X 0 N s Y X N z a W Z p Y 2 F 0 a W 9 u L 0 N o Y W 5 n Z W Q g V H l w Z S 5 7 U 3 V w c G x p Z X I g Q 2 x h c 3 N p Z m l j Y X R p b 2 4 s M H 0 m c X V v d D t d L C Z x d W 9 0 O 1 J l b G F 0 a W 9 u c 2 h p c E l u Z m 8 m c X V v d D s 6 W 1 1 9 I i A v P j x F b n R y e S B U e X B l P S J G a W x s U 3 R h d H V z I i B W Y W x 1 Z T 0 i c 0 N v b X B s Z X R l I i A v P j x F b n R y e S B U e X B l P S J G a W x s Q 2 9 s d W 1 u T m F t Z X M i I F Z h b H V l P S J z W y Z x d W 9 0 O 1 N 1 c H B s a W V y I E N s Y X N z a W Z p Y 2 F 0 a W 9 u J n F 1 b 3 Q 7 X S I g L z 4 8 R W 5 0 c n k g V H l w Z T 0 i R m l s b E N v b H V t b l R 5 c G V z I i B W Y W x 1 Z T 0 i c 0 J n P T 0 i I C 8 + P E V u d H J 5 I F R 5 c G U 9 I k Z p b G x M Y X N 0 V X B k Y X R l Z C I g V m F s d W U 9 I m Q y M D I x L T A 0 L T A 5 V D E 3 O j I 3 O j M z L j k 2 N T E 1 O D J a I i A v P j x F b n R y e S B U e X B l P S J G a W x s R X J y b 3 J D b 3 V u d C I g V m F s d W U 9 I m w w I i A v P j x F b n R y e S B U e X B l P S J G a W x s R X J y b 3 J D b 2 R l I i B W Y W x 1 Z T 0 i c 1 V u a 2 5 v d 2 4 i I C 8 + P E V u d H J 5 I F R 5 c G U 9 I k Z p b G x D b 3 V u d C I g V m F s d W U 9 I m w 0 I i A v P j x F b n R y e S B U e X B l P S J B Z G R l Z F R v R G F 0 Y U 1 v Z G V s I i B W Y W x 1 Z T 0 i b D A i I C 8 + P E V u d H J 5 I F R 5 c G U 9 I k Z p b G x l Z E N v b X B s Z X R l U m V z d W x 0 V G 9 X b 3 J r c 2 h l Z X Q i I F Z h b H V l P S J s M S I g L z 4 8 R W 5 0 c n k g V H l w Z T 0 i R m l s b F R h c m d l d E 5 h b W V D d X N 0 b 2 1 p e m V k I i B W Y W x 1 Z T 0 i b D E i I C 8 + P C 9 T d G F i b G V F b n R y a W V z P j w v S X R l b T 4 8 S X R l b T 4 8 S X R l b U x v Y 2 F 0 a W 9 u P j x J d G V t V H l w Z T 5 G b 3 J t d W x h P C 9 J d G V t V H l w Z T 4 8 S X R l b V B h d G g + U 2 V j d G l v b j E v U 3 V w c G x p Z X J f Q 2 x h c 3 N p Z m l j Y X R p b 2 4 v U 2 9 1 c m N l P C 9 J d G V t U G F 0 a D 4 8 L 0 l 0 Z W 1 M b 2 N h d G l v b j 4 8 U 3 R h Y m x l R W 5 0 c m l l c y A v P j w v S X R l b T 4 8 S X R l b T 4 8 S X R l b U x v Y 2 F 0 a W 9 u P j x J d G V t V H l w Z T 5 G b 3 J t d W x h P C 9 J d G V t V H l w Z T 4 8 S X R l b V B h d G g + U 2 V j d G l v b j E v U 3 V w c G x p Z X J f Q 2 x h c 3 N p Z m l j Y X R p b 2 4 v Q 2 h h b m d l Z C U y M F R 5 c G U 8 L 0 l 0 Z W 1 Q Y X R o P j w v S X R l b U x v Y 2 F 0 a W 9 u P j x T d G F i b G V F b n R y a W V z I C 8 + P C 9 J d G V t P j x J d G V t P j x J d G V t T G 9 j Y X R p b 2 4 + P E l 0 Z W 1 U e X B l P k Z v c m 1 1 b G E 8 L 0 l 0 Z W 1 U e X B l P j x J d G V t U G F 0 a D 5 T Z W N 0 a W 9 u M S 9 T d X B w b G l l c l 9 D b G F z c 2 l m a W N h d G l v b i U y M C g y 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0 V 4 Y 2 V w d G l v b i I g L z 4 8 R W 5 0 c n k g V H l w Z T 0 i T m F 2 a W d h d G l v b l N 0 Z X B O Y W 1 l I i B W Y W x 1 Z T 0 i c 0 5 h d m l n Y X R p b 2 4 i I C 8 + P E V u d H J 5 I F R 5 c G U 9 I l J l b G F 0 a W 9 u c 2 h p c E l u Z m 9 D b 2 5 0 Y W l u Z X I i I F Z h b H V l P S J z e y Z x d W 9 0 O 2 N v b H V t b k N v d W 5 0 J n F 1 b 3 Q 7 O j E s J n F 1 b 3 Q 7 a 2 V 5 Q 2 9 s d W 1 u T m F t Z X M m c X V v d D s 6 W 1 0 s J n F 1 b 3 Q 7 c X V l c n l S Z W x h d G l v b n N o a X B z J n F 1 b 3 Q 7 O l t d L C Z x d W 9 0 O 2 N v b H V t b k l k Z W 5 0 a X R p Z X M m c X V v d D s 6 W y Z x d W 9 0 O 1 N l Y 3 R p b 2 4 x L 1 N 1 c H B s a W V y X 0 N s Y X N z a W Z p Y 2 F 0 a W 9 u L 0 N o Y W 5 n Z W Q g V H l w Z S 5 7 U 3 V w c G x p Z X I g Q 2 x h c 3 N p Z m l j Y X R p b 2 4 s M H 0 m c X V v d D t d L C Z x d W 9 0 O 0 N v b H V t b k N v d W 5 0 J n F 1 b 3 Q 7 O j E s J n F 1 b 3 Q 7 S 2 V 5 Q 2 9 s d W 1 u T m F t Z X M m c X V v d D s 6 W 1 0 s J n F 1 b 3 Q 7 Q 2 9 s d W 1 u S W R l b n R p d G l l c y Z x d W 9 0 O z p b J n F 1 b 3 Q 7 U 2 V j d G l v b j E v U 3 V w c G x p Z X J f Q 2 x h c 3 N p Z m l j Y X R p b 2 4 v Q 2 h h b m d l Z C B U e X B l L n t T d X B w b G l l c i B D b G F z c 2 l m a W N h d G l v b i w w f S Z x d W 9 0 O 1 0 s J n F 1 b 3 Q 7 U m V s Y X R p b 2 5 z a G l w S W 5 m b y Z x d W 9 0 O z p b X X 0 i I C 8 + P E V u d H J 5 I F R 5 c G U 9 I k Z p b G x D b 3 V u d C I g V m F s d W U 9 I m w 0 I i A v P j x F b n R y e S B U e X B l P S J G a W x s U 3 R h d H V z I i B W Y W x 1 Z T 0 i c 0 N v b X B s Z X R l I i A v P j x F b n R y e S B U e X B l P S J G a W x s Q 2 9 s d W 1 u T m F t Z X M i I F Z h b H V l P S J z W y Z x d W 9 0 O 1 N 1 c H B s a W V y I E N s Y X N z a W Z p Y 2 F 0 a W 9 u J n F 1 b 3 Q 7 X S I g L z 4 8 R W 5 0 c n k g V H l w Z T 0 i R m l s b E N v b H V t b l R 5 c G V z I i B W Y W x 1 Z T 0 i c 0 J n P T 0 i I C 8 + P E V u d H J 5 I F R 5 c G U 9 I k Z p b G x M Y X N 0 V X B k Y X R l Z C I g V m F s d W U 9 I m Q y M D I x L T A 0 L T A 5 V D E 3 O j I 3 O j M z L j k 2 N T E 1 O D J a I i A v P j x F b n R y e S B U e X B l P S J G a W x s R X J y b 3 J D b 3 V u d C I g V m F s d W U 9 I m w w I i A v P j x F b n R y e S B U e X B l P S J G a W x s R X J y b 3 J D b 2 R l I i B W Y W x 1 Z T 0 i c 1 V u a 2 5 v d 2 4 i I C 8 + P E V u d H J 5 I F R 5 c G U 9 I k F k Z G V k V G 9 E Y X R h T W 9 k Z W w i I F Z h b H V l P S J s M C I g L z 4 8 R W 5 0 c n k g V H l w Z T 0 i R m l s b F R h c m d l d C I g V m F s d W U 9 I n N T d X B w b G l l c l 9 D b G F z c 2 l m a W N h d G l v b l 9 T Q i I g L z 4 8 R W 5 0 c n k g V H l w Z T 0 i R m l s b G V k Q 2 9 t c G x l d G V S Z X N 1 b H R U b 1 d v c m t z a G V l d C I g V m F s d W U 9 I m w x I i A v P j x F b n R y e S B U e X B l P S J M b 2 F k Z W R U b 0 F u Y W x 5 c 2 l z U 2 V y d m l j Z X M i I F Z h b H V l P S J s M C I g L z 4 8 R W 5 0 c n k g V H l w Z T 0 i R m l s b F R h c m d l d E 5 h b W V D d X N 0 b 2 1 p e m V k I i B W Y W x 1 Z T 0 i b D E i I C 8 + P C 9 T d G F i b G V F b n R y a W V z P j w v S X R l b T 4 8 S X R l b T 4 8 S X R l b U x v Y 2 F 0 a W 9 u P j x J d G V t V H l w Z T 5 G b 3 J t d W x h P C 9 J d G V t V H l w Z T 4 8 S X R l b V B h d G g + U 2 V j d G l v b j E v U 3 V w c G x p Z X J f Q 2 x h c 3 N p Z m l j Y X R p b 2 4 l M j A o M i k v U 2 9 1 c m N l P C 9 J d G V t U G F 0 a D 4 8 L 0 l 0 Z W 1 M b 2 N h d G l v b j 4 8 U 3 R h Y m x l R W 5 0 c m l l c y A v P j w v S X R l b T 4 8 S X R l b T 4 8 S X R l b U x v Y 2 F 0 a W 9 u P j x J d G V t V H l w Z T 5 G b 3 J t d W x h P C 9 J d G V t V H l w Z T 4 8 S X R l b V B h d G g + U 2 V j d G l v b j E v U 3 V w c G x p Z X J f Q 2 x h c 3 N p Z m l j Y X R p b 2 4 l M j A o M i k v Q 2 h h b m d l Z C U y M F R 5 c G U 8 L 0 l 0 Z W 1 Q Y X R o P j w v S X R l b U x v Y 2 F 0 a W 9 u P j x T d G F i b G V F b n R y a W V z I C 8 + P C 9 J d G V t P j w v S X R l b X M + P C 9 M b 2 N h b F B h Y 2 t h Z 2 V N Z X R h Z G F 0 Y U Z p b G U + F g A A A F B L B Q Y A A A A A A A A A A A A A A A A A A A A A A A D a A A A A A Q A A A N C M n d 8 B F d E R j H o A w E / C l + s B A A A A L m s l 1 k C H y E e A n u X i q 8 U e E g A A A A A C A A A A A A A D Z g A A w A A A A B A A A A C / Y K 0 y B w U v W U E T m Y i s F M M O A A A A A A S A A A C g A A A A E A A A A F s g F H j P 2 Y P P i b c o x G o p g A B Q A A A A V i N U Z K V y l v f m K C S U V v Q Z J P c G z e f X i U W N x q U o X b n b X I s D 5 3 4 s D Z c 3 m 4 L z z x Q T / 1 9 I I Y K h n J 4 a a f + j r K Q y e I 8 5 9 O X u r X 5 r / Z U L R h L z j X 8 L D P 8 U A A A A N J x q n u C K r x n g g f 8 w t I D s x K O u t e I = < / 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70ec4eb2-edc6-44d3-8c20-7623e57ee3f3" xsi:nil="true"/>
    <lcf76f155ced4ddcb4097134ff3c332f xmlns="56fa3c80-457d-41a8-a290-c53cc9f0c9c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A5D4942-45CA-457A-B26B-42908B6E636F}">
  <ds:schemaRefs>
    <ds:schemaRef ds:uri="http://schemas.microsoft.com/sharepoint/v3/contenttype/forms"/>
  </ds:schemaRefs>
</ds:datastoreItem>
</file>

<file path=customXml/itemProps2.xml><?xml version="1.0" encoding="utf-8"?>
<ds:datastoreItem xmlns:ds="http://schemas.openxmlformats.org/officeDocument/2006/customXml" ds:itemID="{9B0CF800-1C22-4587-B968-DB2D638A16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fa3c80-457d-41a8-a290-c53cc9f0c9cd"/>
    <ds:schemaRef ds:uri="70ec4eb2-edc6-44d3-8c20-7623e57ee3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4F363A-6E42-4CF0-AE35-13868BFC4BE3}">
  <ds:schemaRefs>
    <ds:schemaRef ds:uri="http://schemas.microsoft.com/DataMashup"/>
  </ds:schemaRefs>
</ds:datastoreItem>
</file>

<file path=customXml/itemProps4.xml><?xml version="1.0" encoding="utf-8"?>
<ds:datastoreItem xmlns:ds="http://schemas.openxmlformats.org/officeDocument/2006/customXml" ds:itemID="{2CE2A296-C4D5-4084-A62A-2E3C33FBEA4F}">
  <ds:schemaRefs>
    <ds:schemaRef ds:uri="http://schemas.microsoft.com/office/2006/documentManagement/types"/>
    <ds:schemaRef ds:uri="http://schemas.microsoft.com/office/2006/metadata/properties"/>
    <ds:schemaRef ds:uri="http://purl.org/dc/dcmitype/"/>
    <ds:schemaRef ds:uri="http://www.w3.org/XML/1998/namespace"/>
    <ds:schemaRef ds:uri="http://schemas.microsoft.com/office/infopath/2007/PartnerControls"/>
    <ds:schemaRef ds:uri="http://schemas.openxmlformats.org/package/2006/metadata/core-properties"/>
    <ds:schemaRef ds:uri="70ec4eb2-edc6-44d3-8c20-7623e57ee3f3"/>
    <ds:schemaRef ds:uri="56fa3c80-457d-41a8-a290-c53cc9f0c9cd"/>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1. SUPPLIER Input</vt:lpstr>
      <vt:lpstr>2. VEONEER Input</vt:lpstr>
      <vt:lpstr>3. EXTERNAL SCREENING Forms</vt:lpstr>
      <vt:lpstr>TPDD</vt:lpstr>
      <vt:lpstr>Tabels</vt:lpstr>
      <vt:lpstr>Movex</vt:lpstr>
      <vt:lpstr>Xeeva 1</vt:lpstr>
      <vt:lpstr>Xeeva</vt:lpstr>
      <vt:lpstr>Supplier Board</vt:lpstr>
      <vt:lpstr>Company_Type</vt:lpstr>
      <vt:lpstr>Industry</vt:lpstr>
      <vt:lpstr>'1. SUPPLIER Input'!Print_Area</vt:lpstr>
      <vt:lpstr>'2. VEONEER Input'!Print_Area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4-PURCHASE-42-INDIRECT PURCHASE - Vendor Master Data-4201-INDIRECT VENDOR MASTER DATA CREATION</dc:title>
  <dc:subject/>
  <dc:creator>Alexandru Tudorache</dc:creator>
  <cp:keywords/>
  <dc:description/>
  <cp:lastModifiedBy>Arnaud Soret</cp:lastModifiedBy>
  <cp:revision/>
  <cp:lastPrinted>2025-09-30T09:54:47Z</cp:lastPrinted>
  <dcterms:created xsi:type="dcterms:W3CDTF">2006-09-16T00:00:00Z</dcterms:created>
  <dcterms:modified xsi:type="dcterms:W3CDTF">2026-02-11T16:48:30Z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0x010100FB40F9668C5EB34187F593E53D79A58D</vt:lpwstr>
  </property>
  <property fmtid="{D5CDD505-2E9C-101B-9397-08002B2CF9AE}" pid="3" name="_dlc_DocIdItemGuid">
    <vt:lpwstr>0050fe38-99bc-4962-a0f1-a03b4628503c</vt:lpwstr>
  </property>
  <property fmtid="{D5CDD505-2E9C-101B-9397-08002B2CF9AE}" pid="4" name="WorkflowCreationPath">
    <vt:lpwstr>ea47d427-d15c-4e2a-8ed3-7be88d893cb0,4;ea47d427-d15c-4e2a-8ed3-7be88d893cb0,4;ea47d427-d15c-4e2a-8ed3-7be88d893cb0,4;ea47d427-d15c-4e2a-8ed3-7be88d893cb0,4;ea47d427-d15c-4e2a-8ed3-7be88d893cb0,6;ea47d427-d15c-4e2a-8ed3-7be88d893cb0,6;ea47d427-d15c-4e2a-8e</vt:lpwstr>
  </property>
  <property fmtid="{D5CDD505-2E9C-101B-9397-08002B2CF9AE}" pid="5" name="WorkflowChangePath">
    <vt:lpwstr>ea47d427-d15c-4e2a-8ed3-7be88d893cb0,35;ea47d427-d15c-4e2a-8ed3-7be88d893cb0,35;ea47d427-d15c-4e2a-8ed3-7be88d893cb0,35;ea47d427-d15c-4e2a-8ed3-7be88d893cb0,35;e355a891-35f2-4c83-a323-4fbdf60c33d1,37;e355a891-35f2-4c83-a323-4fbdf60c33d1,37;e355a891-35f2-4</vt:lpwstr>
  </property>
  <property fmtid="{D5CDD505-2E9C-101B-9397-08002B2CF9AE}" pid="6" name="Order">
    <vt:r8>22700</vt:r8>
  </property>
  <property fmtid="{D5CDD505-2E9C-101B-9397-08002B2CF9AE}" pid="7" name="SV_QUERY_LIST_4F35BF76-6C0D-4D9B-82B2-816C12CF3733">
    <vt:lpwstr>empty_477D106A-C0D6-4607-AEBD-E2C9D60EA279</vt:lpwstr>
  </property>
  <property fmtid="{D5CDD505-2E9C-101B-9397-08002B2CF9AE}" pid="8" name="MSIP_Label_fe6b6ba1-f3d8-4e81-b67d-13f2b01a4faa_Enabled">
    <vt:lpwstr>true</vt:lpwstr>
  </property>
  <property fmtid="{D5CDD505-2E9C-101B-9397-08002B2CF9AE}" pid="9" name="MSIP_Label_fe6b6ba1-f3d8-4e81-b67d-13f2b01a4faa_SetDate">
    <vt:lpwstr>2022-05-25T14:17:13Z</vt:lpwstr>
  </property>
  <property fmtid="{D5CDD505-2E9C-101B-9397-08002B2CF9AE}" pid="10" name="MSIP_Label_fe6b6ba1-f3d8-4e81-b67d-13f2b01a4faa_Method">
    <vt:lpwstr>Privileged</vt:lpwstr>
  </property>
  <property fmtid="{D5CDD505-2E9C-101B-9397-08002B2CF9AE}" pid="11" name="MSIP_Label_fe6b6ba1-f3d8-4e81-b67d-13f2b01a4faa_Name">
    <vt:lpwstr>Public</vt:lpwstr>
  </property>
  <property fmtid="{D5CDD505-2E9C-101B-9397-08002B2CF9AE}" pid="12" name="MSIP_Label_fe6b6ba1-f3d8-4e81-b67d-13f2b01a4faa_SiteId">
    <vt:lpwstr>81122329-96bb-41cc-9053-65e30c689cd5</vt:lpwstr>
  </property>
  <property fmtid="{D5CDD505-2E9C-101B-9397-08002B2CF9AE}" pid="13" name="MSIP_Label_fe6b6ba1-f3d8-4e81-b67d-13f2b01a4faa_ActionId">
    <vt:lpwstr>d3def89b-18e4-4efd-9f9f-f9304f1c24c5</vt:lpwstr>
  </property>
  <property fmtid="{D5CDD505-2E9C-101B-9397-08002B2CF9AE}" pid="14" name="MSIP_Label_fe6b6ba1-f3d8-4e81-b67d-13f2b01a4faa_ContentBits">
    <vt:lpwstr>2</vt:lpwstr>
  </property>
  <property fmtid="{D5CDD505-2E9C-101B-9397-08002B2CF9AE}" pid="15" name="MediaServiceImageTags">
    <vt:lpwstr/>
  </property>
</Properties>
</file>